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5 - COMPETENCIA MAIO\5- PCF\"/>
    </mc:Choice>
  </mc:AlternateContent>
  <xr:revisionPtr revIDLastSave="0" documentId="13_ncr:1_{952D947B-5B6C-4508-B46C-1C54F34FE229}" xr6:coauthVersionLast="47" xr6:coauthVersionMax="47" xr10:uidLastSave="{00000000-0000-0000-0000-000000000000}"/>
  <bookViews>
    <workbookView xWindow="-120" yWindow="-120" windowWidth="24240" windowHeight="13140" tabRatio="973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19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PLANILHA DE CONFERÊNCIA" sheetId="11" r:id="rId18"/>
    <sheet name="Plan1" sheetId="29" state="hidden" r:id="rId19"/>
  </sheets>
  <externalReferences>
    <externalReference r:id="rId20"/>
  </externalReferences>
  <definedNames>
    <definedName name="_xlnm._FilterDatabase" localSheetId="14" hidden="1">'Contratos ANEXO VII'!$A$1:$I$56</definedName>
    <definedName name="_xlnm._FilterDatabase" localSheetId="10" hidden="1">'Demais despesas pesso ANEXO III'!$A$1:$AB$194</definedName>
    <definedName name="_xlnm._FilterDatabase" localSheetId="9" hidden="1">'Despesa pessoal ANEXO II '!$A$1:$P$177</definedName>
    <definedName name="_xlnm.Print_Area" localSheetId="1">'CÁLCULO FOLHA DE PAGAMENTO'!$A$1:$I$84</definedName>
    <definedName name="_xlnm.Print_Area" localSheetId="0">'CONTÁBIL FINANCEIRA - PCF'!$A$1:$E$232</definedName>
    <definedName name="_xlnm.Print_Area" localSheetId="10">'Demais despesas pesso ANEXO III'!$A$1:$IE$138</definedName>
    <definedName name="_xlnm.Print_Area" localSheetId="9">'Despesa pessoal ANEXO II '!$A$1:$IG$136</definedName>
    <definedName name="_xlnm.Print_Area" localSheetId="11">'Despesas gerais ANEXO IV'!$A$1:$L$87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D59" i="1"/>
  <c r="D19" i="12"/>
  <c r="H19" i="12" s="1"/>
  <c r="D212" i="1" s="1"/>
  <c r="D98" i="1"/>
  <c r="D97" i="1" s="1"/>
  <c r="D99" i="1"/>
  <c r="D150" i="1"/>
  <c r="V49" i="21"/>
  <c r="AB49" i="21" s="1"/>
  <c r="S49" i="21"/>
  <c r="E19" i="12"/>
  <c r="G27" i="12" s="1"/>
  <c r="G83" i="12"/>
  <c r="G80" i="12" s="1"/>
  <c r="G73" i="12" s="1"/>
  <c r="D32" i="1" s="1"/>
  <c r="G77" i="12"/>
  <c r="G81" i="12"/>
  <c r="G75" i="12"/>
  <c r="G74" i="12" s="1"/>
  <c r="P90" i="21"/>
  <c r="M90" i="21"/>
  <c r="P89" i="21"/>
  <c r="M89" i="21"/>
  <c r="P88" i="21"/>
  <c r="M88" i="21"/>
  <c r="P87" i="21"/>
  <c r="M87" i="21"/>
  <c r="P86" i="21"/>
  <c r="AB86" i="21" s="1"/>
  <c r="M86" i="21"/>
  <c r="P85" i="21"/>
  <c r="M85" i="21"/>
  <c r="AB85" i="21" s="1"/>
  <c r="P84" i="21"/>
  <c r="M84" i="21"/>
  <c r="P83" i="21"/>
  <c r="M83" i="21"/>
  <c r="P82" i="21"/>
  <c r="M82" i="21"/>
  <c r="P81" i="21"/>
  <c r="M81" i="21"/>
  <c r="AB81" i="21" s="1"/>
  <c r="P80" i="21"/>
  <c r="M80" i="21"/>
  <c r="P79" i="21"/>
  <c r="M79" i="21"/>
  <c r="P78" i="21"/>
  <c r="M78" i="21"/>
  <c r="P77" i="21"/>
  <c r="M77" i="21"/>
  <c r="P76" i="21"/>
  <c r="M76" i="21"/>
  <c r="P75" i="21"/>
  <c r="M75" i="21"/>
  <c r="P74" i="21"/>
  <c r="AB74" i="21" s="1"/>
  <c r="M74" i="21"/>
  <c r="P73" i="21"/>
  <c r="M73" i="21"/>
  <c r="P72" i="21"/>
  <c r="M72" i="21"/>
  <c r="P71" i="21"/>
  <c r="M71" i="21"/>
  <c r="P70" i="21"/>
  <c r="M70" i="21"/>
  <c r="P69" i="21"/>
  <c r="M69" i="21"/>
  <c r="AB69" i="21" s="1"/>
  <c r="P68" i="21"/>
  <c r="M68" i="21"/>
  <c r="P67" i="21"/>
  <c r="M67" i="21"/>
  <c r="P66" i="21"/>
  <c r="M66" i="21"/>
  <c r="P65" i="21"/>
  <c r="M65" i="21"/>
  <c r="AB65" i="21" s="1"/>
  <c r="P64" i="21"/>
  <c r="M64" i="21"/>
  <c r="P63" i="21"/>
  <c r="M63" i="21"/>
  <c r="P62" i="21"/>
  <c r="M62" i="21"/>
  <c r="P61" i="21"/>
  <c r="M61" i="21"/>
  <c r="P60" i="21"/>
  <c r="M60" i="21"/>
  <c r="P59" i="21"/>
  <c r="M59" i="21"/>
  <c r="P58" i="21"/>
  <c r="M58" i="21"/>
  <c r="P57" i="21"/>
  <c r="M57" i="21"/>
  <c r="P56" i="21"/>
  <c r="M56" i="21"/>
  <c r="P55" i="21"/>
  <c r="M55" i="21"/>
  <c r="P54" i="21"/>
  <c r="AB54" i="21" s="1"/>
  <c r="M54" i="21"/>
  <c r="P53" i="21"/>
  <c r="M53" i="21"/>
  <c r="AB53" i="21" s="1"/>
  <c r="P52" i="21"/>
  <c r="M52" i="21"/>
  <c r="P51" i="21"/>
  <c r="M51" i="21"/>
  <c r="P50" i="21"/>
  <c r="M50" i="21"/>
  <c r="P48" i="21"/>
  <c r="M48" i="21"/>
  <c r="AB48" i="21" s="1"/>
  <c r="P47" i="21"/>
  <c r="M47" i="21"/>
  <c r="P46" i="21"/>
  <c r="M46" i="21"/>
  <c r="P45" i="21"/>
  <c r="M45" i="21"/>
  <c r="P44" i="21"/>
  <c r="M44" i="21"/>
  <c r="P43" i="21"/>
  <c r="M43" i="21"/>
  <c r="P42" i="21"/>
  <c r="M42" i="21"/>
  <c r="P41" i="21"/>
  <c r="AB41" i="21" s="1"/>
  <c r="M41" i="21"/>
  <c r="P40" i="21"/>
  <c r="M40" i="21"/>
  <c r="P39" i="21"/>
  <c r="M39" i="21"/>
  <c r="P38" i="21"/>
  <c r="M38" i="21"/>
  <c r="P37" i="21"/>
  <c r="M37" i="21"/>
  <c r="P36" i="21"/>
  <c r="M36" i="21"/>
  <c r="AB36" i="21" s="1"/>
  <c r="P35" i="21"/>
  <c r="M35" i="21"/>
  <c r="P34" i="21"/>
  <c r="M34" i="21"/>
  <c r="P33" i="21"/>
  <c r="M33" i="21"/>
  <c r="P32" i="21"/>
  <c r="M32" i="21"/>
  <c r="P31" i="21"/>
  <c r="M31" i="21"/>
  <c r="P30" i="21"/>
  <c r="M30" i="21"/>
  <c r="P29" i="21"/>
  <c r="M29" i="21"/>
  <c r="P28" i="21"/>
  <c r="M28" i="21"/>
  <c r="P27" i="21"/>
  <c r="M27" i="21"/>
  <c r="P26" i="21"/>
  <c r="M26" i="21"/>
  <c r="P25" i="21"/>
  <c r="M25" i="21"/>
  <c r="P24" i="21"/>
  <c r="M24" i="21"/>
  <c r="AB24" i="21" s="1"/>
  <c r="P23" i="21"/>
  <c r="M23" i="21"/>
  <c r="P22" i="21"/>
  <c r="M22" i="21"/>
  <c r="P21" i="21"/>
  <c r="AB21" i="21" s="1"/>
  <c r="M21" i="21"/>
  <c r="P20" i="21"/>
  <c r="M20" i="21"/>
  <c r="AB20" i="21" s="1"/>
  <c r="P19" i="21"/>
  <c r="M19" i="21"/>
  <c r="P18" i="21"/>
  <c r="M18" i="21"/>
  <c r="P17" i="21"/>
  <c r="AB17" i="21" s="1"/>
  <c r="M17" i="21"/>
  <c r="P16" i="21"/>
  <c r="M16" i="21"/>
  <c r="P15" i="21"/>
  <c r="M15" i="21"/>
  <c r="P14" i="21"/>
  <c r="M14" i="21"/>
  <c r="P13" i="21"/>
  <c r="M13" i="21"/>
  <c r="P12" i="21"/>
  <c r="M12" i="21"/>
  <c r="P11" i="21"/>
  <c r="M11" i="21"/>
  <c r="P10" i="21"/>
  <c r="M10" i="21"/>
  <c r="P9" i="21"/>
  <c r="M9" i="21"/>
  <c r="P8" i="21"/>
  <c r="M8" i="21"/>
  <c r="AB8" i="21" s="1"/>
  <c r="P7" i="21"/>
  <c r="M7" i="21"/>
  <c r="P6" i="21"/>
  <c r="M6" i="21"/>
  <c r="P5" i="21"/>
  <c r="AB5" i="21" s="1"/>
  <c r="M5" i="21"/>
  <c r="P4" i="21"/>
  <c r="M4" i="21"/>
  <c r="AB4" i="21" s="1"/>
  <c r="P3" i="21"/>
  <c r="M3" i="21"/>
  <c r="P2" i="21"/>
  <c r="M2" i="21"/>
  <c r="V3" i="21"/>
  <c r="AB3" i="21" s="1"/>
  <c r="V4" i="21"/>
  <c r="V5" i="21"/>
  <c r="V6" i="21"/>
  <c r="V7" i="21"/>
  <c r="AB7" i="21" s="1"/>
  <c r="V8" i="21"/>
  <c r="V9" i="21"/>
  <c r="V10" i="21"/>
  <c r="V11" i="21"/>
  <c r="V12" i="21"/>
  <c r="V13" i="21"/>
  <c r="V14" i="21"/>
  <c r="V15" i="21"/>
  <c r="AB15" i="21" s="1"/>
  <c r="V16" i="21"/>
  <c r="V17" i="21"/>
  <c r="V18" i="21"/>
  <c r="V19" i="21"/>
  <c r="AB19" i="21" s="1"/>
  <c r="V20" i="21"/>
  <c r="V21" i="21"/>
  <c r="V22" i="21"/>
  <c r="V23" i="21"/>
  <c r="AB23" i="21" s="1"/>
  <c r="V24" i="21"/>
  <c r="V25" i="21"/>
  <c r="V26" i="21"/>
  <c r="V27" i="21"/>
  <c r="AB27" i="21" s="1"/>
  <c r="V28" i="21"/>
  <c r="V29" i="21"/>
  <c r="V30" i="21"/>
  <c r="V31" i="21"/>
  <c r="V32" i="21"/>
  <c r="V33" i="21"/>
  <c r="V34" i="21"/>
  <c r="V35" i="21"/>
  <c r="AB35" i="21" s="1"/>
  <c r="V36" i="21"/>
  <c r="V37" i="21"/>
  <c r="V38" i="21"/>
  <c r="V39" i="21"/>
  <c r="AB39" i="21" s="1"/>
  <c r="V40" i="21"/>
  <c r="V41" i="21"/>
  <c r="V42" i="21"/>
  <c r="V43" i="21"/>
  <c r="V44" i="21"/>
  <c r="V45" i="21"/>
  <c r="V46" i="21"/>
  <c r="V47" i="21"/>
  <c r="AB47" i="21" s="1"/>
  <c r="V48" i="21"/>
  <c r="V50" i="21"/>
  <c r="V51" i="21"/>
  <c r="V52" i="21"/>
  <c r="AB52" i="21" s="1"/>
  <c r="V53" i="21"/>
  <c r="V54" i="21"/>
  <c r="V55" i="21"/>
  <c r="V56" i="21"/>
  <c r="AB56" i="21" s="1"/>
  <c r="V57" i="21"/>
  <c r="V58" i="21"/>
  <c r="V59" i="21"/>
  <c r="V60" i="21"/>
  <c r="AB60" i="21" s="1"/>
  <c r="V61" i="21"/>
  <c r="V62" i="21"/>
  <c r="V63" i="21"/>
  <c r="V64" i="21"/>
  <c r="V65" i="21"/>
  <c r="V66" i="21"/>
  <c r="V67" i="21"/>
  <c r="V68" i="21"/>
  <c r="AB68" i="21" s="1"/>
  <c r="V69" i="21"/>
  <c r="V70" i="21"/>
  <c r="V71" i="21"/>
  <c r="V72" i="21"/>
  <c r="AB72" i="21" s="1"/>
  <c r="V73" i="21"/>
  <c r="V74" i="21"/>
  <c r="V75" i="21"/>
  <c r="V76" i="21"/>
  <c r="V77" i="21"/>
  <c r="V78" i="21"/>
  <c r="V79" i="21"/>
  <c r="V80" i="21"/>
  <c r="AB80" i="21" s="1"/>
  <c r="V81" i="21"/>
  <c r="V82" i="21"/>
  <c r="V83" i="21"/>
  <c r="V84" i="21"/>
  <c r="AB84" i="21" s="1"/>
  <c r="V85" i="21"/>
  <c r="V86" i="21"/>
  <c r="V87" i="21"/>
  <c r="V88" i="21"/>
  <c r="AB88" i="21" s="1"/>
  <c r="V89" i="21"/>
  <c r="V90" i="21"/>
  <c r="V2" i="21"/>
  <c r="S2" i="21"/>
  <c r="S3" i="21"/>
  <c r="S4" i="21"/>
  <c r="S5" i="21"/>
  <c r="S6" i="21"/>
  <c r="S7" i="21"/>
  <c r="S8" i="21"/>
  <c r="S9" i="21"/>
  <c r="S10" i="21"/>
  <c r="S11" i="21"/>
  <c r="S12" i="21"/>
  <c r="S13" i="21"/>
  <c r="S14" i="21"/>
  <c r="S15" i="21"/>
  <c r="S16" i="21"/>
  <c r="S17" i="21"/>
  <c r="S18" i="21"/>
  <c r="AB18" i="21" s="1"/>
  <c r="S19" i="21"/>
  <c r="S20" i="21"/>
  <c r="S21" i="21"/>
  <c r="S22" i="21"/>
  <c r="S23" i="21"/>
  <c r="S24" i="21"/>
  <c r="S25" i="21"/>
  <c r="S26" i="21"/>
  <c r="S27" i="21"/>
  <c r="S28" i="21"/>
  <c r="S29" i="21"/>
  <c r="S30" i="21"/>
  <c r="AB30" i="21" s="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50" i="21"/>
  <c r="S51" i="21"/>
  <c r="AB51" i="21" s="1"/>
  <c r="S52" i="21"/>
  <c r="S53" i="21"/>
  <c r="S54" i="21"/>
  <c r="S55" i="21"/>
  <c r="S56" i="21"/>
  <c r="S57" i="21"/>
  <c r="S58" i="21"/>
  <c r="S59" i="21"/>
  <c r="S60" i="21"/>
  <c r="S61" i="21"/>
  <c r="S62" i="21"/>
  <c r="S63" i="21"/>
  <c r="AB63" i="21" s="1"/>
  <c r="S64" i="21"/>
  <c r="S65" i="21"/>
  <c r="S66" i="21"/>
  <c r="S67" i="21"/>
  <c r="S68" i="21"/>
  <c r="S69" i="21"/>
  <c r="S70" i="21"/>
  <c r="S71" i="21"/>
  <c r="S72" i="21"/>
  <c r="S73" i="21"/>
  <c r="S74" i="21"/>
  <c r="S75" i="21"/>
  <c r="S76" i="21"/>
  <c r="S77" i="21"/>
  <c r="S78" i="21"/>
  <c r="S79" i="21"/>
  <c r="S80" i="21"/>
  <c r="S81" i="21"/>
  <c r="S82" i="21"/>
  <c r="S83" i="21"/>
  <c r="AB83" i="21" s="1"/>
  <c r="S84" i="21"/>
  <c r="S85" i="21"/>
  <c r="S86" i="21"/>
  <c r="S87" i="21"/>
  <c r="S88" i="21"/>
  <c r="S89" i="21"/>
  <c r="S90" i="21"/>
  <c r="D47" i="1"/>
  <c r="D175" i="1"/>
  <c r="D171" i="1"/>
  <c r="D149" i="1"/>
  <c r="D136" i="1"/>
  <c r="D135" i="1" s="1"/>
  <c r="D126" i="1" s="1"/>
  <c r="D128" i="1"/>
  <c r="D127" i="1"/>
  <c r="D122" i="1"/>
  <c r="D111" i="1"/>
  <c r="D110" i="1" s="1"/>
  <c r="D108" i="1"/>
  <c r="D101" i="1"/>
  <c r="D90" i="1"/>
  <c r="D85" i="1"/>
  <c r="D70" i="1"/>
  <c r="D67" i="1"/>
  <c r="D64" i="1"/>
  <c r="D63" i="1" s="1"/>
  <c r="D57" i="1"/>
  <c r="D54" i="1"/>
  <c r="D52" i="1"/>
  <c r="D50" i="1"/>
  <c r="D49" i="1" s="1"/>
  <c r="D15" i="1"/>
  <c r="D25" i="1"/>
  <c r="D24" i="1"/>
  <c r="D33" i="1" s="1"/>
  <c r="D209" i="1" s="1"/>
  <c r="D34" i="1"/>
  <c r="E79" i="1"/>
  <c r="D144" i="1"/>
  <c r="E162" i="1"/>
  <c r="D204" i="1"/>
  <c r="D222" i="1"/>
  <c r="D228" i="1" s="1"/>
  <c r="D229" i="1" s="1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V221" i="21"/>
  <c r="AB221" i="21" s="1"/>
  <c r="V220" i="21"/>
  <c r="V219" i="21"/>
  <c r="V218" i="21"/>
  <c r="V217" i="21"/>
  <c r="V216" i="21"/>
  <c r="V215" i="21"/>
  <c r="V214" i="21"/>
  <c r="AB214" i="21" s="1"/>
  <c r="V213" i="21"/>
  <c r="V212" i="21"/>
  <c r="V211" i="21"/>
  <c r="V210" i="21"/>
  <c r="V209" i="21"/>
  <c r="V208" i="21"/>
  <c r="V207" i="21"/>
  <c r="V206" i="21"/>
  <c r="V205" i="21"/>
  <c r="V204" i="21"/>
  <c r="V203" i="21"/>
  <c r="V202" i="21"/>
  <c r="V201" i="21"/>
  <c r="V200" i="21"/>
  <c r="V199" i="21"/>
  <c r="V198" i="21"/>
  <c r="AB198" i="21" s="1"/>
  <c r="V197" i="21"/>
  <c r="AB197" i="21"/>
  <c r="V196" i="21"/>
  <c r="V195" i="21"/>
  <c r="V194" i="21"/>
  <c r="AB194" i="21" s="1"/>
  <c r="V193" i="21"/>
  <c r="V192" i="21"/>
  <c r="V191" i="21"/>
  <c r="V190" i="21"/>
  <c r="AB190" i="21" s="1"/>
  <c r="V189" i="21"/>
  <c r="V188" i="21"/>
  <c r="V187" i="21"/>
  <c r="V186" i="21"/>
  <c r="V185" i="21"/>
  <c r="V184" i="21"/>
  <c r="V183" i="21"/>
  <c r="V182" i="21"/>
  <c r="V181" i="21"/>
  <c r="AB181" i="21" s="1"/>
  <c r="V180" i="21"/>
  <c r="AB180" i="21"/>
  <c r="V179" i="21"/>
  <c r="V178" i="21"/>
  <c r="V177" i="21"/>
  <c r="V176" i="21"/>
  <c r="V175" i="21"/>
  <c r="V174" i="21"/>
  <c r="V173" i="21"/>
  <c r="AB173" i="21" s="1"/>
  <c r="V172" i="21"/>
  <c r="AB172" i="21" s="1"/>
  <c r="V171" i="21"/>
  <c r="V170" i="21"/>
  <c r="V169" i="21"/>
  <c r="V168" i="21"/>
  <c r="AB168" i="21" s="1"/>
  <c r="V167" i="21"/>
  <c r="V166" i="21"/>
  <c r="AB166" i="21"/>
  <c r="V165" i="21"/>
  <c r="V164" i="21"/>
  <c r="V163" i="21"/>
  <c r="V162" i="21"/>
  <c r="V161" i="21"/>
  <c r="V160" i="21"/>
  <c r="V159" i="21"/>
  <c r="V158" i="21"/>
  <c r="V157" i="21"/>
  <c r="AB157" i="21" s="1"/>
  <c r="V156" i="21"/>
  <c r="V155" i="21"/>
  <c r="V154" i="21"/>
  <c r="V153" i="21"/>
  <c r="V152" i="21"/>
  <c r="V151" i="21"/>
  <c r="V150" i="21"/>
  <c r="V149" i="21"/>
  <c r="V148" i="21"/>
  <c r="V147" i="21"/>
  <c r="V146" i="21"/>
  <c r="V145" i="21"/>
  <c r="V144" i="21"/>
  <c r="V143" i="21"/>
  <c r="V142" i="21"/>
  <c r="V141" i="21"/>
  <c r="V140" i="21"/>
  <c r="V139" i="21"/>
  <c r="V138" i="21"/>
  <c r="V137" i="21"/>
  <c r="V136" i="21"/>
  <c r="V135" i="21"/>
  <c r="AB135" i="21" s="1"/>
  <c r="V134" i="21"/>
  <c r="V133" i="21"/>
  <c r="V132" i="21"/>
  <c r="AB132" i="21"/>
  <c r="V131" i="21"/>
  <c r="V130" i="21"/>
  <c r="V129" i="21"/>
  <c r="V128" i="21"/>
  <c r="V127" i="21"/>
  <c r="V126" i="21"/>
  <c r="V125" i="21"/>
  <c r="AB125" i="21" s="1"/>
  <c r="V124" i="21"/>
  <c r="V123" i="21"/>
  <c r="V122" i="21"/>
  <c r="V121" i="21"/>
  <c r="V120" i="21"/>
  <c r="AB120" i="21" s="1"/>
  <c r="V119" i="21"/>
  <c r="V118" i="21"/>
  <c r="V117" i="21"/>
  <c r="V116" i="21"/>
  <c r="V115" i="21"/>
  <c r="V114" i="21"/>
  <c r="V113" i="21"/>
  <c r="V112" i="21"/>
  <c r="V111" i="21"/>
  <c r="V110" i="21"/>
  <c r="V109" i="21"/>
  <c r="V108" i="21"/>
  <c r="V107" i="21"/>
  <c r="V106" i="21"/>
  <c r="V105" i="21"/>
  <c r="V104" i="21"/>
  <c r="V103" i="21"/>
  <c r="V102" i="21"/>
  <c r="AB102" i="21" s="1"/>
  <c r="V101" i="21"/>
  <c r="V100" i="21"/>
  <c r="V99" i="21"/>
  <c r="V98" i="21"/>
  <c r="V97" i="21"/>
  <c r="V96" i="21"/>
  <c r="V95" i="21"/>
  <c r="V94" i="21"/>
  <c r="V93" i="21"/>
  <c r="V92" i="21"/>
  <c r="V91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AB205" i="21" s="1"/>
  <c r="S204" i="21"/>
  <c r="AB204" i="21"/>
  <c r="S203" i="21"/>
  <c r="AB203" i="21" s="1"/>
  <c r="S202" i="21"/>
  <c r="S201" i="21"/>
  <c r="AB201" i="21"/>
  <c r="S200" i="21"/>
  <c r="S199" i="21"/>
  <c r="S198" i="21"/>
  <c r="S197" i="21"/>
  <c r="S196" i="21"/>
  <c r="S195" i="21"/>
  <c r="S194" i="21"/>
  <c r="S193" i="21"/>
  <c r="S192" i="21"/>
  <c r="AB192" i="21"/>
  <c r="S191" i="21"/>
  <c r="S190" i="21"/>
  <c r="S189" i="21"/>
  <c r="AB189" i="21" s="1"/>
  <c r="S188" i="21"/>
  <c r="S187" i="21"/>
  <c r="S186" i="21"/>
  <c r="S185" i="21"/>
  <c r="S184" i="21"/>
  <c r="S183" i="21"/>
  <c r="S182" i="21"/>
  <c r="S181" i="21"/>
  <c r="S180" i="21"/>
  <c r="S179" i="21"/>
  <c r="S178" i="21"/>
  <c r="AB178" i="21" s="1"/>
  <c r="S177" i="21"/>
  <c r="S176" i="21"/>
  <c r="S175" i="21"/>
  <c r="S174" i="21"/>
  <c r="AB174" i="21"/>
  <c r="S173" i="21"/>
  <c r="S172" i="21"/>
  <c r="S171" i="21"/>
  <c r="S170" i="21"/>
  <c r="S169" i="21"/>
  <c r="S168" i="21"/>
  <c r="S167" i="21"/>
  <c r="AB167" i="21" s="1"/>
  <c r="S166" i="21"/>
  <c r="S165" i="21"/>
  <c r="S164" i="21"/>
  <c r="S163" i="21"/>
  <c r="S162" i="21"/>
  <c r="S161" i="21"/>
  <c r="S160" i="21"/>
  <c r="AB160" i="21"/>
  <c r="S159" i="21"/>
  <c r="S158" i="21"/>
  <c r="S157" i="21"/>
  <c r="S156" i="21"/>
  <c r="S155" i="21"/>
  <c r="AB155" i="21" s="1"/>
  <c r="S154" i="21"/>
  <c r="S153" i="21"/>
  <c r="S152" i="21"/>
  <c r="AB152" i="21"/>
  <c r="S151" i="21"/>
  <c r="S150" i="21"/>
  <c r="S149" i="21"/>
  <c r="AB149" i="21"/>
  <c r="S148" i="21"/>
  <c r="S147" i="21"/>
  <c r="S146" i="21"/>
  <c r="S145" i="21"/>
  <c r="S144" i="21"/>
  <c r="AB144" i="21"/>
  <c r="S143" i="21"/>
  <c r="S142" i="21"/>
  <c r="AB142" i="21"/>
  <c r="S141" i="21"/>
  <c r="S140" i="21"/>
  <c r="S139" i="21"/>
  <c r="S138" i="21"/>
  <c r="S137" i="21"/>
  <c r="S136" i="21"/>
  <c r="S135" i="21"/>
  <c r="S134" i="21"/>
  <c r="S133" i="21"/>
  <c r="S132" i="21"/>
  <c r="S131" i="21"/>
  <c r="AB131" i="21" s="1"/>
  <c r="S130" i="21"/>
  <c r="S129" i="21"/>
  <c r="S128" i="21"/>
  <c r="AB128" i="21" s="1"/>
  <c r="S127" i="21"/>
  <c r="S126" i="21"/>
  <c r="S125" i="21"/>
  <c r="S124" i="21"/>
  <c r="S123" i="21"/>
  <c r="S122" i="21"/>
  <c r="S121" i="21"/>
  <c r="S120" i="21"/>
  <c r="S119" i="21"/>
  <c r="AB119" i="21" s="1"/>
  <c r="S118" i="21"/>
  <c r="S117" i="21"/>
  <c r="S116" i="21"/>
  <c r="AB116" i="21" s="1"/>
  <c r="S115" i="21"/>
  <c r="AB115" i="21" s="1"/>
  <c r="S114" i="21"/>
  <c r="S113" i="21"/>
  <c r="S112" i="21"/>
  <c r="AB112" i="21" s="1"/>
  <c r="S111" i="21"/>
  <c r="S110" i="21"/>
  <c r="S109" i="21"/>
  <c r="S108" i="21"/>
  <c r="S107" i="21"/>
  <c r="S106" i="21"/>
  <c r="S105" i="21"/>
  <c r="S104" i="21"/>
  <c r="S103" i="21"/>
  <c r="AB103" i="21" s="1"/>
  <c r="S102" i="21"/>
  <c r="S101" i="21"/>
  <c r="S100" i="21"/>
  <c r="S99" i="21"/>
  <c r="S98" i="21"/>
  <c r="S97" i="21"/>
  <c r="S96" i="21"/>
  <c r="AB96" i="21" s="1"/>
  <c r="S95" i="21"/>
  <c r="S94" i="21"/>
  <c r="S93" i="21"/>
  <c r="S92" i="21"/>
  <c r="AB92" i="21" s="1"/>
  <c r="S91" i="21"/>
  <c r="P221" i="21"/>
  <c r="P220" i="21"/>
  <c r="P219" i="21"/>
  <c r="P218" i="21"/>
  <c r="P217" i="21"/>
  <c r="P216" i="21"/>
  <c r="AB216" i="21" s="1"/>
  <c r="P215" i="21"/>
  <c r="P214" i="21"/>
  <c r="P213" i="21"/>
  <c r="P212" i="21"/>
  <c r="AB212" i="21" s="1"/>
  <c r="P211" i="21"/>
  <c r="P210" i="21"/>
  <c r="P209" i="21"/>
  <c r="AB209" i="21" s="1"/>
  <c r="P208" i="21"/>
  <c r="P207" i="21"/>
  <c r="P206" i="21"/>
  <c r="P205" i="21"/>
  <c r="P204" i="21"/>
  <c r="P203" i="21"/>
  <c r="P202" i="21"/>
  <c r="P201" i="21"/>
  <c r="P200" i="21"/>
  <c r="P199" i="21"/>
  <c r="AB199" i="21"/>
  <c r="P198" i="21"/>
  <c r="P197" i="21"/>
  <c r="P196" i="21"/>
  <c r="P195" i="21"/>
  <c r="AB195" i="21" s="1"/>
  <c r="P194" i="21"/>
  <c r="P193" i="21"/>
  <c r="P192" i="21"/>
  <c r="P191" i="21"/>
  <c r="P190" i="21"/>
  <c r="P189" i="21"/>
  <c r="P188" i="21"/>
  <c r="P187" i="21"/>
  <c r="P186" i="21"/>
  <c r="P185" i="21"/>
  <c r="P184" i="21"/>
  <c r="AB184" i="21" s="1"/>
  <c r="P183" i="21"/>
  <c r="P182" i="21"/>
  <c r="P181" i="21"/>
  <c r="P180" i="21"/>
  <c r="P179" i="21"/>
  <c r="P178" i="21"/>
  <c r="P177" i="21"/>
  <c r="AB177" i="21"/>
  <c r="P176" i="21"/>
  <c r="P175" i="21"/>
  <c r="P174" i="21"/>
  <c r="P173" i="21"/>
  <c r="P172" i="21"/>
  <c r="P171" i="21"/>
  <c r="P170" i="21"/>
  <c r="AB170" i="21" s="1"/>
  <c r="P169" i="21"/>
  <c r="P168" i="21"/>
  <c r="P167" i="21"/>
  <c r="P166" i="21"/>
  <c r="P165" i="21"/>
  <c r="P164" i="21"/>
  <c r="P163" i="21"/>
  <c r="P162" i="21"/>
  <c r="P161" i="21"/>
  <c r="P160" i="21"/>
  <c r="P159" i="21"/>
  <c r="P158" i="21"/>
  <c r="P157" i="21"/>
  <c r="P156" i="21"/>
  <c r="P155" i="21"/>
  <c r="P154" i="21"/>
  <c r="AB154" i="21"/>
  <c r="P153" i="21"/>
  <c r="AB153" i="21" s="1"/>
  <c r="P152" i="21"/>
  <c r="P151" i="21"/>
  <c r="P150" i="21"/>
  <c r="AB150" i="21" s="1"/>
  <c r="P149" i="21"/>
  <c r="P148" i="21"/>
  <c r="P147" i="21"/>
  <c r="AB147" i="21" s="1"/>
  <c r="P146" i="21"/>
  <c r="P145" i="21"/>
  <c r="P144" i="21"/>
  <c r="P143" i="21"/>
  <c r="AB143" i="21"/>
  <c r="P142" i="21"/>
  <c r="P141" i="21"/>
  <c r="P140" i="21"/>
  <c r="AB140" i="21"/>
  <c r="P139" i="21"/>
  <c r="P138" i="21"/>
  <c r="P137" i="21"/>
  <c r="P136" i="21"/>
  <c r="AB136" i="21" s="1"/>
  <c r="P135" i="21"/>
  <c r="P134" i="21"/>
  <c r="P133" i="21"/>
  <c r="AB133" i="21" s="1"/>
  <c r="P132" i="21"/>
  <c r="P131" i="21"/>
  <c r="P130" i="21"/>
  <c r="P129" i="21"/>
  <c r="P128" i="21"/>
  <c r="P127" i="21"/>
  <c r="P126" i="21"/>
  <c r="P125" i="21"/>
  <c r="P124" i="21"/>
  <c r="AB124" i="21" s="1"/>
  <c r="P123" i="21"/>
  <c r="P122" i="21"/>
  <c r="P121" i="21"/>
  <c r="AB121" i="21" s="1"/>
  <c r="P120" i="21"/>
  <c r="P119" i="21"/>
  <c r="P118" i="21"/>
  <c r="AB118" i="21" s="1"/>
  <c r="P117" i="21"/>
  <c r="P116" i="21"/>
  <c r="P115" i="21"/>
  <c r="P114" i="21"/>
  <c r="P113" i="21"/>
  <c r="P112" i="21"/>
  <c r="P111" i="21"/>
  <c r="P110" i="21"/>
  <c r="AB110" i="21" s="1"/>
  <c r="P109" i="21"/>
  <c r="P108" i="21"/>
  <c r="AB108" i="21" s="1"/>
  <c r="P107" i="21"/>
  <c r="P106" i="21"/>
  <c r="P105" i="21"/>
  <c r="P104" i="21"/>
  <c r="P103" i="21"/>
  <c r="P102" i="21"/>
  <c r="P101" i="21"/>
  <c r="P100" i="21"/>
  <c r="P99" i="21"/>
  <c r="P98" i="21"/>
  <c r="P97" i="21"/>
  <c r="P96" i="21"/>
  <c r="P95" i="21"/>
  <c r="P94" i="21"/>
  <c r="P93" i="21"/>
  <c r="P92" i="21"/>
  <c r="P91" i="21"/>
  <c r="M91" i="21"/>
  <c r="M92" i="21"/>
  <c r="M93" i="21"/>
  <c r="M94" i="21"/>
  <c r="M95" i="21"/>
  <c r="M96" i="21"/>
  <c r="M97" i="21"/>
  <c r="M98" i="21"/>
  <c r="M99" i="21"/>
  <c r="M100" i="21"/>
  <c r="M101" i="21"/>
  <c r="M102" i="21"/>
  <c r="M103" i="21"/>
  <c r="M104" i="21"/>
  <c r="M105" i="21"/>
  <c r="M106" i="21"/>
  <c r="M107" i="21"/>
  <c r="M108" i="21"/>
  <c r="M109" i="21"/>
  <c r="M110" i="21"/>
  <c r="M111" i="21"/>
  <c r="M112" i="21"/>
  <c r="M113" i="21"/>
  <c r="M114" i="21"/>
  <c r="M115" i="21"/>
  <c r="M116" i="21"/>
  <c r="M117" i="21"/>
  <c r="M118" i="21"/>
  <c r="M119" i="21"/>
  <c r="M120" i="21"/>
  <c r="M121" i="21"/>
  <c r="M122" i="21"/>
  <c r="M123" i="21"/>
  <c r="M124" i="21"/>
  <c r="M125" i="21"/>
  <c r="M126" i="21"/>
  <c r="AB126" i="21" s="1"/>
  <c r="M127" i="21"/>
  <c r="AB127" i="21" s="1"/>
  <c r="M128" i="21"/>
  <c r="M129" i="21"/>
  <c r="M130" i="21"/>
  <c r="M131" i="21"/>
  <c r="M132" i="21"/>
  <c r="M133" i="21"/>
  <c r="M134" i="21"/>
  <c r="M135" i="21"/>
  <c r="M136" i="21"/>
  <c r="M137" i="21"/>
  <c r="M138" i="21"/>
  <c r="M139" i="21"/>
  <c r="AB139" i="21"/>
  <c r="M140" i="21"/>
  <c r="M141" i="21"/>
  <c r="M142" i="21"/>
  <c r="M143" i="21"/>
  <c r="M144" i="21"/>
  <c r="M145" i="21"/>
  <c r="M146" i="21"/>
  <c r="M147" i="21"/>
  <c r="M148" i="21"/>
  <c r="M149" i="21"/>
  <c r="M150" i="21"/>
  <c r="M151" i="21"/>
  <c r="AB151" i="21" s="1"/>
  <c r="M152" i="21"/>
  <c r="M153" i="21"/>
  <c r="M154" i="21"/>
  <c r="M155" i="21"/>
  <c r="M156" i="21"/>
  <c r="M157" i="21"/>
  <c r="M158" i="21"/>
  <c r="AB158" i="21" s="1"/>
  <c r="M159" i="21"/>
  <c r="AB159" i="21" s="1"/>
  <c r="M160" i="21"/>
  <c r="M161" i="21"/>
  <c r="M162" i="21"/>
  <c r="AB162" i="21" s="1"/>
  <c r="M163" i="21"/>
  <c r="M164" i="21"/>
  <c r="M165" i="21"/>
  <c r="M166" i="21"/>
  <c r="M167" i="21"/>
  <c r="M168" i="21"/>
  <c r="M169" i="21"/>
  <c r="M170" i="21"/>
  <c r="M171" i="21"/>
  <c r="AB171" i="21"/>
  <c r="M172" i="21"/>
  <c r="M173" i="21"/>
  <c r="M174" i="21"/>
  <c r="M175" i="21"/>
  <c r="AB175" i="21" s="1"/>
  <c r="M176" i="21"/>
  <c r="M177" i="21"/>
  <c r="M178" i="21"/>
  <c r="M179" i="21"/>
  <c r="AB179" i="21"/>
  <c r="M180" i="21"/>
  <c r="M181" i="21"/>
  <c r="M182" i="21"/>
  <c r="AB182" i="21" s="1"/>
  <c r="M183" i="21"/>
  <c r="M184" i="21"/>
  <c r="M185" i="21"/>
  <c r="M186" i="21"/>
  <c r="AB186" i="21" s="1"/>
  <c r="M187" i="21"/>
  <c r="M188" i="21"/>
  <c r="M189" i="21"/>
  <c r="M190" i="21"/>
  <c r="M191" i="21"/>
  <c r="M192" i="21"/>
  <c r="M193" i="21"/>
  <c r="M194" i="21"/>
  <c r="M195" i="21"/>
  <c r="M196" i="21"/>
  <c r="M197" i="21"/>
  <c r="M198" i="21"/>
  <c r="M199" i="21"/>
  <c r="M200" i="21"/>
  <c r="M201" i="21"/>
  <c r="M202" i="21"/>
  <c r="M203" i="21"/>
  <c r="M204" i="21"/>
  <c r="M205" i="21"/>
  <c r="M206" i="21"/>
  <c r="M207" i="21"/>
  <c r="AB207" i="21" s="1"/>
  <c r="M208" i="21"/>
  <c r="M209" i="21"/>
  <c r="M210" i="21"/>
  <c r="M211" i="21"/>
  <c r="M212" i="21"/>
  <c r="M213" i="21"/>
  <c r="AB213" i="21" s="1"/>
  <c r="M214" i="21"/>
  <c r="M215" i="21"/>
  <c r="M216" i="21"/>
  <c r="M217" i="21"/>
  <c r="AB217" i="21" s="1"/>
  <c r="M218" i="21"/>
  <c r="M219" i="21"/>
  <c r="AB219" i="21"/>
  <c r="M220" i="21"/>
  <c r="M221" i="21"/>
  <c r="P2" i="20"/>
  <c r="D53" i="2"/>
  <c r="D184" i="1"/>
  <c r="D40" i="2"/>
  <c r="D37" i="2"/>
  <c r="D35" i="2"/>
  <c r="D32" i="2" s="1"/>
  <c r="D46" i="2" s="1"/>
  <c r="D33" i="2"/>
  <c r="D23" i="2"/>
  <c r="AB107" i="21"/>
  <c r="AB111" i="21"/>
  <c r="AB105" i="21"/>
  <c r="AB109" i="21"/>
  <c r="AB113" i="21"/>
  <c r="AB98" i="21"/>
  <c r="AB100" i="21"/>
  <c r="AB104" i="21"/>
  <c r="AB99" i="21"/>
  <c r="AB12" i="21"/>
  <c r="AB16" i="21"/>
  <c r="AB28" i="21"/>
  <c r="AB32" i="21"/>
  <c r="AB93" i="21"/>
  <c r="AB97" i="21"/>
  <c r="AB101" i="21"/>
  <c r="AB25" i="21"/>
  <c r="AB37" i="21"/>
  <c r="AB58" i="21"/>
  <c r="AB70" i="21"/>
  <c r="AB90" i="21"/>
  <c r="AB11" i="21"/>
  <c r="AB31" i="21"/>
  <c r="AB43" i="21"/>
  <c r="AB64" i="21"/>
  <c r="AB76" i="21"/>
  <c r="AB2" i="21"/>
  <c r="AB14" i="21"/>
  <c r="AB34" i="21"/>
  <c r="AB46" i="21"/>
  <c r="AB67" i="21"/>
  <c r="AB79" i="21"/>
  <c r="AB40" i="21"/>
  <c r="AB44" i="21"/>
  <c r="AB57" i="21"/>
  <c r="AB61" i="21"/>
  <c r="AB73" i="21"/>
  <c r="AB77" i="21"/>
  <c r="AB89" i="21"/>
  <c r="D182" i="1"/>
  <c r="D350" i="30"/>
  <c r="C350" i="30"/>
  <c r="D351" i="30" s="1"/>
  <c r="E17" i="12"/>
  <c r="D350" i="17"/>
  <c r="D351" i="17"/>
  <c r="C350" i="17"/>
  <c r="H66" i="12"/>
  <c r="G66" i="12"/>
  <c r="D68" i="12"/>
  <c r="D42" i="12"/>
  <c r="B36" i="12"/>
  <c r="B39" i="12"/>
  <c r="B40" i="12" s="1"/>
  <c r="B35" i="12"/>
  <c r="B34" i="12"/>
  <c r="B33" i="12"/>
  <c r="C23" i="12"/>
  <c r="G70" i="12"/>
  <c r="D31" i="1" s="1"/>
  <c r="H17" i="12"/>
  <c r="D211" i="1" s="1"/>
  <c r="G26" i="12"/>
  <c r="E15" i="12"/>
  <c r="G25" i="12" s="1"/>
  <c r="G23" i="12" s="1"/>
  <c r="G69" i="12" s="1"/>
  <c r="D30" i="1" s="1"/>
  <c r="N25" i="7"/>
  <c r="N27" i="7" s="1"/>
  <c r="M25" i="7"/>
  <c r="M27" i="7" s="1"/>
  <c r="L25" i="7"/>
  <c r="K25" i="7"/>
  <c r="J25" i="7"/>
  <c r="J27" i="7"/>
  <c r="I25" i="7"/>
  <c r="H25" i="7"/>
  <c r="G25" i="7"/>
  <c r="F25" i="7"/>
  <c r="E25" i="7"/>
  <c r="D25" i="7"/>
  <c r="D27" i="7" s="1"/>
  <c r="C25" i="7"/>
  <c r="N22" i="7"/>
  <c r="M22" i="7"/>
  <c r="L22" i="7"/>
  <c r="K22" i="7"/>
  <c r="K27" i="7" s="1"/>
  <c r="J22" i="7"/>
  <c r="I22" i="7"/>
  <c r="H22" i="7"/>
  <c r="G22" i="7"/>
  <c r="G27" i="7" s="1"/>
  <c r="F22" i="7"/>
  <c r="E22" i="7"/>
  <c r="D22" i="7"/>
  <c r="C22" i="7"/>
  <c r="B22" i="4"/>
  <c r="D155" i="1" s="1"/>
  <c r="F27" i="7"/>
  <c r="I27" i="7"/>
  <c r="E27" i="7"/>
  <c r="F23" i="18"/>
  <c r="E23" i="18"/>
  <c r="D23" i="18"/>
  <c r="C23" i="18"/>
  <c r="B23" i="18"/>
  <c r="G22" i="18"/>
  <c r="G21" i="18"/>
  <c r="G23" i="18"/>
  <c r="F18" i="18"/>
  <c r="F24" i="18" s="1"/>
  <c r="E18" i="18"/>
  <c r="D18" i="18"/>
  <c r="D24" i="18"/>
  <c r="D191" i="1"/>
  <c r="C18" i="18"/>
  <c r="B18" i="18"/>
  <c r="B24" i="18" s="1"/>
  <c r="D189" i="1" s="1"/>
  <c r="G17" i="18"/>
  <c r="G16" i="18"/>
  <c r="G15" i="18"/>
  <c r="G14" i="18"/>
  <c r="G13" i="18"/>
  <c r="G18" i="18" s="1"/>
  <c r="G24" i="18" s="1"/>
  <c r="D249" i="28"/>
  <c r="C249" i="28"/>
  <c r="D250" i="28" s="1"/>
  <c r="G48" i="19"/>
  <c r="C54" i="19" s="1"/>
  <c r="F48" i="19"/>
  <c r="C53" i="19" s="1"/>
  <c r="D193" i="1"/>
  <c r="G19" i="12"/>
  <c r="E24" i="18"/>
  <c r="D192" i="1"/>
  <c r="D16" i="1" s="1"/>
  <c r="D19" i="1" s="1"/>
  <c r="D20" i="1" s="1"/>
  <c r="G28" i="12"/>
  <c r="G29" i="12" s="1"/>
  <c r="C28" i="12"/>
  <c r="C29" i="12" s="1"/>
  <c r="G19" i="18"/>
  <c r="D177" i="1"/>
  <c r="D100" i="1" l="1"/>
  <c r="D23" i="1"/>
  <c r="AB187" i="21"/>
  <c r="AB220" i="21"/>
  <c r="AB94" i="21"/>
  <c r="AB117" i="21"/>
  <c r="AB129" i="21"/>
  <c r="AB169" i="21"/>
  <c r="AB191" i="21"/>
  <c r="AB202" i="21"/>
  <c r="AB210" i="21"/>
  <c r="AB218" i="21"/>
  <c r="H27" i="7"/>
  <c r="AB130" i="21"/>
  <c r="AB200" i="21"/>
  <c r="AB141" i="21"/>
  <c r="AB164" i="21"/>
  <c r="AB91" i="21"/>
  <c r="AB95" i="21"/>
  <c r="AB114" i="21"/>
  <c r="AB122" i="21"/>
  <c r="AB137" i="21"/>
  <c r="AB163" i="21"/>
  <c r="AB188" i="21"/>
  <c r="AB196" i="21"/>
  <c r="AB211" i="21"/>
  <c r="AB215" i="21"/>
  <c r="D84" i="1"/>
  <c r="AB82" i="21"/>
  <c r="AB78" i="21"/>
  <c r="AB66" i="21"/>
  <c r="AB62" i="21"/>
  <c r="AB50" i="21"/>
  <c r="AB45" i="21"/>
  <c r="AB33" i="21"/>
  <c r="AB29" i="21"/>
  <c r="AB13" i="21"/>
  <c r="AB9" i="21"/>
  <c r="AB87" i="21"/>
  <c r="AB75" i="21"/>
  <c r="AB71" i="21"/>
  <c r="AB59" i="21"/>
  <c r="AB55" i="21"/>
  <c r="AB42" i="21"/>
  <c r="AB38" i="21"/>
  <c r="AB26" i="21"/>
  <c r="AB22" i="21"/>
  <c r="AB10" i="21"/>
  <c r="AB6" i="21"/>
  <c r="C27" i="7"/>
  <c r="AB161" i="21"/>
  <c r="AB165" i="21"/>
  <c r="AB176" i="21"/>
  <c r="D176" i="1"/>
  <c r="D178" i="1" s="1"/>
  <c r="AB106" i="21"/>
  <c r="AB206" i="21"/>
  <c r="C55" i="19"/>
  <c r="C24" i="18"/>
  <c r="D190" i="1" s="1"/>
  <c r="D194" i="1" s="1"/>
  <c r="D196" i="1" s="1"/>
  <c r="L27" i="7"/>
  <c r="H15" i="12"/>
  <c r="AB145" i="21"/>
  <c r="AB138" i="21"/>
  <c r="AB148" i="21"/>
  <c r="AB183" i="21"/>
  <c r="AB208" i="21"/>
  <c r="AB123" i="21"/>
  <c r="AB134" i="21"/>
  <c r="AB146" i="21"/>
  <c r="AB156" i="21"/>
  <c r="AB185" i="21"/>
  <c r="AB193" i="21"/>
  <c r="D43" i="1"/>
  <c r="D151" i="1"/>
  <c r="D152" i="1" s="1"/>
  <c r="D183" i="1"/>
  <c r="D185" i="1" s="1"/>
  <c r="D55" i="2"/>
  <c r="D210" i="1" l="1"/>
  <c r="D213" i="1" s="1"/>
  <c r="I15" i="12"/>
</calcChain>
</file>

<file path=xl/sharedStrings.xml><?xml version="1.0" encoding="utf-8"?>
<sst xmlns="http://schemas.openxmlformats.org/spreadsheetml/2006/main" count="2478" uniqueCount="1013">
  <si>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</si>
  <si>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</si>
  <si>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</si>
  <si>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</si>
  <si>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</si>
  <si>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</si>
  <si>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</si>
  <si>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</si>
  <si>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</si>
  <si>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</si>
  <si>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</si>
  <si>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</si>
  <si>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</si>
  <si>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</si>
  <si>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</si>
  <si>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</si>
  <si>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</si>
  <si>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</si>
  <si>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</si>
  <si>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</si>
  <si>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</si>
  <si>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</si>
  <si>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</si>
  <si>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</si>
  <si>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</si>
  <si>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</si>
  <si>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</si>
  <si>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</si>
  <si>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</si>
  <si>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</si>
  <si>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</si>
  <si>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</si>
  <si>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</si>
  <si>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</si>
  <si>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</si>
  <si>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</si>
  <si>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</si>
  <si>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</si>
  <si>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</si>
  <si>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</si>
  <si>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</si>
  <si>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</si>
  <si>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</si>
  <si>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</si>
  <si>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</si>
  <si>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</si>
  <si>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</si>
  <si>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</si>
  <si>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</si>
  <si>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</si>
  <si>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</si>
  <si>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</si>
  <si>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</si>
  <si>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</si>
  <si>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</si>
  <si>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</si>
  <si>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</si>
  <si>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</si>
  <si>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</si>
  <si>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</si>
  <si>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</si>
  <si>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</si>
  <si>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</si>
  <si>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</si>
  <si>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</si>
  <si>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</si>
  <si>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</si>
  <si>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</si>
  <si>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</si>
  <si>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</si>
  <si>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</si>
  <si>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</si>
  <si>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</si>
  <si>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</si>
  <si>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</si>
  <si>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</si>
  <si>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</si>
  <si>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</si>
  <si>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</si>
  <si>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</si>
  <si>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</si>
  <si>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</si>
  <si>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</si>
  <si>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</si>
  <si>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</si>
  <si>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</si>
  <si>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</si>
  <si>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</si>
  <si>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</si>
  <si>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</si>
  <si>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</si>
  <si>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</si>
  <si>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</si>
  <si>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</si>
  <si>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</si>
  <si>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</si>
  <si>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</si>
  <si>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</si>
  <si>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</si>
  <si>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</si>
  <si>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</si>
  <si>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</si>
  <si>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</si>
  <si>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</si>
  <si>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</si>
  <si>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</si>
  <si>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</si>
  <si>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</si>
  <si>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</si>
  <si>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</si>
  <si>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</si>
  <si>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</si>
  <si>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</si>
  <si>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</si>
  <si>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</si>
  <si>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</si>
  <si>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</si>
  <si>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</si>
  <si>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</si>
  <si>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</si>
  <si>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</si>
  <si>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</si>
  <si>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</si>
  <si>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</si>
  <si>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Nº DA NOTA FISCAL</t>
  </si>
  <si>
    <t>NOME DO FORNECEDOR</t>
  </si>
  <si>
    <t>VALOR DÉBITO</t>
  </si>
  <si>
    <t>VALOR CRÉDITO</t>
  </si>
  <si>
    <t>CÁLCULO FINAL</t>
  </si>
  <si>
    <t>SALDO DO MÊS ANTERIOR</t>
  </si>
  <si>
    <t>SALDO TOTAL DOS CUPONS FISCAIS (DÉBITO)</t>
  </si>
  <si>
    <t>SALDO TOTAL  (CRÉDITO)</t>
  </si>
  <si>
    <t>SALDO FINAL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</si>
  <si>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</si>
  <si>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</si>
  <si>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</si>
  <si>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</si>
  <si>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</si>
  <si>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</si>
  <si>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</si>
  <si>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</si>
  <si>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</si>
  <si>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</si>
  <si>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</si>
  <si>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</si>
  <si>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</si>
  <si>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</si>
  <si>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</si>
  <si>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</si>
  <si>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</si>
  <si>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</si>
  <si>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</si>
  <si>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</si>
  <si>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</si>
  <si>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</si>
  <si>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</si>
  <si>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</si>
  <si>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</si>
  <si>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</si>
  <si>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</si>
  <si>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</si>
  <si>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</si>
  <si>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</si>
  <si>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</si>
  <si>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</si>
  <si>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</si>
  <si>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</si>
  <si>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</si>
  <si>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</si>
  <si>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</si>
  <si>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</si>
  <si>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</si>
  <si>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</si>
  <si>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</si>
  <si>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</si>
  <si>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</si>
  <si>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</si>
  <si>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</si>
  <si>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</si>
  <si>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</si>
  <si>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</si>
  <si>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</si>
  <si>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</si>
  <si>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</si>
  <si>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</si>
  <si>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</si>
  <si>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</si>
  <si>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</si>
  <si>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</si>
  <si>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</si>
  <si>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</si>
  <si>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</si>
  <si>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</si>
  <si>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</si>
  <si>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</si>
  <si>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</si>
  <si>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</si>
  <si>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</si>
  <si>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</si>
  <si>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</si>
  <si>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</si>
  <si>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</si>
  <si>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</si>
  <si>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</si>
  <si>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</si>
  <si>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</si>
  <si>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</si>
  <si>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</si>
  <si>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</si>
  <si>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</si>
  <si>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</si>
  <si>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</si>
  <si>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</si>
  <si>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</si>
  <si>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</si>
  <si>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</si>
  <si>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</si>
  <si>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</si>
  <si>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</si>
  <si>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</si>
  <si>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</si>
  <si>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</si>
  <si>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</si>
  <si>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</si>
  <si>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</si>
  <si>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</si>
  <si>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</si>
  <si>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</si>
  <si>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</si>
  <si>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</si>
  <si>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</si>
  <si>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</si>
  <si>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</si>
  <si>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</si>
  <si>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</si>
  <si>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</si>
  <si>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</si>
  <si>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</si>
  <si>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</si>
  <si>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</si>
  <si>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</si>
  <si>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</si>
  <si>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</si>
  <si>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</si>
  <si>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</si>
  <si>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</si>
  <si>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</si>
  <si>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</si>
  <si>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</si>
  <si>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</si>
  <si>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</si>
  <si>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</si>
  <si>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</si>
  <si>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</si>
  <si>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</si>
  <si>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</si>
  <si>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</si>
  <si>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</si>
  <si>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</si>
  <si>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</si>
  <si>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</si>
  <si>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</si>
  <si>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</si>
  <si>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</si>
  <si>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</si>
  <si>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</si>
  <si>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</si>
  <si>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</si>
  <si>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</si>
  <si>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</si>
  <si>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</si>
  <si>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</si>
  <si>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</si>
  <si>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</si>
  <si>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</si>
  <si>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</si>
  <si>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</si>
  <si>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</si>
  <si>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</si>
  <si>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</si>
  <si>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</si>
  <si>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</si>
  <si>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</si>
  <si>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</si>
  <si>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</si>
  <si>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</si>
  <si>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</si>
  <si>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</si>
  <si>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</si>
  <si>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</si>
  <si>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</si>
  <si>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</si>
  <si>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</si>
  <si>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</si>
  <si>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</si>
  <si>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</si>
  <si>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</si>
  <si>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</si>
  <si>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</si>
  <si>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</si>
  <si>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</si>
  <si>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</si>
  <si>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</si>
  <si>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</si>
  <si>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</si>
  <si>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</si>
  <si>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</si>
  <si>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</si>
  <si>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</si>
  <si>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</si>
  <si>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</si>
  <si>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</si>
  <si>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</si>
  <si>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</si>
  <si>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</si>
  <si>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</si>
  <si>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</si>
  <si>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</si>
  <si>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</si>
  <si>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</si>
  <si>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</si>
  <si>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</si>
  <si>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</si>
  <si>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</si>
  <si>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</si>
  <si>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</si>
  <si>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</si>
  <si>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</si>
  <si>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</si>
  <si>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</si>
  <si>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</si>
  <si>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</si>
  <si>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</si>
  <si>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</si>
  <si>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</si>
  <si>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</si>
  <si>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</si>
  <si>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</si>
  <si>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</si>
  <si>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</si>
  <si>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</si>
  <si>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</si>
  <si>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</si>
  <si>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</si>
  <si>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</si>
  <si>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</si>
  <si>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</si>
  <si>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</si>
  <si>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</si>
  <si>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</si>
  <si>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</si>
  <si>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
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</si>
  <si>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</si>
  <si>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</si>
  <si>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</si>
  <si>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</si>
  <si>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</si>
  <si>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</si>
  <si>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</si>
  <si>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</si>
  <si>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</si>
  <si>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</si>
  <si>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</si>
  <si>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</si>
  <si>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</si>
  <si>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</si>
  <si>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</si>
  <si>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</si>
  <si>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</si>
  <si>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</si>
  <si>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</si>
  <si>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</si>
  <si>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</si>
  <si>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</si>
  <si>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</si>
  <si>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</si>
  <si>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</si>
  <si>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</si>
  <si>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</si>
  <si>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</si>
  <si>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</si>
  <si>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</si>
  <si>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</si>
  <si>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</si>
  <si>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</si>
  <si>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</si>
  <si>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</si>
  <si>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</si>
  <si>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</si>
  <si>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</si>
  <si>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</si>
  <si>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</si>
  <si>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</si>
  <si>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</si>
  <si>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</si>
  <si>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</si>
  <si>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</si>
  <si>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</si>
  <si>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</si>
  <si>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</si>
  <si>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</si>
  <si>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</si>
  <si>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</si>
  <si>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</si>
  <si>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</si>
  <si>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</si>
  <si>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</si>
  <si>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</si>
  <si>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</si>
  <si>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</si>
  <si>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</si>
  <si>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</si>
  <si>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</si>
  <si>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 xml:space="preserve">BANCO:                    
AG:
CONTA:   
TIPO DE APLICAÇÃO: </t>
  </si>
  <si>
    <t xml:space="preserve">BANCO:                        
AG: 
CONTA: 
TIPO DE APLICAÇÃO: 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</si>
  <si>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</si>
  <si>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</si>
  <si>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</si>
  <si>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</si>
  <si>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</si>
  <si>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</si>
  <si>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</si>
  <si>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</si>
  <si>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</si>
  <si>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</si>
  <si>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</si>
  <si>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</si>
  <si>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</si>
  <si>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</si>
  <si>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</si>
  <si>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</si>
  <si>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</si>
  <si>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</si>
  <si>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</si>
  <si>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</si>
  <si>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</si>
  <si>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</si>
  <si>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</si>
  <si>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</si>
  <si>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</si>
  <si>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</si>
  <si>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</si>
  <si>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</si>
  <si>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</si>
  <si>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</si>
  <si>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</si>
  <si>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</si>
  <si>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</si>
  <si>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</si>
  <si>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</si>
  <si>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</si>
  <si>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</si>
  <si>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</si>
  <si>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</si>
  <si>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</si>
  <si>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</si>
  <si>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</si>
  <si>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</si>
  <si>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</si>
  <si>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</si>
  <si>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</si>
  <si>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</si>
  <si>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</si>
  <si>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</si>
  <si>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</si>
  <si>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</si>
  <si>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</si>
  <si>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</si>
  <si>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</si>
  <si>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</si>
  <si>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</si>
  <si>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</si>
  <si>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</si>
  <si>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</si>
  <si>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</si>
  <si>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</si>
  <si>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</si>
  <si>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</si>
  <si>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</si>
  <si>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</si>
  <si>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</si>
  <si>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</si>
  <si>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</si>
  <si>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</si>
  <si>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</si>
  <si>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</si>
  <si>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</si>
  <si>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</si>
  <si>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</si>
  <si>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</si>
  <si>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</si>
  <si>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</si>
  <si>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</si>
  <si>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</si>
  <si>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</si>
  <si>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</si>
  <si>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</si>
  <si>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</si>
  <si>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</si>
  <si>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</si>
  <si>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</si>
  <si>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</si>
  <si>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</si>
  <si>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</si>
  <si>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</si>
  <si>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</si>
  <si>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</si>
  <si>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</si>
  <si>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</si>
  <si>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</si>
  <si>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</si>
  <si>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</si>
  <si>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</si>
  <si>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</si>
  <si>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</si>
  <si>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</si>
  <si>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</si>
  <si>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</si>
  <si>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</si>
  <si>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</si>
  <si>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</si>
  <si>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</si>
  <si>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CENTRO DE PARTO NORMAL PERI-HOSPITALAR
PLANILHA DÉBITO E CRÉDITO
 MÊS ABRIL/2022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</si>
  <si>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</si>
  <si>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</si>
  <si>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</si>
  <si>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</si>
  <si>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CIRURGICA MONTEBELLO LTDA</t>
  </si>
  <si>
    <t xml:space="preserve">S </t>
  </si>
  <si>
    <t>08674752000140</t>
  </si>
  <si>
    <t>11648676000102</t>
  </si>
  <si>
    <t>B</t>
  </si>
  <si>
    <t>11449180000100</t>
  </si>
  <si>
    <t>09007162000126</t>
  </si>
  <si>
    <t>21381761000100</t>
  </si>
  <si>
    <t>SIX DISTRIBUIDORA HOSPITALAR LTDA</t>
  </si>
  <si>
    <t>30848237000198</t>
  </si>
  <si>
    <t>PH COMERCIO DE PRODUTOS MEDICOS HOSPITAL</t>
  </si>
  <si>
    <t>35353050000137</t>
  </si>
  <si>
    <t>MEDICTECH COMERCIO E SERVIÇOS LTDA</t>
  </si>
  <si>
    <t>S</t>
  </si>
  <si>
    <t>SOCASA SAUDE AMBIENTAL LTDA - EPP</t>
  </si>
  <si>
    <t>6.3.1.8</t>
  </si>
  <si>
    <t>5.7.2</t>
  </si>
  <si>
    <t>ASSOC PROT MATERN E A INF UBAÍRA S3 GEST EM SAUDE</t>
  </si>
  <si>
    <t>14284483000108</t>
  </si>
  <si>
    <t>21939878000167</t>
  </si>
  <si>
    <t>10779833000156</t>
  </si>
  <si>
    <t>22006201000139</t>
  </si>
  <si>
    <t>27058274000198</t>
  </si>
  <si>
    <t>ok</t>
  </si>
  <si>
    <t>n/a</t>
  </si>
  <si>
    <t>11/05/2022</t>
  </si>
  <si>
    <t>05/05/2022</t>
  </si>
  <si>
    <t>322</t>
  </si>
  <si>
    <t>2622 0535 3530 5000 0137 5500 1000 0003 2210 5027 5090</t>
  </si>
  <si>
    <t>BEM ESTAR PRODUTOS FARMACÊUTICOS LTDA</t>
  </si>
  <si>
    <t>JATOBARRETTO CENTRO DE DISTRIBUIÇÃO LTDA</t>
  </si>
  <si>
    <t>FORTPEL COMERCIO DE DESCARTAVEIS LTDA</t>
  </si>
  <si>
    <t>MEDICAL MERCANTIL DE APARELHAGEM MEDICAL LTDA</t>
  </si>
  <si>
    <t>550316</t>
  </si>
  <si>
    <t>2622 0510 7798 3300 0156 5500 1000 5503 1610 0552 3384</t>
  </si>
  <si>
    <t>048525</t>
  </si>
  <si>
    <t>06/05/2022</t>
  </si>
  <si>
    <t>2622 0521 3817 6100 0100 5500 1000 0485 2513 4438 4266</t>
  </si>
  <si>
    <t>009898</t>
  </si>
  <si>
    <t>2622 0530 8482 3700 0198 5500 1000 0098 9816 5313 3033</t>
  </si>
  <si>
    <t>05578020000168</t>
  </si>
  <si>
    <t>OMNIELMASTER HEMOMED REPRESENTAÇÃO COMERCIO E SERVIÇOS EM S.A</t>
  </si>
  <si>
    <t>010862</t>
  </si>
  <si>
    <t>09/05/2022</t>
  </si>
  <si>
    <t>2322 0505 5780 2000 0168 5500 1000 0108 6215 0818 5875</t>
  </si>
  <si>
    <t>3751</t>
  </si>
  <si>
    <t>04/05/2022</t>
  </si>
  <si>
    <t>2622 0521 9398 7800 0167 5500 1000 0037 5111 0001 5736</t>
  </si>
  <si>
    <t>MAUES LOBATO COM E REP LTDA</t>
  </si>
  <si>
    <t>085629</t>
  </si>
  <si>
    <t>2622 0509 0071 6200 0126 5500 10000 0856 2917 3991 4480</t>
  </si>
  <si>
    <t>15227236000132</t>
  </si>
  <si>
    <t>ATOS MEDICA COM E REPRE DE PRODUTOS MEDICOS HOSP</t>
  </si>
  <si>
    <t>016957</t>
  </si>
  <si>
    <t>2622 0515 2272 3600 0132 5500 1000 0169 5711 3204 2761</t>
  </si>
  <si>
    <t>3817</t>
  </si>
  <si>
    <t>12/05/2022</t>
  </si>
  <si>
    <t>2622 0521 9398 7800 0167 5500 1000 0038 1711 0007 1834</t>
  </si>
  <si>
    <t>131599</t>
  </si>
  <si>
    <t>2622 0508 6747 5200 0140 5500 1000 1315 9913 1711 1696</t>
  </si>
  <si>
    <t>013768</t>
  </si>
  <si>
    <t>2622 0508 6747 5200 0301 5500 1000 0137 6813 2629 3294</t>
  </si>
  <si>
    <t>DPROSMED DISTRIBUIDORA DE PRODUTOS MEDICOS</t>
  </si>
  <si>
    <t>50735</t>
  </si>
  <si>
    <t>26 2205 11449180000100 55 001 000050735 1 00006545 7</t>
  </si>
  <si>
    <t>41102195000168</t>
  </si>
  <si>
    <t>PR COMERCIAAL MEDICA LTDA</t>
  </si>
  <si>
    <t>88967</t>
  </si>
  <si>
    <t>16/05/2022</t>
  </si>
  <si>
    <t>2622 0541 1021 9500 0168 5500 0000 0889 6710 0090 9890</t>
  </si>
  <si>
    <t>29447408000198</t>
  </si>
  <si>
    <t>L F DOS SANTOS GRAFICA</t>
  </si>
  <si>
    <t>1217</t>
  </si>
  <si>
    <t>2622 0529 4474 0800 0198 5500 1000 0012 1711 5110 5354</t>
  </si>
  <si>
    <t>12882148000186</t>
  </si>
  <si>
    <t>6258</t>
  </si>
  <si>
    <t>RNDE49939</t>
  </si>
  <si>
    <t>08014460000180</t>
  </si>
  <si>
    <t>VANPEL MAT DE ESCRITORIO E INFOR</t>
  </si>
  <si>
    <t>045040</t>
  </si>
  <si>
    <t>2622 0508 0144 6000 0180 5500 1000 0450 4010 0126 8876</t>
  </si>
  <si>
    <t>IPSEP INFORMÁTICA E ESCRITÓRIO LTDA</t>
  </si>
  <si>
    <t>49811</t>
  </si>
  <si>
    <t>2622 0511 6486 7600 0102 5500 1000 0498 1110 0019 2693</t>
  </si>
  <si>
    <t>133825</t>
  </si>
  <si>
    <t>10/05/2022</t>
  </si>
  <si>
    <t>2622 0522 0062 0100 0139 5500 0000 1338 2511 0133 8251</t>
  </si>
  <si>
    <t>133814</t>
  </si>
  <si>
    <t>2622 0522 0062 0100 0139 5500 0000 1338 1411 0133 8142</t>
  </si>
  <si>
    <t>133244</t>
  </si>
  <si>
    <t>2622 0522 0062 0100 0139 5500 0000 1332 4411 0133 2442</t>
  </si>
  <si>
    <t>133211</t>
  </si>
  <si>
    <t>2622 0522 0062 0100 0139 5500 0000 1332 1111 0133 2115</t>
  </si>
  <si>
    <t>008501</t>
  </si>
  <si>
    <t>18/05/2022</t>
  </si>
  <si>
    <t>2622 0527 0582 7400 0198 5500 1000 0085 0116 0212 3694</t>
  </si>
  <si>
    <t>008502</t>
  </si>
  <si>
    <t>2622 0527 0582 7400 0198 5500 1000 0085 0215 8194 0750</t>
  </si>
  <si>
    <t>045031</t>
  </si>
  <si>
    <t>2622 0508 0144 6000 0180 5500 1000 0450 3110 0126 8770</t>
  </si>
  <si>
    <t>135400</t>
  </si>
  <si>
    <t>20/05/2022</t>
  </si>
  <si>
    <t>2622 0522 0062 0100 0139 5500 0000 1354 0011 0135 4000</t>
  </si>
  <si>
    <t>048785</t>
  </si>
  <si>
    <t>19/05/2022</t>
  </si>
  <si>
    <t>2622 0521 3817 6100 0100 5500 1000 0487 8516 2309 1477</t>
  </si>
  <si>
    <t>3860</t>
  </si>
  <si>
    <t>2622 0521 9398 7800 0167 5500 1000 0038 6011 0000 6839</t>
  </si>
  <si>
    <t>51007</t>
  </si>
  <si>
    <t>26 2205 11449180000100 55 001 000051007 1 00006957 8</t>
  </si>
  <si>
    <t>135781</t>
  </si>
  <si>
    <t>26/05/2022</t>
  </si>
  <si>
    <t>2622 0522 0062 0100 0139 5500 0000 1357 8111 0135 7810</t>
  </si>
  <si>
    <t>50123</t>
  </si>
  <si>
    <t>2622 0511 6486 7600 0102 5500 1000 0501 2310 0019 6031</t>
  </si>
  <si>
    <t>ANO 2 0 2 2 - Competência mês de MAIO/ 2022</t>
  </si>
  <si>
    <t>MAIO/2022</t>
  </si>
  <si>
    <t>CENTRO DE PARTO NORMAL PERI-HOSPITALAR
PLANILHA DÉBITO E CRÉDITO
 MÊS MAIO/2022</t>
  </si>
  <si>
    <t>CENTRO DE PARTO NORMAL PERI-HOSPITALAR
PLANILHA DO FUNDO FIXO
MAIO/2022</t>
  </si>
  <si>
    <t>Percentual de turnover do mês de MAIO/2022</t>
  </si>
  <si>
    <t>CENTRO DE PARTO NORMAL PERI-HOSPITALAR
SALDO DE PROVISÃO - MAIO/2022</t>
  </si>
  <si>
    <t>89101</t>
  </si>
  <si>
    <t>27/05/2022</t>
  </si>
  <si>
    <t>2622 0541 1021 9500 0168 5500 0000 0891 0110 0091 1231</t>
  </si>
  <si>
    <t>21596736000144</t>
  </si>
  <si>
    <t>ULTRAMEGA DISTRIBUIDORA HOSPITALAR LTDA</t>
  </si>
  <si>
    <t>156232</t>
  </si>
  <si>
    <t>26 2205 21596736000144 55 001 000156232 1 00161580 1</t>
  </si>
  <si>
    <t>69935930000214</t>
  </si>
  <si>
    <t>ABASTECA COMERCIO DE COMBUSTIVEL EIRE</t>
  </si>
  <si>
    <t>637886</t>
  </si>
  <si>
    <t>641748</t>
  </si>
  <si>
    <t>646606</t>
  </si>
  <si>
    <t>651328</t>
  </si>
  <si>
    <t>24/05/2022</t>
  </si>
  <si>
    <t>31/05/2022</t>
  </si>
  <si>
    <t>ELYSEU VENTURA DA SILVA SOBRINHO</t>
  </si>
  <si>
    <t>CONFECÇOES DE CARIMBOS</t>
  </si>
  <si>
    <t>SOLICITAÇÃO FUNDO FIXO</t>
  </si>
  <si>
    <t xml:space="preserve">MEGA INFOR E PAPELARIA </t>
  </si>
  <si>
    <t xml:space="preserve">JHONATAN PASCOAL </t>
  </si>
  <si>
    <t>COMPRA MATERIAL ESCRITORIO</t>
  </si>
  <si>
    <t>COMPRA DE CACTOS E SUCULENTAS</t>
  </si>
  <si>
    <t>CARREFOUR COMERCIO E INDUSTRIA LTDA</t>
  </si>
  <si>
    <t>COMPRA MATERIAL LIMPEZA</t>
  </si>
  <si>
    <t>S/N</t>
  </si>
  <si>
    <t xml:space="preserve">ENVIO PRESTAÇÃO DE CONTAS </t>
  </si>
  <si>
    <t>ENVIO DE PASTAS P/ PRESTAÇÃO DA UPA SOTAVE PARA CPNp</t>
  </si>
  <si>
    <t>BUSCAR MATERIAL P/ FARMACIA NO CORREIA PICANÇO</t>
  </si>
  <si>
    <t xml:space="preserve">99POP </t>
  </si>
  <si>
    <t>REUNIÃO DE PRESTAÇÃO NO COMPLEXO ADM JABOATÃO</t>
  </si>
  <si>
    <t>LIVRARIA BRASIL ESCOLAR EIRELI</t>
  </si>
  <si>
    <t>CAHU COMERCIO DE ALIMENTOS LTDA</t>
  </si>
  <si>
    <t>14724118000177</t>
  </si>
  <si>
    <t xml:space="preserve">ELYSEU VENTURA DA SILVA SOBRINHO </t>
  </si>
  <si>
    <t>00036</t>
  </si>
  <si>
    <t>03/05/2022</t>
  </si>
  <si>
    <t>PXHZ52964</t>
  </si>
  <si>
    <t>40935484000185</t>
  </si>
  <si>
    <t>JHONATAN PASCOAL</t>
  </si>
  <si>
    <t>0003</t>
  </si>
  <si>
    <t>J9J46UJT</t>
  </si>
  <si>
    <t>31018520000155</t>
  </si>
  <si>
    <t>25855</t>
  </si>
  <si>
    <t>45543915006112</t>
  </si>
  <si>
    <t>169272</t>
  </si>
  <si>
    <t>18033552000161</t>
  </si>
  <si>
    <t>99POP</t>
  </si>
  <si>
    <t>13/05/2022</t>
  </si>
  <si>
    <t>17/05/2022</t>
  </si>
  <si>
    <t>02054386000140</t>
  </si>
  <si>
    <t>2656</t>
  </si>
  <si>
    <t>2622 0502 0543 8600 0140 5500 1000 0026 5610 4795 2862</t>
  </si>
  <si>
    <t>21425302000181</t>
  </si>
  <si>
    <t xml:space="preserve">CAHU COMERCIO DE ALIMENTOS LTDA </t>
  </si>
  <si>
    <t>180046</t>
  </si>
  <si>
    <t>2622 0521 4253 0200 0181 6500 2000 1826 3210 0000 0051</t>
  </si>
  <si>
    <t>2622 0545 5439 1500 6112 6502 9000 1692 7216 2206 1794</t>
  </si>
  <si>
    <t>2622 0531 0185 2000 0155 6500 1000 0258 5515 2278 8105</t>
  </si>
  <si>
    <t>6.3.2.1</t>
  </si>
  <si>
    <t>31675417000188</t>
  </si>
  <si>
    <t>LAVECLIN LAVANDERIA HOSPITALAR LTDA</t>
  </si>
  <si>
    <t>293</t>
  </si>
  <si>
    <t>01/06/2022</t>
  </si>
  <si>
    <t>NWGL71061</t>
  </si>
  <si>
    <t>7.1.1.1</t>
  </si>
  <si>
    <t>01545203000126</t>
  </si>
  <si>
    <t>ENAE - EMPRESA NACIONAL DE ESTERILIZAÇÃO EIRELI</t>
  </si>
  <si>
    <t>12912</t>
  </si>
  <si>
    <t>F2PLVUJU</t>
  </si>
  <si>
    <t>03007331001032</t>
  </si>
  <si>
    <t>EBAZAR COM BR LTDA</t>
  </si>
  <si>
    <t>004505043</t>
  </si>
  <si>
    <t>3122 0503 0073 3100 1032 5500 1004 5050 4315 9562 4739</t>
  </si>
  <si>
    <t>02535864000133</t>
  </si>
  <si>
    <t>VR BENEFICIOS E SERVICOS DE PROCESSAMENTO S. A</t>
  </si>
  <si>
    <t>37110854</t>
  </si>
  <si>
    <t>EZNXEFMZ</t>
  </si>
  <si>
    <t>31698424000103</t>
  </si>
  <si>
    <t xml:space="preserve">VALTER &amp; CALIL ADVOGACACIA </t>
  </si>
  <si>
    <t>357</t>
  </si>
  <si>
    <t>CPVBHZ4L</t>
  </si>
  <si>
    <t>21216574000171</t>
  </si>
  <si>
    <t>BRANDAO &amp; AS CONTABILIDADE GERENCIAL SOCIEDADE SIMPLES - ME</t>
  </si>
  <si>
    <t>2637</t>
  </si>
  <si>
    <t>USXKA8RP</t>
  </si>
  <si>
    <t xml:space="preserve"> 3.6.2.3.2</t>
  </si>
  <si>
    <t>21820133000184</t>
  </si>
  <si>
    <t>R. R FERREIRA MATERIAS HOSPITALARES</t>
  </si>
  <si>
    <t>009529</t>
  </si>
  <si>
    <t>30/05/2022</t>
  </si>
  <si>
    <t>3522 0521 8201 3300 0184 5500 1000 0095 2910 4327 7001</t>
  </si>
  <si>
    <t>CONSULT LAB LABORATÓRIO DE ANÁLISES CLÍNICAS LTDA</t>
  </si>
  <si>
    <t>PRESTAÇÃO DE SERVIÇOS DE EXAMES LABORATORIAS</t>
  </si>
  <si>
    <t xml:space="preserve"> 01/04/2022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</si>
  <si>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</si>
  <si>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</si>
  <si>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</si>
  <si>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-</t>
  </si>
  <si>
    <t>https://drive.google.com/file/d/19q_WWiJ_4cbL-8gOIAPO8k2Waa5Ns-87/view?usp=sharing</t>
  </si>
  <si>
    <t>NUTRIFINE REFEIÇÕES LTDA</t>
  </si>
  <si>
    <t xml:space="preserve">FORNECIMENTO DE REFEIÇÕES </t>
  </si>
  <si>
    <t>https://drive.google.com/file/d/1XEbGEvFpWpzXUBqJfqnkmzNATCZzNHaJ/view?usp=sharing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</si>
  <si>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</si>
  <si>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</si>
  <si>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</si>
  <si>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</si>
  <si>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</si>
  <si>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</si>
  <si>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</si>
  <si>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https://drive.google.com/file/d/1XZr1l9WF7uvEQlL3KF_S6axTE5ey3MQe/view?usp=sharing</t>
  </si>
  <si>
    <t>LAVECLIN LAVANDERIA HOSPITAL</t>
  </si>
  <si>
    <t xml:space="preserve">PRESTAÇÃO DE SERVIÇO DE LANDERIA </t>
  </si>
  <si>
    <t>01/04/2022</t>
  </si>
  <si>
    <t>30/06/2022</t>
  </si>
  <si>
    <t>https://drive.google.com/file/d/1NOpocMIUTROoKQ3fv7TtNzGsM0DfTe0E/view?usp=sharing</t>
  </si>
  <si>
    <t>RBA VIAGENS E TURISMO EIRELI</t>
  </si>
  <si>
    <t>https://drive.google.com/file/d/13Jg28L-5N_oc-cdD26w88Y-XvjKQ3zqr/view?usp=sharing</t>
  </si>
  <si>
    <t>36595919</t>
  </si>
  <si>
    <t>02/05/2022</t>
  </si>
  <si>
    <t>BX3SC74R</t>
  </si>
  <si>
    <t>34329676000145</t>
  </si>
  <si>
    <t>C R SILVA FREITAS</t>
  </si>
  <si>
    <t>122339</t>
  </si>
  <si>
    <t>07/05/2022</t>
  </si>
  <si>
    <t>3522 0534 3296 7600 0145 5500 2000 1223 3910 3471 5606</t>
  </si>
  <si>
    <t>24351742000102</t>
  </si>
  <si>
    <t xml:space="preserve">PROFISSIONAL DA LIMPEZA - COMERCIO </t>
  </si>
  <si>
    <t>025627</t>
  </si>
  <si>
    <t>3522 0522 3517 4200 0102 5500 2000 0256 2711 0642 1121</t>
  </si>
  <si>
    <t>13206514000140</t>
  </si>
  <si>
    <t xml:space="preserve">M F PASSARINHO ARTIGOS ELETRONICOS </t>
  </si>
  <si>
    <t>172839</t>
  </si>
  <si>
    <t>3522 0513 2065 1400 0140 5500 1000 1728 3912 7140 5176</t>
  </si>
  <si>
    <t>31145185000156</t>
  </si>
  <si>
    <t>CONSULT LB LABORATORIO DE ANALISES CLINICAS LTDA</t>
  </si>
  <si>
    <t>546</t>
  </si>
  <si>
    <t>09/06/2022</t>
  </si>
  <si>
    <t>OPQP27865</t>
  </si>
  <si>
    <t>18554757000192</t>
  </si>
  <si>
    <t>NUTRIFINE REFEIÇOES LTDA</t>
  </si>
  <si>
    <t>3612</t>
  </si>
  <si>
    <t>03/06/2022</t>
  </si>
  <si>
    <t>2622 0618 5547 5700 0192 0</t>
  </si>
  <si>
    <t>6.1.5</t>
  </si>
  <si>
    <t>6.1.3</t>
  </si>
  <si>
    <t>01838829000170</t>
  </si>
  <si>
    <t>PALLIO COMERCIO E SERVIÇOS LTDA</t>
  </si>
  <si>
    <t>25</t>
  </si>
  <si>
    <t>06/06/2022</t>
  </si>
  <si>
    <t>6.3.1.10</t>
  </si>
  <si>
    <t>19105205000160</t>
  </si>
  <si>
    <t>MEDIEX SOLUÇOES EM SAUDE E SEGURANÇA OCPACIONAL LTDA</t>
  </si>
  <si>
    <t>2762</t>
  </si>
  <si>
    <t>1LDQBLWT</t>
  </si>
  <si>
    <t>19533734000164</t>
  </si>
  <si>
    <t>ALEXSANDRA DE GUSMÃO NERES - ME</t>
  </si>
  <si>
    <t>13558</t>
  </si>
  <si>
    <t>5.4.2</t>
  </si>
  <si>
    <t>Centro de Parto Normal</t>
  </si>
  <si>
    <t>09667376443</t>
  </si>
  <si>
    <t xml:space="preserve">ADOLFO CESAR MESQUITA DE SOUZA </t>
  </si>
  <si>
    <t>03/2022</t>
  </si>
  <si>
    <t>04913989480</t>
  </si>
  <si>
    <t>ADRIANA DA SILVA BATISTA</t>
  </si>
  <si>
    <t>05736764458</t>
  </si>
  <si>
    <t xml:space="preserve">ALDELEIDE FAGUNDES DE BARROS </t>
  </si>
  <si>
    <t>03316951466</t>
  </si>
  <si>
    <t xml:space="preserve">ALEXSANDRA BARBOSA DA SILVA LIMA </t>
  </si>
  <si>
    <t>09819635446</t>
  </si>
  <si>
    <t xml:space="preserve">AMANDA KATARINE CORREIA PAES BARRETO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</si>
  <si>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</si>
  <si>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</si>
  <si>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</si>
  <si>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</si>
  <si>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</si>
  <si>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</si>
  <si>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</si>
  <si>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</t>
  </si>
  <si>
    <t>08082182474</t>
  </si>
  <si>
    <t>ANA LUIZA MENDONCA DA SILVA</t>
  </si>
  <si>
    <t>11228124426</t>
  </si>
  <si>
    <t>ANA PAULA AQUINO DE AGUIAR</t>
  </si>
  <si>
    <t>07805910464</t>
  </si>
  <si>
    <t>ANA PAULA BATISTA FERREIRA</t>
  </si>
  <si>
    <t>02038043418</t>
  </si>
  <si>
    <t>ANDREIA FERREIRA DA SILVA</t>
  </si>
  <si>
    <t>07586023409</t>
  </si>
  <si>
    <t>ANDRESSA SILVA DE SOUZA LIMA</t>
  </si>
  <si>
    <t>60940280400</t>
  </si>
  <si>
    <t xml:space="preserve">ANGELA MARCIA FERREIRA DA SILVA 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</si>
  <si>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</si>
  <si>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</si>
  <si>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</si>
  <si>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</si>
  <si>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</si>
  <si>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</si>
  <si>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07685306441</t>
  </si>
  <si>
    <t>CAIO MARCELO MARTINS PEDRO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</si>
  <si>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</si>
  <si>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</si>
  <si>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</si>
  <si>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</si>
  <si>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</si>
  <si>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</si>
  <si>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</si>
  <si>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</si>
  <si>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02606586425</t>
  </si>
  <si>
    <t xml:space="preserve">DANIELA LOPES DA SILVA MARTINEZ MARTINS </t>
  </si>
  <si>
    <t>11442089474</t>
  </si>
  <si>
    <t>DANILO FELIX DE OLIVEIRA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</si>
  <si>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</si>
  <si>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</si>
  <si>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</si>
  <si>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</si>
  <si>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</si>
  <si>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</si>
  <si>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</si>
  <si>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</si>
  <si>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02058083440</t>
  </si>
  <si>
    <t>EDUARDO JORGE DE LIMA</t>
  </si>
  <si>
    <t>08647522451</t>
  </si>
  <si>
    <t xml:space="preserve">ELAINE DAYANE FREITAS DOS SANTOS </t>
  </si>
  <si>
    <t>04609681498</t>
  </si>
  <si>
    <t xml:space="preserve">ELANE MENDES DE LIMA </t>
  </si>
  <si>
    <t>04139405430</t>
  </si>
  <si>
    <t>ELIDA VALERIA DA SILVA</t>
  </si>
  <si>
    <t>09716474458</t>
  </si>
  <si>
    <t>ELISSANDRA CRISTINA BASILIO</t>
  </si>
  <si>
    <t>01381033482</t>
  </si>
  <si>
    <t xml:space="preserve">EMANUELLE PEIXOTO PASSOS </t>
  </si>
  <si>
    <t>11431114430</t>
  </si>
  <si>
    <t xml:space="preserve">EMERSON MARTINS DE SOUZA </t>
  </si>
  <si>
    <t>09297798438</t>
  </si>
  <si>
    <t>EWELYN DA SILVA MOURA</t>
  </si>
  <si>
    <t>08955295480</t>
  </si>
  <si>
    <t>FERNANDA CARVALHO DE ALENCAR</t>
  </si>
  <si>
    <t>07852915477</t>
  </si>
  <si>
    <t>FERNANDA DE BARROS PATRICIO</t>
  </si>
  <si>
    <t>04440949460</t>
  </si>
  <si>
    <t>FERNANDA DE BRITO CAVALCANTE</t>
  </si>
  <si>
    <t>58555080487</t>
  </si>
  <si>
    <t>FLAVIA MAGNO FERNANDES</t>
  </si>
  <si>
    <t>05605847414</t>
  </si>
  <si>
    <t xml:space="preserve">GABRIELA PRISCILA RODRIGUES DA SILVA </t>
  </si>
  <si>
    <t>08982530479</t>
  </si>
  <si>
    <t>GERSON ALMEIDA DA SILVA</t>
  </si>
  <si>
    <t>04898382436</t>
  </si>
  <si>
    <t>GILMARA BARBOSA DE MOURA SANTANA</t>
  </si>
  <si>
    <t>08358823495</t>
  </si>
  <si>
    <t>GISELLE EVARISTO DA SILVA</t>
  </si>
  <si>
    <t>10898872480</t>
  </si>
  <si>
    <t xml:space="preserve">GRACIELLY KARINE TAVARES SOUZA </t>
  </si>
  <si>
    <t>01412500460</t>
  </si>
  <si>
    <t xml:space="preserve">GRACYELLE ELIZABETE DOS SANTOS </t>
  </si>
  <si>
    <t>93447604468</t>
  </si>
  <si>
    <t>IVONE DA SILVA ALMEIDA</t>
  </si>
  <si>
    <t>99567636400</t>
  </si>
  <si>
    <t>JANAINA VICENTE ESPINOLA</t>
  </si>
  <si>
    <t>04515735446</t>
  </si>
  <si>
    <t xml:space="preserve">JANDARACY OLEGARIA DA SILVA </t>
  </si>
  <si>
    <t>08409797461</t>
  </si>
  <si>
    <t xml:space="preserve">JAQUELINE TAYANY PEREIRA GUIMARAES </t>
  </si>
  <si>
    <t>09652016438</t>
  </si>
  <si>
    <t>JESSICA ALCANTARA DE LIRA OLIVEIRA</t>
  </si>
  <si>
    <t>10137678452</t>
  </si>
  <si>
    <t>JOAS OLIVEIRA DO CARMO</t>
  </si>
  <si>
    <t>08448084403</t>
  </si>
  <si>
    <t>JONATHAN BARBOZA DA SILVA</t>
  </si>
  <si>
    <t>05866098490</t>
  </si>
  <si>
    <t>JOSE VANDERSON VIEIRA DE MELO</t>
  </si>
  <si>
    <t>05026711499</t>
  </si>
  <si>
    <t xml:space="preserve">JOSEFA MONICA BEZERRA ALBUQUERQUE </t>
  </si>
  <si>
    <t>06974227477</t>
  </si>
  <si>
    <t>JULIANA CELESTINO FERREIRA</t>
  </si>
  <si>
    <t>04906742408</t>
  </si>
  <si>
    <t xml:space="preserve">JULIANA GONCALVES CHAVES DE BARROS ROCHA </t>
  </si>
  <si>
    <t>05237621430</t>
  </si>
  <si>
    <t xml:space="preserve">KELLY CRISTINA TAVARES DE OLIVEIRA </t>
  </si>
  <si>
    <t>10678766428</t>
  </si>
  <si>
    <t>LAIS NASCIMENTO DE MELO SILVA</t>
  </si>
  <si>
    <t>06151843401</t>
  </si>
  <si>
    <t xml:space="preserve">LILIAN JESSICA GUARANA HENRIQUE </t>
  </si>
  <si>
    <t>11081403438</t>
  </si>
  <si>
    <t>LILIANA FERREIRA GOMES</t>
  </si>
  <si>
    <t>09304376408</t>
  </si>
  <si>
    <t>LUANA CABRAL PEIXOTO</t>
  </si>
  <si>
    <t>85609153468</t>
  </si>
  <si>
    <t xml:space="preserve">LUCIANA CRISTINA CARDOSO DOS ANJOS </t>
  </si>
  <si>
    <t>04345716446</t>
  </si>
  <si>
    <t xml:space="preserve">LUCIANA SILVA DE CARVALHO </t>
  </si>
  <si>
    <t>10904666417</t>
  </si>
  <si>
    <t>MAIQUE DEYVID DOS SANTOS</t>
  </si>
  <si>
    <t>06584213447</t>
  </si>
  <si>
    <t xml:space="preserve">MARCELO SEVERINO DA SILVA </t>
  </si>
  <si>
    <t>05167478430</t>
  </si>
  <si>
    <t xml:space="preserve">MARIA ELAINE CRISTINA DE FIGUEIREDO </t>
  </si>
  <si>
    <t>07685473429</t>
  </si>
  <si>
    <t>MARIA PRISCILA PEREIRA HONORATO</t>
  </si>
  <si>
    <t>05364083438</t>
  </si>
  <si>
    <t xml:space="preserve">MARILIA GABRIELA CABRAL DA COSTA BANDEIRA BATISTA </t>
  </si>
  <si>
    <t>04909104402</t>
  </si>
  <si>
    <t xml:space="preserve">MARY STHAINY LUCINDO FERREIRA DE LIMA </t>
  </si>
  <si>
    <t>01369698445</t>
  </si>
  <si>
    <t>MICHELE LIMA DA SILVA</t>
  </si>
  <si>
    <t>71093707470</t>
  </si>
  <si>
    <t xml:space="preserve">MIKAELA VITOR DOS SANTOS </t>
  </si>
  <si>
    <t>01349809489</t>
  </si>
  <si>
    <t xml:space="preserve">MILEIDE SIQUEIRA ADELINO 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</si>
  <si>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</si>
  <si>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</si>
  <si>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</si>
  <si>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</si>
  <si>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</si>
  <si>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</si>
  <si>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</si>
  <si>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 xml:space="preserve">NOEDJA KELLY LAURIANO GOMES DA SILVA </t>
  </si>
  <si>
    <t>11253306435</t>
  </si>
  <si>
    <t>RAUENE DANIELE DA SILVA BATISTA</t>
  </si>
  <si>
    <t>04315905402</t>
  </si>
  <si>
    <t>ROBERTO BRAZ DA SILVA JUNIOR</t>
  </si>
  <si>
    <t>05514379442</t>
  </si>
  <si>
    <t xml:space="preserve">ROBSON OLIVEIRA DE SANTANA </t>
  </si>
  <si>
    <t>06532445410</t>
  </si>
  <si>
    <t>ROSANGELA MARIA MELO DO NASCIMENTO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</si>
  <si>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</si>
  <si>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</si>
  <si>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</si>
  <si>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</si>
  <si>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</si>
  <si>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</si>
  <si>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</si>
  <si>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</si>
  <si>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88961800400</t>
  </si>
  <si>
    <t>VITORIA REGIA LIMA DA COSTA FERREIRA</t>
  </si>
  <si>
    <t>08573509430</t>
  </si>
  <si>
    <t xml:space="preserve">WELLINGTON CORDEIRO DE MOURA </t>
  </si>
  <si>
    <t>AUXILIO CRECHE</t>
  </si>
  <si>
    <t>AUXILIO CRECHE CCT</t>
  </si>
  <si>
    <t>SALARIO FAMILIA</t>
  </si>
  <si>
    <t>MULTA ESTABILIDADE Art. 480/CLT</t>
  </si>
  <si>
    <t>IVANIA MARIA DOS SANTOS</t>
  </si>
  <si>
    <t>10131572490</t>
  </si>
  <si>
    <t xml:space="preserve">SERVIÇOS MEDICINA OCUPACIONAL </t>
  </si>
  <si>
    <t xml:space="preserve">PRESTAÇÃO DE SERVIÇOS PASSAGENS </t>
  </si>
  <si>
    <t>01838829000120</t>
  </si>
  <si>
    <t>VALTER &amp; CALIL ADVOCACIA E CONSULTORIA</t>
  </si>
  <si>
    <t xml:space="preserve">PRESTAÇÃO CONTPINUA SERVIÇOS JURIDICOS </t>
  </si>
  <si>
    <t>https://drive.google.com/file/d/1PjWAipv8CLqfewsCiv5IdPGZ7OBlEcb7/view?usp=sharing</t>
  </si>
  <si>
    <t>1.4</t>
  </si>
  <si>
    <t>009759606000180</t>
  </si>
  <si>
    <t>SIND DAS EMP DE TRANSP DE PASSAG DO EST DE PE</t>
  </si>
  <si>
    <t>8784684</t>
  </si>
  <si>
    <t>8698888</t>
  </si>
  <si>
    <t>26/04/2022</t>
  </si>
  <si>
    <t>2671</t>
  </si>
  <si>
    <t>10/06/2022</t>
  </si>
  <si>
    <t>EMYV-GLX2</t>
  </si>
  <si>
    <t>366</t>
  </si>
  <si>
    <t>13/06/2022</t>
  </si>
  <si>
    <t>LKCX-YPJF</t>
  </si>
  <si>
    <t>6.3.1.4</t>
  </si>
  <si>
    <t>09626224000188</t>
  </si>
  <si>
    <t>5578</t>
  </si>
  <si>
    <t>352205096262240188550010000055781339366545</t>
  </si>
  <si>
    <t>D J PLASTICOS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</si>
</sst>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</numFmts>
  <fonts count="15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sz val="14"/>
      <name val="Arial"/>
      <family val="2"/>
    </font>
    <font>
      <sz val="16"/>
      <name val="Calibri"/>
      <family val="2"/>
    </font>
    <font>
      <b/>
      <sz val="7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sz val="10"/>
      <name val="Arial"/>
      <family val="2"/>
    </font>
    <font>
      <sz val="9"/>
      <color indexed="63"/>
      <name val="Calibri"/>
      <family val="2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9"/>
      <color indexed="8"/>
      <name val="Calibri"/>
      <family val="2"/>
    </font>
    <font>
      <sz val="12"/>
      <name val="Calibri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Calibri"/>
      <family val="2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1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14"/>
      <color theme="3" tint="0.39994506668294322"/>
      <name val="Calibri"/>
      <family val="2"/>
    </font>
    <font>
      <b/>
      <sz val="12"/>
      <color indexed="63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000000"/>
      <name val="Arial"/>
      <family val="2"/>
    </font>
    <font>
      <b/>
      <sz val="13"/>
      <color theme="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  <scheme val="minor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FF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rgb="FF333333"/>
      <name val="Arial"/>
      <family val="2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0"/>
      <color rgb="FF222222"/>
      <name val="Calibri"/>
      <family val="2"/>
      <scheme val="minor"/>
    </font>
    <font>
      <sz val="11"/>
      <color rgb="FF202124"/>
      <name val="Calibri"/>
      <family val="2"/>
      <scheme val="minor"/>
    </font>
    <font>
      <i/>
      <sz val="14"/>
      <color rgb="FF000000"/>
      <name val="Calibri"/>
      <family val="2"/>
    </font>
    <font>
      <i/>
      <sz val="12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theme="0"/>
      <name val="Calibri"/>
      <family val="2"/>
      <charset val="1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8"/>
      <color theme="0"/>
      <name val="Arial"/>
      <family val="2"/>
    </font>
    <font>
      <b/>
      <sz val="11"/>
      <color rgb="FF800000"/>
      <name val="Calibri"/>
      <family val="2"/>
    </font>
    <font>
      <b/>
      <sz val="14"/>
      <color theme="0"/>
      <name val="Arial"/>
      <family val="2"/>
    </font>
    <font>
      <b/>
      <sz val="15"/>
      <color theme="0"/>
      <name val="Arial"/>
      <family val="2"/>
      <charset val="1"/>
    </font>
    <font>
      <b/>
      <sz val="15"/>
      <color theme="0"/>
      <name val="Arial"/>
      <family val="2"/>
    </font>
  </fonts>
  <fills count="10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3"/>
        <bgColor indexed="64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44"/>
      </patternFill>
    </fill>
    <fill>
      <patternFill patternType="solid">
        <fgColor theme="3"/>
        <bgColor rgb="FF80808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/>
        <bgColor rgb="FFB9CDE5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/>
        <bgColor rgb="FF8EB4E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rgb="FF95B3D7"/>
        <bgColor rgb="FF8EB4E3"/>
      </patternFill>
    </fill>
    <fill>
      <patternFill patternType="solid">
        <fgColor rgb="FF8EB4E3"/>
        <bgColor rgb="FF95B3D7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DCE6F2"/>
        <bgColor rgb="FFC6D9F1"/>
      </patternFill>
    </fill>
    <fill>
      <patternFill patternType="solid">
        <fgColor rgb="FFB9CDE5"/>
        <bgColor rgb="FFC5D9E6"/>
      </patternFill>
    </fill>
    <fill>
      <patternFill patternType="solid">
        <fgColor theme="3"/>
        <bgColor rgb="FF95B3D7"/>
      </patternFill>
    </fill>
    <fill>
      <patternFill patternType="solid">
        <fgColor theme="3"/>
        <bgColor indexed="22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3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rgb="FF33CCCC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157">
    <xf numFmtId="0" fontId="0" fillId="0" borderId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1" fillId="2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1" fillId="3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1" fillId="4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1" fillId="5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1" fillId="6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1" fillId="7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1" fillId="8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1" fillId="9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1" fillId="10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1" fillId="5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1" fillId="8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1" fillId="11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5" fillId="37" borderId="0" applyNumberFormat="0" applyBorder="0" applyAlignment="0" applyProtection="0"/>
    <xf numFmtId="0" fontId="39" fillId="12" borderId="0" applyNumberFormat="0" applyBorder="0" applyAlignment="0" applyProtection="0"/>
    <xf numFmtId="0" fontId="75" fillId="38" borderId="0" applyNumberFormat="0" applyBorder="0" applyAlignment="0" applyProtection="0"/>
    <xf numFmtId="0" fontId="39" fillId="9" borderId="0" applyNumberFormat="0" applyBorder="0" applyAlignment="0" applyProtection="0"/>
    <xf numFmtId="0" fontId="75" fillId="39" borderId="0" applyNumberFormat="0" applyBorder="0" applyAlignment="0" applyProtection="0"/>
    <xf numFmtId="0" fontId="39" fillId="10" borderId="0" applyNumberFormat="0" applyBorder="0" applyAlignment="0" applyProtection="0"/>
    <xf numFmtId="0" fontId="75" fillId="40" borderId="0" applyNumberFormat="0" applyBorder="0" applyAlignment="0" applyProtection="0"/>
    <xf numFmtId="0" fontId="39" fillId="13" borderId="0" applyNumberFormat="0" applyBorder="0" applyAlignment="0" applyProtection="0"/>
    <xf numFmtId="0" fontId="75" fillId="41" borderId="0" applyNumberFormat="0" applyBorder="0" applyAlignment="0" applyProtection="0"/>
    <xf numFmtId="0" fontId="39" fillId="14" borderId="0" applyNumberFormat="0" applyBorder="0" applyAlignment="0" applyProtection="0"/>
    <xf numFmtId="0" fontId="75" fillId="42" borderId="0" applyNumberFormat="0" applyBorder="0" applyAlignment="0" applyProtection="0"/>
    <xf numFmtId="0" fontId="39" fillId="15" borderId="0" applyNumberFormat="0" applyBorder="0" applyAlignment="0" applyProtection="0"/>
    <xf numFmtId="0" fontId="76" fillId="43" borderId="0" applyNumberFormat="0" applyBorder="0" applyAlignment="0" applyProtection="0"/>
    <xf numFmtId="0" fontId="48" fillId="4" borderId="0" applyNumberFormat="0" applyBorder="0" applyAlignment="0" applyProtection="0"/>
    <xf numFmtId="0" fontId="77" fillId="44" borderId="34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47" fillId="16" borderId="1" applyNumberFormat="0" applyAlignment="0" applyProtection="0"/>
    <xf numFmtId="0" fontId="78" fillId="45" borderId="35" applyNumberFormat="0" applyAlignment="0" applyProtection="0"/>
    <xf numFmtId="0" fontId="42" fillId="17" borderId="2" applyNumberFormat="0" applyAlignment="0" applyProtection="0"/>
    <xf numFmtId="0" fontId="79" fillId="0" borderId="36" applyNumberFormat="0" applyFill="0" applyAlignment="0" applyProtection="0"/>
    <xf numFmtId="0" fontId="50" fillId="0" borderId="3" applyNumberFormat="0" applyFill="0" applyAlignment="0" applyProtection="0"/>
    <xf numFmtId="0" fontId="75" fillId="46" borderId="0" applyNumberFormat="0" applyBorder="0" applyAlignment="0" applyProtection="0"/>
    <xf numFmtId="0" fontId="39" fillId="18" borderId="0" applyNumberFormat="0" applyBorder="0" applyAlignment="0" applyProtection="0"/>
    <xf numFmtId="0" fontId="75" fillId="47" borderId="0" applyNumberFormat="0" applyBorder="0" applyAlignment="0" applyProtection="0"/>
    <xf numFmtId="0" fontId="39" fillId="19" borderId="0" applyNumberFormat="0" applyBorder="0" applyAlignment="0" applyProtection="0"/>
    <xf numFmtId="0" fontId="75" fillId="48" borderId="0" applyNumberFormat="0" applyBorder="0" applyAlignment="0" applyProtection="0"/>
    <xf numFmtId="0" fontId="39" fillId="20" borderId="0" applyNumberFormat="0" applyBorder="0" applyAlignment="0" applyProtection="0"/>
    <xf numFmtId="0" fontId="75" fillId="49" borderId="0" applyNumberFormat="0" applyBorder="0" applyAlignment="0" applyProtection="0"/>
    <xf numFmtId="0" fontId="39" fillId="13" borderId="0" applyNumberFormat="0" applyBorder="0" applyAlignment="0" applyProtection="0"/>
    <xf numFmtId="0" fontId="75" fillId="50" borderId="0" applyNumberFormat="0" applyBorder="0" applyAlignment="0" applyProtection="0"/>
    <xf numFmtId="0" fontId="39" fillId="14" borderId="0" applyNumberFormat="0" applyBorder="0" applyAlignment="0" applyProtection="0"/>
    <xf numFmtId="0" fontId="75" fillId="51" borderId="0" applyNumberFormat="0" applyBorder="0" applyAlignment="0" applyProtection="0"/>
    <xf numFmtId="0" fontId="39" fillId="21" borderId="0" applyNumberFormat="0" applyBorder="0" applyAlignment="0" applyProtection="0"/>
    <xf numFmtId="0" fontId="80" fillId="52" borderId="34" applyNumberFormat="0" applyAlignment="0" applyProtection="0"/>
    <xf numFmtId="0" fontId="52" fillId="7" borderId="1" applyNumberFormat="0" applyAlignment="0" applyProtection="0"/>
    <xf numFmtId="0" fontId="52" fillId="7" borderId="1" applyNumberFormat="0" applyAlignment="0" applyProtection="0"/>
    <xf numFmtId="0" fontId="52" fillId="7" borderId="1" applyNumberFormat="0" applyAlignment="0" applyProtection="0"/>
    <xf numFmtId="0" fontId="52" fillId="7" borderId="1" applyNumberFormat="0" applyAlignment="0" applyProtection="0"/>
    <xf numFmtId="0" fontId="52" fillId="7" borderId="1" applyNumberFormat="0" applyAlignment="0" applyProtection="0"/>
    <xf numFmtId="0" fontId="52" fillId="7" borderId="1" applyNumberFormat="0" applyAlignment="0" applyProtection="0"/>
    <xf numFmtId="168" fontId="1" fillId="0" borderId="0" applyBorder="0" applyProtection="0"/>
    <xf numFmtId="0" fontId="53" fillId="0" borderId="0"/>
    <xf numFmtId="0" fontId="81" fillId="0" borderId="0" applyNumberFormat="0" applyFill="0" applyBorder="0" applyAlignment="0" applyProtection="0"/>
    <xf numFmtId="0" fontId="82" fillId="53" borderId="0" applyNumberFormat="0" applyBorder="0" applyAlignment="0" applyProtection="0"/>
    <xf numFmtId="0" fontId="51" fillId="3" borderId="0" applyNumberFormat="0" applyBorder="0" applyAlignment="0" applyProtection="0"/>
    <xf numFmtId="44" fontId="74" fillId="0" borderId="0" applyFont="0" applyFill="0" applyBorder="0" applyAlignment="0" applyProtection="0"/>
    <xf numFmtId="42" fontId="83" fillId="0" borderId="0" applyFont="0" applyFill="0" applyBorder="0" applyAlignment="0" applyProtection="0"/>
    <xf numFmtId="42" fontId="83" fillId="0" borderId="0" applyFont="0" applyFill="0" applyBorder="0" applyAlignment="0" applyProtection="0"/>
    <xf numFmtId="42" fontId="83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74" fillId="0" borderId="0" applyFont="0" applyFill="0" applyBorder="0" applyAlignment="0" applyProtection="0"/>
    <xf numFmtId="0" fontId="84" fillId="54" borderId="0" applyNumberFormat="0" applyBorder="0" applyAlignment="0" applyProtection="0"/>
    <xf numFmtId="0" fontId="46" fillId="22" borderId="0" applyNumberFormat="0" applyBorder="0" applyAlignment="0" applyProtection="0"/>
    <xf numFmtId="0" fontId="74" fillId="0" borderId="0"/>
    <xf numFmtId="0" fontId="53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3" fillId="0" borderId="0"/>
    <xf numFmtId="0" fontId="57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3" fillId="0" borderId="0"/>
    <xf numFmtId="0" fontId="57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0" fontId="74" fillId="55" borderId="37" applyNumberFormat="0" applyFont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86" fillId="44" borderId="38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0" fontId="41" fillId="16" borderId="5" applyNumberFormat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6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55" fillId="0" borderId="0" applyBorder="0" applyProtection="0"/>
    <xf numFmtId="0" fontId="43" fillId="0" borderId="0" applyBorder="0" applyProtection="0"/>
    <xf numFmtId="0" fontId="68" fillId="0" borderId="0" applyBorder="0" applyProtection="0"/>
    <xf numFmtId="0" fontId="8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9" fillId="0" borderId="39" applyNumberFormat="0" applyFill="0" applyAlignment="0" applyProtection="0"/>
    <xf numFmtId="0" fontId="49" fillId="0" borderId="6" applyNumberFormat="0" applyFill="0" applyAlignment="0" applyProtection="0"/>
    <xf numFmtId="0" fontId="90" fillId="0" borderId="40" applyNumberFormat="0" applyFill="0" applyAlignment="0" applyProtection="0"/>
    <xf numFmtId="0" fontId="56" fillId="0" borderId="7" applyNumberFormat="0" applyFill="0" applyAlignment="0" applyProtection="0"/>
    <xf numFmtId="0" fontId="91" fillId="0" borderId="41" applyNumberFormat="0" applyFill="0" applyAlignment="0" applyProtection="0"/>
    <xf numFmtId="0" fontId="44" fillId="0" borderId="8" applyNumberFormat="0" applyFill="0" applyAlignment="0" applyProtection="0"/>
    <xf numFmtId="0" fontId="9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3" fillId="0" borderId="42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0" fontId="54" fillId="0" borderId="9" applyNumberFormat="0" applyFill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3" fillId="0" borderId="0" applyBorder="0" applyAlignment="0" applyProtection="0"/>
    <xf numFmtId="43" fontId="23" fillId="0" borderId="0" applyBorder="0" applyAlignment="0" applyProtection="0"/>
    <xf numFmtId="43" fontId="23" fillId="0" borderId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9" fontId="53" fillId="0" borderId="0" applyBorder="0" applyProtection="0"/>
    <xf numFmtId="169" fontId="61" fillId="0" borderId="0" applyBorder="0" applyProtection="0"/>
    <xf numFmtId="169" fontId="23" fillId="0" borderId="0" applyBorder="0" applyProtection="0"/>
    <xf numFmtId="169" fontId="23" fillId="0" borderId="0" applyBorder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</cellStyleXfs>
  <cellXfs count="779">
    <xf numFmtId="0" fontId="0" fillId="0" borderId="0" xfId="0"/>
    <xf numFmtId="0" fontId="0" fillId="0" borderId="0" xfId="0" applyProtection="1">
      <protection locked="0"/>
    </xf>
    <xf numFmtId="0" fontId="1" fillId="0" borderId="0" xfId="1832" applyAlignment="1" applyProtection="1">
      <alignment vertical="center"/>
      <protection locked="0"/>
    </xf>
    <xf numFmtId="169" fontId="3" fillId="0" borderId="0" xfId="1740" applyNumberFormat="1" applyFont="1" applyAlignment="1" applyProtection="1">
      <alignment horizontal="center" vertical="center" wrapText="1"/>
      <protection locked="0"/>
    </xf>
    <xf numFmtId="0" fontId="94" fillId="56" borderId="10" xfId="0" applyFont="1" applyFill="1" applyBorder="1" applyAlignment="1">
      <alignment horizontal="center" vertical="center" wrapText="1"/>
    </xf>
    <xf numFmtId="0" fontId="0" fillId="0" borderId="10" xfId="0" applyBorder="1" applyProtection="1">
      <protection locked="0"/>
    </xf>
    <xf numFmtId="0" fontId="95" fillId="0" borderId="10" xfId="0" applyFont="1" applyBorder="1" applyAlignment="1" applyProtection="1">
      <alignment horizontal="center" vertical="center" wrapText="1"/>
      <protection locked="0"/>
    </xf>
    <xf numFmtId="0" fontId="96" fillId="57" borderId="10" xfId="0" applyFont="1" applyFill="1" applyBorder="1" applyAlignment="1">
      <alignment horizontal="center" vertical="center" wrapText="1"/>
    </xf>
    <xf numFmtId="0" fontId="94" fillId="56" borderId="10" xfId="0" applyFont="1" applyFill="1" applyBorder="1" applyAlignment="1">
      <alignment horizontal="center" vertical="center"/>
    </xf>
    <xf numFmtId="0" fontId="94" fillId="58" borderId="10" xfId="0" applyFont="1" applyFill="1" applyBorder="1" applyAlignment="1">
      <alignment horizontal="center" vertical="center" wrapText="1"/>
    </xf>
    <xf numFmtId="0" fontId="97" fillId="0" borderId="0" xfId="0" applyFont="1" applyAlignment="1">
      <alignment vertical="center" wrapText="1"/>
    </xf>
    <xf numFmtId="0" fontId="96" fillId="0" borderId="0" xfId="0" applyFont="1" applyAlignment="1">
      <alignment horizontal="center" vertical="center" wrapText="1"/>
    </xf>
    <xf numFmtId="0" fontId="98" fillId="0" borderId="0" xfId="0" applyFont="1" applyAlignment="1" applyProtection="1">
      <alignment vertical="center"/>
      <protection locked="0"/>
    </xf>
    <xf numFmtId="0" fontId="94" fillId="0" borderId="0" xfId="0" applyFont="1" applyAlignment="1" applyProtection="1">
      <alignment horizontal="center" vertical="center" wrapText="1"/>
      <protection locked="0"/>
    </xf>
    <xf numFmtId="0" fontId="99" fillId="0" borderId="0" xfId="0" applyFont="1" applyAlignment="1" applyProtection="1">
      <alignment horizontal="center"/>
      <protection locked="0"/>
    </xf>
    <xf numFmtId="0" fontId="99" fillId="0" borderId="0" xfId="0" applyFont="1" applyProtection="1">
      <protection locked="0"/>
    </xf>
    <xf numFmtId="0" fontId="4" fillId="0" borderId="0" xfId="1832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43" fontId="100" fillId="59" borderId="10" xfId="2041" applyFont="1" applyFill="1" applyBorder="1" applyAlignment="1" applyProtection="1">
      <alignment vertical="center" wrapText="1"/>
      <protection locked="0"/>
    </xf>
    <xf numFmtId="44" fontId="100" fillId="59" borderId="10" xfId="1470" applyFont="1" applyFill="1" applyBorder="1" applyAlignment="1" applyProtection="1">
      <alignment vertical="center"/>
      <protection locked="0"/>
    </xf>
    <xf numFmtId="44" fontId="7" fillId="60" borderId="10" xfId="1470" applyFont="1" applyFill="1" applyBorder="1" applyAlignment="1" applyProtection="1"/>
    <xf numFmtId="0" fontId="7" fillId="0" borderId="0" xfId="0" applyFont="1" applyProtection="1">
      <protection locked="0"/>
    </xf>
    <xf numFmtId="43" fontId="100" fillId="59" borderId="10" xfId="2041" applyFont="1" applyFill="1" applyBorder="1" applyAlignment="1" applyProtection="1">
      <alignment wrapText="1"/>
      <protection locked="0"/>
    </xf>
    <xf numFmtId="44" fontId="100" fillId="59" borderId="10" xfId="1470" applyFont="1" applyFill="1" applyBorder="1" applyAlignment="1" applyProtection="1">
      <protection locked="0"/>
    </xf>
    <xf numFmtId="44" fontId="6" fillId="0" borderId="0" xfId="1470" applyFont="1" applyBorder="1" applyAlignment="1" applyProtection="1">
      <protection locked="0"/>
    </xf>
    <xf numFmtId="0" fontId="5" fillId="0" borderId="0" xfId="0" applyFont="1"/>
    <xf numFmtId="0" fontId="6" fillId="0" borderId="0" xfId="0" applyFont="1"/>
    <xf numFmtId="44" fontId="6" fillId="0" borderId="10" xfId="1470" applyFont="1" applyBorder="1" applyAlignment="1" applyProtection="1">
      <protection locked="0"/>
    </xf>
    <xf numFmtId="44" fontId="6" fillId="0" borderId="10" xfId="1470" applyFont="1" applyFill="1" applyBorder="1" applyAlignment="1" applyProtection="1"/>
    <xf numFmtId="44" fontId="7" fillId="60" borderId="11" xfId="1470" applyFont="1" applyFill="1" applyBorder="1" applyAlignment="1" applyProtection="1"/>
    <xf numFmtId="0" fontId="7" fillId="0" borderId="0" xfId="0" applyFont="1"/>
    <xf numFmtId="44" fontId="6" fillId="61" borderId="10" xfId="1470" applyFont="1" applyFill="1" applyBorder="1" applyAlignment="1" applyProtection="1"/>
    <xf numFmtId="170" fontId="6" fillId="28" borderId="10" xfId="0" applyNumberFormat="1" applyFont="1" applyFill="1" applyBorder="1"/>
    <xf numFmtId="44" fontId="6" fillId="28" borderId="10" xfId="1470" applyFont="1" applyFill="1" applyBorder="1" applyAlignment="1" applyProtection="1"/>
    <xf numFmtId="0" fontId="101" fillId="0" borderId="0" xfId="0" applyFont="1" applyAlignment="1" applyProtection="1">
      <alignment horizontal="center"/>
      <protection locked="0"/>
    </xf>
    <xf numFmtId="44" fontId="5" fillId="0" borderId="10" xfId="1470" applyFont="1" applyFill="1" applyBorder="1" applyAlignment="1" applyProtection="1">
      <protection locked="0"/>
    </xf>
    <xf numFmtId="170" fontId="5" fillId="24" borderId="10" xfId="0" applyNumberFormat="1" applyFont="1" applyFill="1" applyBorder="1"/>
    <xf numFmtId="0" fontId="100" fillId="62" borderId="10" xfId="0" applyFont="1" applyFill="1" applyBorder="1" applyAlignment="1">
      <alignment horizontal="center" vertical="center"/>
    </xf>
    <xf numFmtId="44" fontId="100" fillId="62" borderId="10" xfId="147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43" fontId="6" fillId="0" borderId="10" xfId="2041" applyFont="1" applyFill="1" applyBorder="1" applyAlignment="1" applyProtection="1">
      <alignment horizontal="right"/>
      <protection locked="0"/>
    </xf>
    <xf numFmtId="44" fontId="100" fillId="62" borderId="10" xfId="1470" applyFont="1" applyFill="1" applyBorder="1" applyAlignment="1" applyProtection="1">
      <alignment horizontal="center"/>
    </xf>
    <xf numFmtId="0" fontId="100" fillId="62" borderId="10" xfId="0" applyFont="1" applyFill="1" applyBorder="1" applyAlignment="1">
      <alignment horizontal="center"/>
    </xf>
    <xf numFmtId="43" fontId="8" fillId="0" borderId="10" xfId="204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Protection="1">
      <protection locked="0"/>
    </xf>
    <xf numFmtId="0" fontId="100" fillId="62" borderId="10" xfId="0" applyFont="1" applyFill="1" applyBorder="1" applyAlignment="1">
      <alignment horizontal="left"/>
    </xf>
    <xf numFmtId="4" fontId="102" fillId="62" borderId="10" xfId="0" applyNumberFormat="1" applyFont="1" applyFill="1" applyBorder="1" applyAlignment="1">
      <alignment horizontal="right"/>
    </xf>
    <xf numFmtId="44" fontId="6" fillId="60" borderId="10" xfId="1470" applyFont="1" applyFill="1" applyBorder="1" applyAlignment="1" applyProtection="1"/>
    <xf numFmtId="44" fontId="100" fillId="63" borderId="12" xfId="1470" applyFont="1" applyFill="1" applyBorder="1" applyAlignment="1" applyProtection="1">
      <alignment wrapText="1"/>
    </xf>
    <xf numFmtId="0" fontId="5" fillId="0" borderId="0" xfId="0" applyFont="1" applyProtection="1">
      <protection locked="0"/>
    </xf>
    <xf numFmtId="44" fontId="5" fillId="0" borderId="0" xfId="1470" applyFont="1" applyBorder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64" borderId="10" xfId="0" applyFont="1" applyFill="1" applyBorder="1" applyAlignment="1">
      <alignment horizontal="center"/>
    </xf>
    <xf numFmtId="0" fontId="9" fillId="65" borderId="10" xfId="0" applyFont="1" applyFill="1" applyBorder="1" applyAlignment="1">
      <alignment wrapText="1"/>
    </xf>
    <xf numFmtId="44" fontId="9" fillId="65" borderId="10" xfId="1470" applyFont="1" applyFill="1" applyBorder="1" applyAlignment="1" applyProtection="1"/>
    <xf numFmtId="4" fontId="6" fillId="0" borderId="0" xfId="0" applyNumberFormat="1" applyFont="1" applyProtection="1">
      <protection locked="0"/>
    </xf>
    <xf numFmtId="0" fontId="74" fillId="0" borderId="0" xfId="1675" applyProtection="1">
      <protection locked="0"/>
    </xf>
    <xf numFmtId="169" fontId="2" fillId="0" borderId="0" xfId="1740" applyNumberFormat="1" applyFont="1" applyAlignment="1" applyProtection="1">
      <alignment horizontal="center" vertical="center"/>
      <protection locked="0"/>
    </xf>
    <xf numFmtId="169" fontId="10" fillId="0" borderId="0" xfId="1740" applyNumberFormat="1" applyFont="1" applyAlignment="1" applyProtection="1">
      <alignment horizontal="center" vertical="center"/>
      <protection locked="0"/>
    </xf>
    <xf numFmtId="0" fontId="11" fillId="0" borderId="0" xfId="2016" applyFont="1" applyBorder="1" applyProtection="1">
      <protection locked="0"/>
    </xf>
    <xf numFmtId="0" fontId="12" fillId="0" borderId="0" xfId="2016" applyFont="1" applyBorder="1" applyProtection="1">
      <protection locked="0"/>
    </xf>
    <xf numFmtId="0" fontId="103" fillId="66" borderId="0" xfId="2016" applyFont="1" applyFill="1" applyBorder="1" applyAlignment="1" applyProtection="1">
      <alignment horizontal="center"/>
      <protection locked="0"/>
    </xf>
    <xf numFmtId="169" fontId="3" fillId="0" borderId="0" xfId="1740" applyNumberFormat="1" applyFont="1" applyAlignment="1" applyProtection="1">
      <alignment vertical="center"/>
      <protection locked="0"/>
    </xf>
    <xf numFmtId="169" fontId="2" fillId="0" borderId="0" xfId="1740" applyNumberFormat="1" applyFont="1" applyAlignment="1" applyProtection="1">
      <alignment vertical="center"/>
      <protection locked="0"/>
    </xf>
    <xf numFmtId="0" fontId="104" fillId="66" borderId="0" xfId="2016" applyFont="1" applyFill="1" applyBorder="1" applyAlignment="1" applyProtection="1">
      <alignment vertical="center"/>
      <protection locked="0"/>
    </xf>
    <xf numFmtId="0" fontId="10" fillId="0" borderId="0" xfId="2016" applyFont="1" applyBorder="1" applyAlignment="1" applyProtection="1">
      <alignment vertical="center"/>
      <protection locked="0"/>
    </xf>
    <xf numFmtId="17" fontId="10" fillId="67" borderId="10" xfId="2016" applyNumberFormat="1" applyFont="1" applyFill="1" applyBorder="1" applyAlignment="1" applyProtection="1">
      <alignment horizontal="center" vertical="center" wrapText="1"/>
    </xf>
    <xf numFmtId="0" fontId="94" fillId="0" borderId="10" xfId="2016" applyFont="1" applyBorder="1" applyAlignment="1" applyProtection="1">
      <alignment vertical="center"/>
    </xf>
    <xf numFmtId="0" fontId="10" fillId="0" borderId="10" xfId="2016" applyFont="1" applyBorder="1" applyAlignment="1" applyProtection="1">
      <alignment horizontal="center" vertical="center"/>
      <protection locked="0"/>
    </xf>
    <xf numFmtId="0" fontId="94" fillId="0" borderId="10" xfId="2016" applyFont="1" applyBorder="1" applyAlignment="1" applyProtection="1">
      <alignment vertical="center" wrapText="1"/>
    </xf>
    <xf numFmtId="0" fontId="10" fillId="67" borderId="10" xfId="2016" applyFont="1" applyFill="1" applyBorder="1" applyAlignment="1" applyProtection="1">
      <alignment horizontal="center" vertical="center"/>
    </xf>
    <xf numFmtId="0" fontId="10" fillId="68" borderId="10" xfId="2016" applyFont="1" applyFill="1" applyBorder="1" applyAlignment="1" applyProtection="1">
      <alignment horizontal="center" vertical="center"/>
      <protection locked="0"/>
    </xf>
    <xf numFmtId="0" fontId="96" fillId="69" borderId="10" xfId="2016" applyFont="1" applyFill="1" applyBorder="1" applyAlignment="1" applyProtection="1">
      <alignment horizontal="center" vertical="center"/>
    </xf>
    <xf numFmtId="0" fontId="16" fillId="0" borderId="13" xfId="2016" applyFont="1" applyBorder="1" applyAlignment="1" applyProtection="1">
      <alignment horizontal="center" wrapText="1"/>
      <protection locked="0"/>
    </xf>
    <xf numFmtId="0" fontId="17" fillId="0" borderId="0" xfId="2016" applyFont="1" applyBorder="1" applyProtection="1">
      <protection locked="0"/>
    </xf>
    <xf numFmtId="0" fontId="18" fillId="0" borderId="0" xfId="2016" applyFont="1" applyBorder="1" applyProtection="1">
      <protection locked="0"/>
    </xf>
    <xf numFmtId="0" fontId="105" fillId="0" borderId="0" xfId="2016" applyFont="1" applyBorder="1" applyAlignment="1" applyProtection="1">
      <alignment horizontal="center"/>
      <protection locked="0"/>
    </xf>
    <xf numFmtId="0" fontId="18" fillId="0" borderId="0" xfId="2016" applyFont="1" applyBorder="1" applyAlignment="1" applyProtection="1">
      <alignment horizontal="right"/>
      <protection locked="0"/>
    </xf>
    <xf numFmtId="0" fontId="19" fillId="0" borderId="13" xfId="2016" applyFont="1" applyBorder="1" applyAlignment="1" applyProtection="1">
      <alignment horizontal="right"/>
      <protection locked="0"/>
    </xf>
    <xf numFmtId="0" fontId="19" fillId="0" borderId="13" xfId="2016" applyFont="1" applyBorder="1" applyAlignment="1" applyProtection="1">
      <alignment horizontal="center"/>
      <protection locked="0"/>
    </xf>
    <xf numFmtId="0" fontId="19" fillId="0" borderId="13" xfId="2016" applyFont="1" applyBorder="1" applyAlignment="1" applyProtection="1">
      <alignment horizontal="center"/>
    </xf>
    <xf numFmtId="0" fontId="19" fillId="0" borderId="13" xfId="2016" applyFont="1" applyBorder="1" applyAlignment="1" applyProtection="1">
      <alignment horizontal="left"/>
      <protection locked="0"/>
    </xf>
    <xf numFmtId="0" fontId="19" fillId="0" borderId="0" xfId="2016" applyFont="1" applyBorder="1" applyProtection="1">
      <protection locked="0"/>
    </xf>
    <xf numFmtId="0" fontId="19" fillId="0" borderId="0" xfId="2016" applyFont="1" applyBorder="1" applyProtection="1"/>
    <xf numFmtId="0" fontId="19" fillId="0" borderId="14" xfId="2016" applyFont="1" applyBorder="1" applyProtection="1">
      <protection locked="0"/>
    </xf>
    <xf numFmtId="169" fontId="18" fillId="0" borderId="0" xfId="2016" applyNumberFormat="1" applyFont="1" applyBorder="1" applyAlignment="1" applyProtection="1">
      <alignment vertical="center"/>
    </xf>
    <xf numFmtId="169" fontId="18" fillId="0" borderId="0" xfId="2016" applyNumberFormat="1" applyFont="1" applyBorder="1" applyAlignment="1" applyProtection="1">
      <alignment vertical="center"/>
      <protection locked="0"/>
    </xf>
    <xf numFmtId="0" fontId="20" fillId="0" borderId="0" xfId="2016" applyFont="1" applyBorder="1" applyAlignment="1" applyProtection="1">
      <alignment horizontal="right"/>
      <protection locked="0"/>
    </xf>
    <xf numFmtId="0" fontId="21" fillId="0" borderId="0" xfId="2016" applyFont="1" applyBorder="1" applyProtection="1">
      <protection locked="0"/>
    </xf>
    <xf numFmtId="172" fontId="21" fillId="0" borderId="0" xfId="2016" applyNumberFormat="1" applyFont="1" applyBorder="1" applyProtection="1">
      <protection locked="0"/>
    </xf>
    <xf numFmtId="0" fontId="22" fillId="0" borderId="0" xfId="2016" applyFont="1" applyBorder="1" applyProtection="1">
      <protection locked="0"/>
    </xf>
    <xf numFmtId="49" fontId="106" fillId="0" borderId="0" xfId="2016" applyNumberFormat="1" applyFont="1" applyBorder="1" applyAlignment="1" applyProtection="1">
      <alignment horizontal="center" vertical="center"/>
      <protection locked="0"/>
    </xf>
    <xf numFmtId="0" fontId="102" fillId="70" borderId="10" xfId="2016" applyFont="1" applyFill="1" applyBorder="1" applyAlignment="1" applyProtection="1">
      <alignment horizontal="center" vertical="center" wrapText="1"/>
    </xf>
    <xf numFmtId="0" fontId="107" fillId="62" borderId="15" xfId="1832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" fillId="0" borderId="0" xfId="1832" applyAlignment="1" applyProtection="1">
      <alignment horizontal="center" vertical="center"/>
      <protection locked="0"/>
    </xf>
    <xf numFmtId="49" fontId="23" fillId="0" borderId="10" xfId="1832" applyNumberFormat="1" applyFont="1" applyBorder="1" applyAlignment="1">
      <alignment horizontal="center" vertical="center" wrapText="1"/>
    </xf>
    <xf numFmtId="49" fontId="108" fillId="0" borderId="10" xfId="0" applyNumberFormat="1" applyFont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 readingOrder="1"/>
    </xf>
    <xf numFmtId="49" fontId="108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28" fillId="71" borderId="10" xfId="1466" applyNumberFormat="1" applyFont="1" applyFill="1" applyBorder="1" applyAlignment="1">
      <alignment horizontal="center" vertical="center" wrapText="1"/>
    </xf>
    <xf numFmtId="4" fontId="29" fillId="71" borderId="10" xfId="2041" applyNumberFormat="1" applyFont="1" applyFill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vertical="center" wrapText="1"/>
      <protection locked="0"/>
    </xf>
    <xf numFmtId="4" fontId="31" fillId="0" borderId="10" xfId="2041" applyNumberFormat="1" applyFont="1" applyFill="1" applyBorder="1" applyAlignment="1" applyProtection="1">
      <alignment vertical="center"/>
      <protection locked="0"/>
    </xf>
    <xf numFmtId="4" fontId="74" fillId="0" borderId="10" xfId="2041" applyNumberFormat="1" applyFont="1" applyBorder="1" applyAlignment="1" applyProtection="1">
      <alignment vertical="center"/>
      <protection locked="0"/>
    </xf>
    <xf numFmtId="49" fontId="26" fillId="71" borderId="10" xfId="1466" applyNumberFormat="1" applyFont="1" applyFill="1" applyBorder="1" applyAlignment="1">
      <alignment horizontal="left" vertical="center" wrapText="1"/>
    </xf>
    <xf numFmtId="4" fontId="32" fillId="72" borderId="10" xfId="2041" applyNumberFormat="1" applyFont="1" applyFill="1" applyBorder="1" applyAlignment="1" applyProtection="1">
      <alignment vertical="center"/>
    </xf>
    <xf numFmtId="43" fontId="75" fillId="62" borderId="10" xfId="2041" applyFont="1" applyFill="1" applyBorder="1" applyProtection="1"/>
    <xf numFmtId="4" fontId="109" fillId="73" borderId="10" xfId="2041" applyNumberFormat="1" applyFont="1" applyFill="1" applyBorder="1" applyAlignment="1" applyProtection="1">
      <alignment horizontal="right" vertical="center"/>
    </xf>
    <xf numFmtId="0" fontId="83" fillId="0" borderId="0" xfId="1747" applyProtection="1">
      <protection locked="0"/>
    </xf>
    <xf numFmtId="169" fontId="10" fillId="0" borderId="0" xfId="1740" applyNumberFormat="1" applyFont="1" applyAlignment="1" applyProtection="1">
      <alignment vertical="center"/>
      <protection locked="0"/>
    </xf>
    <xf numFmtId="0" fontId="110" fillId="0" borderId="0" xfId="1747" applyFont="1" applyAlignment="1" applyProtection="1">
      <alignment horizontal="center" vertical="center" wrapText="1"/>
      <protection locked="0"/>
    </xf>
    <xf numFmtId="0" fontId="111" fillId="0" borderId="0" xfId="1747" applyFont="1" applyProtection="1">
      <protection locked="0"/>
    </xf>
    <xf numFmtId="0" fontId="110" fillId="0" borderId="0" xfId="1747" applyFont="1" applyAlignment="1" applyProtection="1">
      <alignment horizontal="center"/>
      <protection locked="0"/>
    </xf>
    <xf numFmtId="44" fontId="107" fillId="62" borderId="10" xfId="1470" applyFont="1" applyFill="1" applyBorder="1" applyAlignment="1" applyProtection="1">
      <protection locked="0"/>
    </xf>
    <xf numFmtId="0" fontId="112" fillId="0" borderId="10" xfId="0" applyFont="1" applyBorder="1" applyAlignment="1" applyProtection="1">
      <alignment horizontal="center"/>
      <protection locked="0"/>
    </xf>
    <xf numFmtId="44" fontId="74" fillId="0" borderId="10" xfId="1470" applyFont="1" applyBorder="1" applyAlignment="1" applyProtection="1">
      <protection locked="0"/>
    </xf>
    <xf numFmtId="0" fontId="107" fillId="62" borderId="10" xfId="0" applyFont="1" applyFill="1" applyBorder="1"/>
    <xf numFmtId="173" fontId="107" fillId="62" borderId="10" xfId="0" applyNumberFormat="1" applyFont="1" applyFill="1" applyBorder="1"/>
    <xf numFmtId="44" fontId="107" fillId="62" borderId="10" xfId="1470" applyFont="1" applyFill="1" applyBorder="1" applyAlignment="1" applyProtection="1"/>
    <xf numFmtId="0" fontId="107" fillId="62" borderId="10" xfId="0" applyFont="1" applyFill="1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44" fontId="0" fillId="0" borderId="10" xfId="0" applyNumberFormat="1" applyBorder="1" applyAlignment="1" applyProtection="1">
      <alignment horizontal="right"/>
      <protection locked="0"/>
    </xf>
    <xf numFmtId="44" fontId="78" fillId="62" borderId="0" xfId="0" applyNumberFormat="1" applyFont="1" applyFill="1" applyAlignment="1">
      <alignment horizontal="right"/>
    </xf>
    <xf numFmtId="0" fontId="93" fillId="0" borderId="0" xfId="0" applyFont="1" applyProtection="1">
      <protection locked="0"/>
    </xf>
    <xf numFmtId="0" fontId="78" fillId="0" borderId="0" xfId="0" applyFont="1" applyAlignment="1">
      <alignment horizontal="center" wrapText="1"/>
    </xf>
    <xf numFmtId="44" fontId="113" fillId="0" borderId="10" xfId="0" applyNumberFormat="1" applyFont="1" applyBorder="1" applyProtection="1">
      <protection locked="0"/>
    </xf>
    <xf numFmtId="44" fontId="113" fillId="0" borderId="0" xfId="0" applyNumberFormat="1" applyFont="1" applyProtection="1">
      <protection locked="0"/>
    </xf>
    <xf numFmtId="44" fontId="113" fillId="0" borderId="10" xfId="0" applyNumberFormat="1" applyFont="1" applyBorder="1"/>
    <xf numFmtId="44" fontId="113" fillId="0" borderId="0" xfId="0" applyNumberFormat="1" applyFont="1"/>
    <xf numFmtId="44" fontId="78" fillId="62" borderId="10" xfId="0" applyNumberFormat="1" applyFont="1" applyFill="1" applyBorder="1"/>
    <xf numFmtId="44" fontId="78" fillId="0" borderId="0" xfId="0" applyNumberFormat="1" applyFont="1"/>
    <xf numFmtId="0" fontId="23" fillId="0" borderId="0" xfId="1774" applyProtection="1">
      <protection locked="0"/>
    </xf>
    <xf numFmtId="0" fontId="23" fillId="0" borderId="0" xfId="1740" applyAlignment="1" applyProtection="1">
      <alignment vertical="center"/>
      <protection locked="0"/>
    </xf>
    <xf numFmtId="0" fontId="114" fillId="74" borderId="12" xfId="1740" applyFont="1" applyFill="1" applyBorder="1" applyAlignment="1">
      <alignment vertical="center" wrapText="1"/>
    </xf>
    <xf numFmtId="169" fontId="35" fillId="72" borderId="10" xfId="1740" applyNumberFormat="1" applyFont="1" applyFill="1" applyBorder="1" applyAlignment="1" applyProtection="1">
      <alignment horizontal="center" vertical="center"/>
      <protection locked="0"/>
    </xf>
    <xf numFmtId="0" fontId="111" fillId="0" borderId="0" xfId="1740" applyFont="1" applyAlignment="1" applyProtection="1">
      <alignment vertical="center"/>
      <protection locked="0"/>
    </xf>
    <xf numFmtId="169" fontId="115" fillId="0" borderId="16" xfId="1740" applyNumberFormat="1" applyFont="1" applyBorder="1" applyAlignment="1" applyProtection="1">
      <alignment vertical="center" wrapText="1"/>
      <protection locked="0"/>
    </xf>
    <xf numFmtId="169" fontId="111" fillId="0" borderId="0" xfId="1740" applyNumberFormat="1" applyFont="1" applyAlignment="1" applyProtection="1">
      <alignment vertical="center"/>
      <protection locked="0"/>
    </xf>
    <xf numFmtId="171" fontId="116" fillId="0" borderId="0" xfId="2016" applyNumberFormat="1" applyFont="1" applyBorder="1" applyAlignment="1" applyProtection="1">
      <alignment horizontal="center" vertical="center"/>
      <protection locked="0"/>
    </xf>
    <xf numFmtId="169" fontId="117" fillId="0" borderId="0" xfId="1740" applyNumberFormat="1" applyFont="1" applyAlignment="1" applyProtection="1">
      <alignment horizontal="left" vertical="center"/>
      <protection locked="0"/>
    </xf>
    <xf numFmtId="169" fontId="117" fillId="0" borderId="17" xfId="1740" applyNumberFormat="1" applyFont="1" applyBorder="1" applyAlignment="1" applyProtection="1">
      <alignment vertical="center"/>
      <protection locked="0"/>
    </xf>
    <xf numFmtId="0" fontId="111" fillId="66" borderId="0" xfId="1740" applyFont="1" applyFill="1" applyAlignment="1" applyProtection="1">
      <alignment vertical="center"/>
      <protection locked="0"/>
    </xf>
    <xf numFmtId="169" fontId="111" fillId="66" borderId="0" xfId="1740" applyNumberFormat="1" applyFont="1" applyFill="1" applyAlignment="1" applyProtection="1">
      <alignment vertical="center"/>
      <protection locked="0"/>
    </xf>
    <xf numFmtId="0" fontId="23" fillId="0" borderId="18" xfId="1740" applyBorder="1" applyAlignment="1">
      <alignment vertical="center"/>
    </xf>
    <xf numFmtId="0" fontId="111" fillId="0" borderId="18" xfId="1740" applyFont="1" applyBorder="1" applyAlignment="1">
      <alignment horizontal="right" vertical="center"/>
    </xf>
    <xf numFmtId="0" fontId="111" fillId="0" borderId="0" xfId="1740" applyFont="1" applyAlignment="1">
      <alignment horizontal="center" vertical="center"/>
    </xf>
    <xf numFmtId="0" fontId="110" fillId="0" borderId="0" xfId="1740" applyFont="1" applyAlignment="1" applyProtection="1">
      <alignment vertical="center"/>
      <protection locked="0"/>
    </xf>
    <xf numFmtId="0" fontId="110" fillId="0" borderId="19" xfId="1740" applyFont="1" applyBorder="1" applyAlignment="1">
      <alignment horizontal="center" vertical="top"/>
    </xf>
    <xf numFmtId="0" fontId="23" fillId="66" borderId="0" xfId="1740" applyFill="1" applyAlignment="1" applyProtection="1">
      <alignment vertical="center"/>
      <protection locked="0"/>
    </xf>
    <xf numFmtId="169" fontId="110" fillId="66" borderId="20" xfId="1740" applyNumberFormat="1" applyFont="1" applyFill="1" applyBorder="1" applyAlignment="1">
      <alignment horizontal="left" vertical="center"/>
    </xf>
    <xf numFmtId="169" fontId="110" fillId="66" borderId="18" xfId="1740" applyNumberFormat="1" applyFont="1" applyFill="1" applyBorder="1" applyAlignment="1">
      <alignment horizontal="left" vertical="center"/>
    </xf>
    <xf numFmtId="0" fontId="110" fillId="0" borderId="0" xfId="1740" applyFont="1" applyAlignment="1" applyProtection="1">
      <alignment horizontal="center" vertical="center"/>
      <protection locked="0"/>
    </xf>
    <xf numFmtId="0" fontId="118" fillId="0" borderId="21" xfId="1740" applyFont="1" applyBorder="1" applyAlignment="1">
      <alignment vertical="center"/>
    </xf>
    <xf numFmtId="0" fontId="23" fillId="0" borderId="17" xfId="1740" applyBorder="1" applyAlignment="1" applyProtection="1">
      <alignment vertical="center"/>
      <protection locked="0"/>
    </xf>
    <xf numFmtId="0" fontId="112" fillId="0" borderId="0" xfId="1740" applyFont="1" applyAlignment="1" applyProtection="1">
      <alignment vertical="center"/>
      <protection locked="0"/>
    </xf>
    <xf numFmtId="0" fontId="23" fillId="0" borderId="21" xfId="1740" applyBorder="1" applyAlignment="1">
      <alignment horizontal="left" vertical="center"/>
    </xf>
    <xf numFmtId="0" fontId="23" fillId="0" borderId="0" xfId="1740" applyAlignment="1">
      <alignment horizontal="left" vertical="center"/>
    </xf>
    <xf numFmtId="169" fontId="83" fillId="0" borderId="0" xfId="1740" applyNumberFormat="1" applyFont="1" applyAlignment="1" applyProtection="1">
      <alignment horizontal="left" vertical="center"/>
      <protection locked="0"/>
    </xf>
    <xf numFmtId="169" fontId="83" fillId="0" borderId="17" xfId="1740" applyNumberFormat="1" applyFont="1" applyBorder="1" applyAlignment="1" applyProtection="1">
      <alignment vertical="center"/>
      <protection locked="0"/>
    </xf>
    <xf numFmtId="0" fontId="118" fillId="0" borderId="21" xfId="1740" applyFont="1" applyBorder="1" applyAlignment="1">
      <alignment horizontal="left" vertical="center"/>
    </xf>
    <xf numFmtId="0" fontId="110" fillId="66" borderId="21" xfId="1740" applyFont="1" applyFill="1" applyBorder="1" applyAlignment="1">
      <alignment horizontal="left" vertical="center"/>
    </xf>
    <xf numFmtId="0" fontId="110" fillId="66" borderId="0" xfId="1740" applyFont="1" applyFill="1" applyAlignment="1">
      <alignment horizontal="left" vertical="center"/>
    </xf>
    <xf numFmtId="169" fontId="119" fillId="66" borderId="0" xfId="1740" applyNumberFormat="1" applyFont="1" applyFill="1" applyAlignment="1" applyProtection="1">
      <alignment horizontal="center" vertical="center"/>
      <protection locked="0"/>
    </xf>
    <xf numFmtId="169" fontId="119" fillId="66" borderId="17" xfId="1740" applyNumberFormat="1" applyFont="1" applyFill="1" applyBorder="1" applyAlignment="1" applyProtection="1">
      <alignment horizontal="center" vertical="center"/>
      <protection locked="0"/>
    </xf>
    <xf numFmtId="0" fontId="112" fillId="0" borderId="21" xfId="1740" applyFont="1" applyBorder="1" applyAlignment="1">
      <alignment horizontal="left" vertical="center"/>
    </xf>
    <xf numFmtId="0" fontId="118" fillId="0" borderId="0" xfId="1740" applyFont="1" applyAlignment="1">
      <alignment horizontal="left" vertical="center"/>
    </xf>
    <xf numFmtId="169" fontId="83" fillId="0" borderId="0" xfId="1740" applyNumberFormat="1" applyFont="1" applyAlignment="1" applyProtection="1">
      <alignment vertical="center"/>
      <protection locked="0"/>
    </xf>
    <xf numFmtId="0" fontId="120" fillId="0" borderId="0" xfId="1740" applyFont="1" applyAlignment="1" applyProtection="1">
      <alignment vertical="center"/>
      <protection locked="0"/>
    </xf>
    <xf numFmtId="169" fontId="23" fillId="0" borderId="0" xfId="1740" applyNumberFormat="1" applyAlignment="1" applyProtection="1">
      <alignment vertical="center"/>
      <protection locked="0"/>
    </xf>
    <xf numFmtId="0" fontId="110" fillId="0" borderId="0" xfId="1740" applyFont="1" applyAlignment="1" applyProtection="1">
      <alignment horizontal="left" vertical="center"/>
      <protection locked="0"/>
    </xf>
    <xf numFmtId="169" fontId="119" fillId="0" borderId="0" xfId="1740" applyNumberFormat="1" applyFont="1" applyAlignment="1" applyProtection="1">
      <alignment horizontal="center" vertical="center"/>
      <protection locked="0"/>
    </xf>
    <xf numFmtId="169" fontId="110" fillId="66" borderId="0" xfId="1740" applyNumberFormat="1" applyFont="1" applyFill="1" applyAlignment="1">
      <alignment horizontal="left" vertical="center"/>
    </xf>
    <xf numFmtId="0" fontId="111" fillId="0" borderId="0" xfId="1740" applyFont="1" applyAlignment="1">
      <alignment horizontal="right" vertical="center"/>
    </xf>
    <xf numFmtId="0" fontId="59" fillId="0" borderId="10" xfId="0" applyFont="1" applyBorder="1" applyAlignment="1" applyProtection="1">
      <alignment vertical="center" wrapText="1"/>
      <protection locked="0"/>
    </xf>
    <xf numFmtId="49" fontId="121" fillId="68" borderId="12" xfId="0" applyNumberFormat="1" applyFont="1" applyFill="1" applyBorder="1" applyAlignment="1" applyProtection="1">
      <alignment horizontal="center"/>
      <protection locked="0"/>
    </xf>
    <xf numFmtId="0" fontId="122" fillId="0" borderId="10" xfId="0" applyFont="1" applyBorder="1" applyAlignment="1" applyProtection="1">
      <alignment horizontal="center" vertical="center"/>
      <protection locked="0"/>
    </xf>
    <xf numFmtId="0" fontId="81" fillId="0" borderId="10" xfId="1467" applyBorder="1"/>
    <xf numFmtId="0" fontId="81" fillId="0" borderId="10" xfId="1467" applyBorder="1" applyProtection="1">
      <protection locked="0"/>
    </xf>
    <xf numFmtId="175" fontId="123" fillId="68" borderId="10" xfId="2110" applyNumberFormat="1" applyFont="1" applyFill="1" applyBorder="1" applyAlignment="1" applyProtection="1">
      <alignment horizontal="right" vertical="center"/>
      <protection locked="0"/>
    </xf>
    <xf numFmtId="49" fontId="122" fillId="0" borderId="10" xfId="2041" applyNumberFormat="1" applyFont="1" applyBorder="1" applyAlignment="1" applyProtection="1">
      <alignment horizontal="center" vertical="center"/>
      <protection locked="0"/>
    </xf>
    <xf numFmtId="0" fontId="100" fillId="62" borderId="1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100" fillId="62" borderId="12" xfId="0" applyFont="1" applyFill="1" applyBorder="1" applyAlignment="1">
      <alignment wrapText="1"/>
    </xf>
    <xf numFmtId="43" fontId="100" fillId="62" borderId="10" xfId="2041" applyFont="1" applyFill="1" applyBorder="1" applyAlignment="1" applyProtection="1">
      <alignment wrapText="1"/>
      <protection locked="0"/>
    </xf>
    <xf numFmtId="0" fontId="62" fillId="75" borderId="10" xfId="0" applyFont="1" applyFill="1" applyBorder="1"/>
    <xf numFmtId="0" fontId="64" fillId="0" borderId="10" xfId="0" applyFont="1" applyBorder="1" applyAlignment="1">
      <alignment wrapText="1"/>
    </xf>
    <xf numFmtId="0" fontId="64" fillId="0" borderId="10" xfId="0" applyFont="1" applyBorder="1"/>
    <xf numFmtId="0" fontId="64" fillId="75" borderId="10" xfId="0" applyFont="1" applyFill="1" applyBorder="1"/>
    <xf numFmtId="43" fontId="64" fillId="0" borderId="10" xfId="2041" applyFont="1" applyFill="1" applyBorder="1" applyAlignment="1" applyProtection="1"/>
    <xf numFmtId="43" fontId="64" fillId="0" borderId="10" xfId="2041" applyFont="1" applyBorder="1" applyAlignment="1" applyProtection="1"/>
    <xf numFmtId="0" fontId="100" fillId="59" borderId="10" xfId="0" applyFont="1" applyFill="1" applyBorder="1" applyAlignment="1" applyProtection="1">
      <alignment vertical="center"/>
      <protection locked="0"/>
    </xf>
    <xf numFmtId="0" fontId="100" fillId="59" borderId="10" xfId="0" applyFont="1" applyFill="1" applyBorder="1" applyProtection="1">
      <protection locked="0"/>
    </xf>
    <xf numFmtId="4" fontId="100" fillId="59" borderId="10" xfId="0" applyNumberFormat="1" applyFont="1" applyFill="1" applyBorder="1" applyProtection="1">
      <protection locked="0"/>
    </xf>
    <xf numFmtId="43" fontId="63" fillId="75" borderId="10" xfId="2041" applyFont="1" applyFill="1" applyBorder="1" applyAlignment="1" applyProtection="1">
      <protection locked="0"/>
    </xf>
    <xf numFmtId="0" fontId="100" fillId="0" borderId="0" xfId="0" applyFont="1" applyAlignment="1" applyProtection="1">
      <alignment wrapText="1"/>
      <protection locked="0"/>
    </xf>
    <xf numFmtId="44" fontId="100" fillId="0" borderId="0" xfId="1470" applyFont="1" applyFill="1" applyBorder="1" applyAlignment="1" applyProtection="1">
      <alignment wrapText="1"/>
      <protection locked="0"/>
    </xf>
    <xf numFmtId="0" fontId="6" fillId="0" borderId="10" xfId="0" applyFont="1" applyBorder="1" applyProtection="1">
      <protection locked="0"/>
    </xf>
    <xf numFmtId="0" fontId="6" fillId="0" borderId="10" xfId="0" applyFont="1" applyBorder="1" applyAlignment="1" applyProtection="1">
      <alignment wrapText="1"/>
      <protection locked="0"/>
    </xf>
    <xf numFmtId="43" fontId="100" fillId="62" borderId="10" xfId="2041" applyFont="1" applyFill="1" applyBorder="1" applyProtection="1"/>
    <xf numFmtId="43" fontId="63" fillId="76" borderId="10" xfId="2041" applyFont="1" applyFill="1" applyBorder="1" applyProtection="1"/>
    <xf numFmtId="0" fontId="100" fillId="62" borderId="10" xfId="0" applyFont="1" applyFill="1" applyBorder="1"/>
    <xf numFmtId="0" fontId="63" fillId="76" borderId="10" xfId="0" applyFont="1" applyFill="1" applyBorder="1"/>
    <xf numFmtId="176" fontId="100" fillId="62" borderId="10" xfId="2041" applyNumberFormat="1" applyFont="1" applyFill="1" applyBorder="1" applyProtection="1"/>
    <xf numFmtId="0" fontId="99" fillId="0" borderId="0" xfId="0" applyFont="1"/>
    <xf numFmtId="0" fontId="65" fillId="0" borderId="10" xfId="2016" applyFont="1" applyBorder="1" applyAlignment="1" applyProtection="1">
      <alignment horizontal="center" vertical="center"/>
      <protection locked="0"/>
    </xf>
    <xf numFmtId="0" fontId="65" fillId="68" borderId="10" xfId="2016" applyFont="1" applyFill="1" applyBorder="1" applyAlignment="1" applyProtection="1">
      <alignment horizontal="center" vertical="center"/>
      <protection locked="0"/>
    </xf>
    <xf numFmtId="49" fontId="124" fillId="0" borderId="10" xfId="0" applyNumberFormat="1" applyFont="1" applyBorder="1" applyAlignment="1" applyProtection="1">
      <alignment horizontal="center" vertical="justify"/>
      <protection locked="0"/>
    </xf>
    <xf numFmtId="44" fontId="6" fillId="0" borderId="10" xfId="1470" applyFont="1" applyFill="1" applyBorder="1" applyAlignment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0" borderId="10" xfId="0" applyBorder="1"/>
    <xf numFmtId="0" fontId="121" fillId="0" borderId="10" xfId="0" applyFont="1" applyBorder="1" applyAlignment="1" applyProtection="1">
      <alignment horizontal="center"/>
      <protection locked="0"/>
    </xf>
    <xf numFmtId="49" fontId="125" fillId="68" borderId="1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0" xfId="0" applyNumberFormat="1" applyBorder="1" applyAlignment="1" applyProtection="1">
      <alignment horizontal="center"/>
      <protection locked="0"/>
    </xf>
    <xf numFmtId="49" fontId="125" fillId="68" borderId="12" xfId="0" applyNumberFormat="1" applyFont="1" applyFill="1" applyBorder="1" applyAlignment="1" applyProtection="1">
      <alignment horizontal="center"/>
      <protection locked="0"/>
    </xf>
    <xf numFmtId="0" fontId="0" fillId="68" borderId="10" xfId="0" applyFill="1" applyBorder="1" applyAlignment="1" applyProtection="1">
      <alignment horizontal="center" vertical="center"/>
      <protection locked="0"/>
    </xf>
    <xf numFmtId="49" fontId="125" fillId="0" borderId="10" xfId="0" applyNumberFormat="1" applyFont="1" applyBorder="1" applyAlignment="1" applyProtection="1">
      <alignment horizontal="center" vertical="center"/>
      <protection locked="0"/>
    </xf>
    <xf numFmtId="49" fontId="126" fillId="0" borderId="10" xfId="1832" applyNumberFormat="1" applyFont="1" applyBorder="1" applyAlignment="1" applyProtection="1">
      <alignment horizontal="center" vertical="center" wrapText="1"/>
      <protection locked="0"/>
    </xf>
    <xf numFmtId="0" fontId="0" fillId="68" borderId="10" xfId="0" applyFill="1" applyBorder="1" applyAlignment="1" applyProtection="1">
      <alignment horizontal="center" wrapText="1"/>
      <protection locked="0"/>
    </xf>
    <xf numFmtId="49" fontId="66" fillId="0" borderId="10" xfId="0" applyNumberFormat="1" applyFont="1" applyBorder="1" applyAlignment="1" applyProtection="1">
      <alignment horizontal="center" vertical="center"/>
      <protection locked="0"/>
    </xf>
    <xf numFmtId="0" fontId="122" fillId="0" borderId="10" xfId="0" applyFont="1" applyBorder="1" applyAlignment="1">
      <alignment horizontal="center" vertical="justify"/>
    </xf>
    <xf numFmtId="14" fontId="122" fillId="0" borderId="10" xfId="0" applyNumberFormat="1" applyFont="1" applyBorder="1" applyAlignment="1">
      <alignment horizontal="center"/>
    </xf>
    <xf numFmtId="165" fontId="122" fillId="0" borderId="10" xfId="1470" applyNumberFormat="1" applyFont="1" applyBorder="1" applyAlignment="1" applyProtection="1">
      <alignment horizontal="right" vertical="center"/>
      <protection locked="0"/>
    </xf>
    <xf numFmtId="49" fontId="125" fillId="0" borderId="10" xfId="1832" applyNumberFormat="1" applyFont="1" applyBorder="1" applyAlignment="1">
      <alignment horizontal="center" vertical="center" wrapText="1"/>
    </xf>
    <xf numFmtId="49" fontId="127" fillId="0" borderId="10" xfId="0" applyNumberFormat="1" applyFont="1" applyBorder="1" applyAlignment="1" applyProtection="1">
      <alignment horizontal="center" vertical="center" wrapText="1"/>
      <protection locked="0"/>
    </xf>
    <xf numFmtId="49" fontId="125" fillId="0" borderId="10" xfId="0" applyNumberFormat="1" applyFont="1" applyBorder="1" applyAlignment="1" applyProtection="1">
      <alignment horizontal="center" vertical="center" wrapText="1"/>
      <protection locked="0"/>
    </xf>
    <xf numFmtId="49" fontId="125" fillId="0" borderId="10" xfId="0" applyNumberFormat="1" applyFont="1" applyBorder="1" applyAlignment="1">
      <alignment horizontal="center" vertical="center" wrapText="1"/>
    </xf>
    <xf numFmtId="49" fontId="122" fillId="0" borderId="10" xfId="2041" applyNumberFormat="1" applyFont="1" applyBorder="1" applyAlignment="1" applyProtection="1">
      <alignment horizontal="center" vertical="center" wrapText="1"/>
      <protection locked="0"/>
    </xf>
    <xf numFmtId="0" fontId="107" fillId="62" borderId="10" xfId="1832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125" fillId="0" borderId="10" xfId="0" applyFont="1" applyBorder="1" applyAlignment="1" applyProtection="1">
      <alignment horizontal="center" vertical="center"/>
      <protection locked="0"/>
    </xf>
    <xf numFmtId="0" fontId="125" fillId="0" borderId="10" xfId="0" applyFont="1" applyBorder="1" applyAlignment="1" applyProtection="1">
      <alignment horizontal="center" vertical="center" wrapText="1"/>
      <protection locked="0"/>
    </xf>
    <xf numFmtId="7" fontId="81" fillId="0" borderId="10" xfId="1467" applyNumberFormat="1" applyFill="1" applyBorder="1" applyAlignment="1" applyProtection="1">
      <alignment horizontal="center" vertical="center" wrapText="1"/>
      <protection locked="0"/>
    </xf>
    <xf numFmtId="174" fontId="125" fillId="68" borderId="10" xfId="0" applyNumberFormat="1" applyFont="1" applyFill="1" applyBorder="1" applyAlignment="1" applyProtection="1">
      <alignment horizontal="center" vertical="center"/>
      <protection locked="0"/>
    </xf>
    <xf numFmtId="0" fontId="0" fillId="68" borderId="10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readingOrder="1"/>
      <protection locked="0"/>
    </xf>
    <xf numFmtId="0" fontId="81" fillId="0" borderId="10" xfId="1467" applyBorder="1" applyAlignment="1" applyProtection="1">
      <alignment horizontal="center" vertical="center"/>
      <protection locked="0"/>
    </xf>
    <xf numFmtId="174" fontId="125" fillId="0" borderId="10" xfId="0" applyNumberFormat="1" applyFont="1" applyBorder="1" applyAlignment="1" applyProtection="1">
      <alignment horizontal="center" vertical="center"/>
      <protection locked="0"/>
    </xf>
    <xf numFmtId="49" fontId="125" fillId="0" borderId="10" xfId="1832" applyNumberFormat="1" applyFont="1" applyBorder="1" applyAlignment="1" applyProtection="1">
      <alignment horizontal="center" vertical="center" wrapText="1" readingOrder="1"/>
      <protection locked="0"/>
    </xf>
    <xf numFmtId="0" fontId="125" fillId="0" borderId="10" xfId="0" applyFont="1" applyBorder="1" applyAlignment="1" applyProtection="1">
      <alignment horizontal="center"/>
      <protection locked="0"/>
    </xf>
    <xf numFmtId="174" fontId="0" fillId="0" borderId="10" xfId="0" applyNumberFormat="1" applyBorder="1" applyAlignment="1" applyProtection="1">
      <alignment horizontal="center" vertical="center"/>
      <protection locked="0"/>
    </xf>
    <xf numFmtId="0" fontId="125" fillId="0" borderId="10" xfId="0" applyFont="1" applyBorder="1" applyAlignment="1" applyProtection="1">
      <alignment horizontal="center" vertical="justify"/>
      <protection locked="0"/>
    </xf>
    <xf numFmtId="174" fontId="128" fillId="68" borderId="10" xfId="0" applyNumberFormat="1" applyFont="1" applyFill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 readingOrder="1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81" fillId="0" borderId="10" xfId="1467" applyBorder="1" applyAlignment="1" applyProtection="1">
      <alignment horizontal="center" vertical="center" wrapText="1"/>
      <protection locked="0"/>
    </xf>
    <xf numFmtId="14" fontId="0" fillId="0" borderId="22" xfId="0" applyNumberFormat="1" applyBorder="1" applyAlignment="1" applyProtection="1">
      <alignment horizontal="center" vertical="center" readingOrder="1"/>
      <protection locked="0"/>
    </xf>
    <xf numFmtId="174" fontId="125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 wrapText="1"/>
      <protection locked="0"/>
    </xf>
    <xf numFmtId="14" fontId="0" fillId="0" borderId="22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0" fontId="81" fillId="0" borderId="10" xfId="1467" applyBorder="1" applyAlignment="1" applyProtection="1">
      <alignment horizontal="center" wrapText="1"/>
      <protection locked="0"/>
    </xf>
    <xf numFmtId="174" fontId="125" fillId="0" borderId="10" xfId="0" applyNumberFormat="1" applyFont="1" applyBorder="1" applyAlignment="1" applyProtection="1">
      <alignment horizontal="center" vertical="justify"/>
      <protection locked="0"/>
    </xf>
    <xf numFmtId="0" fontId="0" fillId="0" borderId="10" xfId="0" applyBorder="1" applyAlignment="1" applyProtection="1">
      <alignment horizontal="center" vertical="justify" wrapText="1"/>
      <protection locked="0"/>
    </xf>
    <xf numFmtId="0" fontId="0" fillId="0" borderId="11" xfId="0" applyBorder="1" applyAlignment="1" applyProtection="1">
      <alignment horizontal="center" vertical="justify"/>
      <protection locked="0"/>
    </xf>
    <xf numFmtId="0" fontId="81" fillId="0" borderId="10" xfId="1467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vertical="justify"/>
      <protection locked="0"/>
    </xf>
    <xf numFmtId="0" fontId="81" fillId="0" borderId="15" xfId="1467" applyBorder="1" applyAlignment="1" applyProtection="1">
      <alignment horizontal="center"/>
      <protection locked="0"/>
    </xf>
    <xf numFmtId="14" fontId="0" fillId="68" borderId="22" xfId="0" applyNumberFormat="1" applyFill="1" applyBorder="1" applyAlignment="1" applyProtection="1">
      <alignment horizontal="center" vertical="center" readingOrder="1"/>
      <protection locked="0"/>
    </xf>
    <xf numFmtId="0" fontId="81" fillId="68" borderId="10" xfId="1467" applyFill="1" applyBorder="1" applyAlignment="1" applyProtection="1">
      <alignment horizontal="center" vertical="center"/>
      <protection locked="0"/>
    </xf>
    <xf numFmtId="0" fontId="126" fillId="0" borderId="10" xfId="1832" applyFont="1" applyBorder="1" applyAlignment="1" applyProtection="1">
      <alignment horizontal="center" vertical="center"/>
      <protection locked="0"/>
    </xf>
    <xf numFmtId="0" fontId="126" fillId="0" borderId="10" xfId="1832" applyFont="1" applyBorder="1" applyAlignment="1" applyProtection="1">
      <alignment horizontal="center" vertical="center" wrapText="1"/>
      <protection locked="0"/>
    </xf>
    <xf numFmtId="49" fontId="125" fillId="0" borderId="10" xfId="0" applyNumberFormat="1" applyFont="1" applyBorder="1" applyAlignment="1" applyProtection="1">
      <alignment horizontal="center" vertical="center" readingOrder="1"/>
      <protection locked="0"/>
    </xf>
    <xf numFmtId="49" fontId="81" fillId="0" borderId="10" xfId="1467" applyNumberFormat="1" applyFill="1" applyBorder="1" applyAlignment="1" applyProtection="1">
      <alignment horizontal="center" vertical="center"/>
      <protection locked="0"/>
    </xf>
    <xf numFmtId="0" fontId="81" fillId="0" borderId="10" xfId="1467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justify" vertical="center"/>
      <protection locked="0"/>
    </xf>
    <xf numFmtId="0" fontId="81" fillId="0" borderId="10" xfId="1467" applyBorder="1" applyAlignment="1">
      <alignment horizontal="justify" vertical="center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0" xfId="0" applyNumberFormat="1" applyBorder="1" applyProtection="1">
      <protection locked="0"/>
    </xf>
    <xf numFmtId="49" fontId="81" fillId="0" borderId="10" xfId="1467" applyNumberFormat="1" applyBorder="1" applyAlignment="1" applyProtection="1">
      <alignment horizontal="center"/>
      <protection locked="0"/>
    </xf>
    <xf numFmtId="49" fontId="0" fillId="68" borderId="10" xfId="0" applyNumberFormat="1" applyFill="1" applyBorder="1" applyAlignment="1" applyProtection="1">
      <alignment horizontal="center"/>
      <protection locked="0"/>
    </xf>
    <xf numFmtId="0" fontId="0" fillId="68" borderId="10" xfId="0" applyFill="1" applyBorder="1" applyAlignment="1" applyProtection="1">
      <alignment horizontal="center"/>
      <protection locked="0"/>
    </xf>
    <xf numFmtId="14" fontId="0" fillId="68" borderId="10" xfId="0" applyNumberFormat="1" applyFill="1" applyBorder="1" applyAlignment="1" applyProtection="1">
      <alignment horizontal="center" readingOrder="1"/>
      <protection locked="0"/>
    </xf>
    <xf numFmtId="0" fontId="0" fillId="68" borderId="10" xfId="0" applyFill="1" applyBorder="1" applyProtection="1">
      <protection locked="0"/>
    </xf>
    <xf numFmtId="0" fontId="81" fillId="68" borderId="10" xfId="1467" applyFill="1" applyBorder="1" applyProtection="1">
      <protection locked="0"/>
    </xf>
    <xf numFmtId="17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26" fillId="0" borderId="10" xfId="1832" applyFont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49" fontId="122" fillId="0" borderId="10" xfId="0" applyNumberFormat="1" applyFont="1" applyBorder="1" applyAlignment="1">
      <alignment horizontal="center" vertical="justify"/>
    </xf>
    <xf numFmtId="14" fontId="122" fillId="0" borderId="11" xfId="0" applyNumberFormat="1" applyFont="1" applyBorder="1" applyAlignment="1">
      <alignment horizontal="center" vertical="center"/>
    </xf>
    <xf numFmtId="49" fontId="23" fillId="0" borderId="10" xfId="1832" applyNumberFormat="1" applyFont="1" applyBorder="1" applyAlignment="1" applyProtection="1">
      <alignment horizontal="center" vertical="center"/>
      <protection locked="0"/>
    </xf>
    <xf numFmtId="49" fontId="122" fillId="0" borderId="10" xfId="0" applyNumberFormat="1" applyFont="1" applyBorder="1" applyAlignment="1">
      <alignment horizontal="center" vertical="center"/>
    </xf>
    <xf numFmtId="0" fontId="122" fillId="0" borderId="10" xfId="0" applyFont="1" applyBorder="1" applyAlignment="1">
      <alignment horizontal="center" vertical="center"/>
    </xf>
    <xf numFmtId="174" fontId="121" fillId="0" borderId="10" xfId="0" applyNumberFormat="1" applyFont="1" applyBorder="1" applyAlignment="1" applyProtection="1">
      <alignment horizontal="center" vertical="center"/>
      <protection locked="0"/>
    </xf>
    <xf numFmtId="0" fontId="121" fillId="0" borderId="10" xfId="0" applyFont="1" applyBorder="1" applyAlignment="1" applyProtection="1">
      <alignment horizontal="center" vertical="center"/>
      <protection locked="0"/>
    </xf>
    <xf numFmtId="14" fontId="122" fillId="0" borderId="10" xfId="0" applyNumberFormat="1" applyFont="1" applyBorder="1" applyAlignment="1" applyProtection="1">
      <alignment horizontal="center" vertical="center"/>
      <protection locked="0"/>
    </xf>
    <xf numFmtId="0" fontId="122" fillId="68" borderId="10" xfId="0" applyFont="1" applyFill="1" applyBorder="1" applyAlignment="1" applyProtection="1">
      <alignment horizontal="center" vertical="center"/>
      <protection locked="0"/>
    </xf>
    <xf numFmtId="49" fontId="121" fillId="0" borderId="10" xfId="0" applyNumberFormat="1" applyFont="1" applyBorder="1" applyAlignment="1" applyProtection="1">
      <alignment horizontal="center" vertical="center"/>
      <protection locked="0"/>
    </xf>
    <xf numFmtId="49" fontId="129" fillId="0" borderId="10" xfId="1832" applyNumberFormat="1" applyFont="1" applyBorder="1" applyAlignment="1" applyProtection="1">
      <alignment horizontal="center" vertical="center" wrapText="1"/>
      <protection locked="0"/>
    </xf>
    <xf numFmtId="0" fontId="122" fillId="68" borderId="10" xfId="0" applyFont="1" applyFill="1" applyBorder="1" applyAlignment="1" applyProtection="1">
      <alignment horizontal="center" wrapText="1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49" fontId="122" fillId="0" borderId="10" xfId="0" applyNumberFormat="1" applyFont="1" applyBorder="1" applyAlignment="1" applyProtection="1">
      <alignment horizontal="center"/>
      <protection locked="0"/>
    </xf>
    <xf numFmtId="0" fontId="24" fillId="0" borderId="0" xfId="2017" applyFont="1" applyBorder="1" applyAlignment="1" applyProtection="1">
      <alignment vertical="center"/>
      <protection locked="0"/>
    </xf>
    <xf numFmtId="0" fontId="123" fillId="68" borderId="0" xfId="2017" applyFont="1" applyFill="1" applyBorder="1" applyAlignment="1" applyProtection="1">
      <alignment horizontal="left" vertical="center"/>
      <protection locked="0"/>
    </xf>
    <xf numFmtId="0" fontId="123" fillId="68" borderId="0" xfId="2017" applyFont="1" applyFill="1" applyBorder="1" applyAlignment="1" applyProtection="1">
      <alignment vertical="center"/>
      <protection locked="0"/>
    </xf>
    <xf numFmtId="0" fontId="116" fillId="68" borderId="0" xfId="1504" applyFont="1" applyFill="1" applyProtection="1">
      <protection locked="0"/>
    </xf>
    <xf numFmtId="0" fontId="123" fillId="68" borderId="0" xfId="1504" applyFont="1" applyFill="1" applyProtection="1">
      <protection locked="0"/>
    </xf>
    <xf numFmtId="0" fontId="25" fillId="0" borderId="0" xfId="2017" applyFont="1" applyBorder="1" applyAlignment="1" applyProtection="1">
      <alignment horizontal="center" vertical="center"/>
      <protection locked="0"/>
    </xf>
    <xf numFmtId="0" fontId="25" fillId="0" borderId="0" xfId="2017" applyFont="1" applyBorder="1" applyAlignment="1" applyProtection="1">
      <alignment horizontal="left" vertical="center"/>
      <protection locked="0"/>
    </xf>
    <xf numFmtId="1" fontId="25" fillId="0" borderId="0" xfId="2017" applyNumberFormat="1" applyFont="1" applyBorder="1" applyAlignment="1" applyProtection="1">
      <alignment horizontal="center" vertical="center"/>
      <protection locked="0"/>
    </xf>
    <xf numFmtId="171" fontId="25" fillId="0" borderId="0" xfId="2112" applyNumberFormat="1" applyFont="1" applyBorder="1" applyAlignment="1" applyProtection="1">
      <alignment horizontal="center" vertical="center"/>
      <protection locked="0"/>
    </xf>
    <xf numFmtId="0" fontId="25" fillId="0" borderId="0" xfId="2017" applyFont="1" applyBorder="1" applyAlignment="1" applyProtection="1">
      <alignment vertical="center"/>
      <protection locked="0"/>
    </xf>
    <xf numFmtId="0" fontId="102" fillId="70" borderId="10" xfId="2017" applyFont="1" applyFill="1" applyBorder="1" applyAlignment="1" applyProtection="1">
      <alignment horizontal="center" vertical="center" wrapText="1"/>
    </xf>
    <xf numFmtId="0" fontId="102" fillId="70" borderId="10" xfId="2017" applyFont="1" applyFill="1" applyBorder="1" applyAlignment="1" applyProtection="1">
      <alignment horizontal="center" vertical="center"/>
    </xf>
    <xf numFmtId="171" fontId="102" fillId="70" borderId="10" xfId="2112" applyNumberFormat="1" applyFont="1" applyFill="1" applyBorder="1" applyAlignment="1" applyProtection="1">
      <alignment horizontal="center" vertical="center" wrapText="1"/>
    </xf>
    <xf numFmtId="0" fontId="116" fillId="68" borderId="10" xfId="1504" applyFont="1" applyFill="1" applyBorder="1" applyProtection="1">
      <protection locked="0"/>
    </xf>
    <xf numFmtId="1" fontId="102" fillId="70" borderId="10" xfId="2017" applyNumberFormat="1" applyFont="1" applyFill="1" applyBorder="1" applyAlignment="1" applyProtection="1">
      <alignment horizontal="center" vertical="center" wrapText="1"/>
    </xf>
    <xf numFmtId="0" fontId="116" fillId="0" borderId="0" xfId="2017" applyFont="1" applyBorder="1" applyAlignment="1" applyProtection="1">
      <alignment horizontal="center" vertical="center"/>
      <protection locked="0"/>
    </xf>
    <xf numFmtId="49" fontId="69" fillId="68" borderId="10" xfId="0" applyNumberFormat="1" applyFont="1" applyFill="1" applyBorder="1" applyAlignment="1" applyProtection="1">
      <alignment horizontal="center" vertical="center" wrapText="1"/>
      <protection locked="0"/>
    </xf>
    <xf numFmtId="49" fontId="69" fillId="68" borderId="10" xfId="0" applyNumberFormat="1" applyFont="1" applyFill="1" applyBorder="1" applyAlignment="1" applyProtection="1">
      <alignment horizontal="center" vertical="center"/>
      <protection locked="0"/>
    </xf>
    <xf numFmtId="49" fontId="126" fillId="68" borderId="10" xfId="1832" applyNumberFormat="1" applyFont="1" applyFill="1" applyBorder="1" applyAlignment="1" applyProtection="1">
      <alignment horizontal="center" vertical="center"/>
      <protection locked="0"/>
    </xf>
    <xf numFmtId="49" fontId="69" fillId="68" borderId="12" xfId="0" applyNumberFormat="1" applyFont="1" applyFill="1" applyBorder="1" applyAlignment="1" applyProtection="1">
      <alignment horizontal="center" vertical="center"/>
      <protection locked="0"/>
    </xf>
    <xf numFmtId="0" fontId="0" fillId="68" borderId="0" xfId="0" applyFill="1"/>
    <xf numFmtId="0" fontId="130" fillId="0" borderId="10" xfId="0" applyFont="1" applyBorder="1" applyAlignment="1">
      <alignment horizontal="right" vertical="center" wrapText="1"/>
    </xf>
    <xf numFmtId="0" fontId="125" fillId="68" borderId="0" xfId="0" applyFont="1" applyFill="1"/>
    <xf numFmtId="49" fontId="69" fillId="68" borderId="10" xfId="1777" applyNumberFormat="1" applyFont="1" applyFill="1" applyBorder="1" applyAlignment="1" applyProtection="1">
      <alignment horizontal="center" vertical="center"/>
      <protection locked="0"/>
    </xf>
    <xf numFmtId="0" fontId="0" fillId="75" borderId="0" xfId="0" applyFill="1"/>
    <xf numFmtId="49" fontId="69" fillId="68" borderId="10" xfId="1507" applyNumberFormat="1" applyFont="1" applyFill="1" applyBorder="1" applyAlignment="1" applyProtection="1">
      <alignment horizontal="center" vertical="center"/>
      <protection locked="0"/>
    </xf>
    <xf numFmtId="49" fontId="85" fillId="68" borderId="10" xfId="1507" applyNumberFormat="1" applyFont="1" applyFill="1" applyBorder="1" applyAlignment="1">
      <alignment horizontal="center"/>
    </xf>
    <xf numFmtId="0" fontId="85" fillId="68" borderId="10" xfId="1507" applyFont="1" applyFill="1" applyBorder="1" applyAlignment="1">
      <alignment horizontal="center"/>
    </xf>
    <xf numFmtId="0" fontId="130" fillId="68" borderId="10" xfId="0" applyFont="1" applyFill="1" applyBorder="1" applyAlignment="1">
      <alignment horizontal="right" vertical="center" wrapText="1"/>
    </xf>
    <xf numFmtId="0" fontId="85" fillId="68" borderId="10" xfId="1777" applyFont="1" applyFill="1" applyBorder="1" applyAlignment="1">
      <alignment horizontal="center"/>
    </xf>
    <xf numFmtId="0" fontId="69" fillId="68" borderId="16" xfId="1777" applyFont="1" applyFill="1" applyBorder="1" applyAlignment="1" applyProtection="1">
      <alignment horizontal="center"/>
      <protection locked="0"/>
    </xf>
    <xf numFmtId="49" fontId="69" fillId="68" borderId="10" xfId="1777" applyNumberFormat="1" applyFont="1" applyFill="1" applyBorder="1" applyAlignment="1" applyProtection="1">
      <alignment horizontal="center"/>
      <protection locked="0"/>
    </xf>
    <xf numFmtId="0" fontId="69" fillId="68" borderId="10" xfId="1777" applyFont="1" applyFill="1" applyBorder="1" applyAlignment="1" applyProtection="1">
      <alignment horizontal="center"/>
      <protection locked="0"/>
    </xf>
    <xf numFmtId="49" fontId="125" fillId="68" borderId="10" xfId="0" applyNumberFormat="1" applyFont="1" applyFill="1" applyBorder="1" applyAlignment="1" applyProtection="1">
      <alignment horizontal="center" vertical="center"/>
      <protection locked="0"/>
    </xf>
    <xf numFmtId="49" fontId="69" fillId="0" borderId="10" xfId="0" applyNumberFormat="1" applyFont="1" applyBorder="1" applyAlignment="1" applyProtection="1">
      <alignment horizontal="center" vertical="center"/>
      <protection locked="0"/>
    </xf>
    <xf numFmtId="49" fontId="69" fillId="0" borderId="12" xfId="0" applyNumberFormat="1" applyFont="1" applyBorder="1" applyAlignment="1" applyProtection="1">
      <alignment horizontal="center" vertical="center"/>
      <protection locked="0"/>
    </xf>
    <xf numFmtId="49" fontId="69" fillId="0" borderId="10" xfId="0" applyNumberFormat="1" applyFont="1" applyBorder="1" applyAlignment="1" applyProtection="1">
      <alignment horizontal="right" vertical="center"/>
      <protection locked="0"/>
    </xf>
    <xf numFmtId="49" fontId="69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22" fillId="0" borderId="10" xfId="0" applyNumberFormat="1" applyFont="1" applyBorder="1" applyAlignment="1" applyProtection="1">
      <alignment horizontal="center" vertical="center"/>
      <protection locked="0"/>
    </xf>
    <xf numFmtId="0" fontId="122" fillId="0" borderId="10" xfId="0" applyFont="1" applyBorder="1"/>
    <xf numFmtId="0" fontId="122" fillId="0" borderId="10" xfId="0" applyFont="1" applyBorder="1" applyAlignment="1" applyProtection="1">
      <alignment horizontal="left"/>
      <protection locked="0"/>
    </xf>
    <xf numFmtId="49" fontId="122" fillId="0" borderId="12" xfId="0" applyNumberFormat="1" applyFont="1" applyBorder="1" applyAlignment="1" applyProtection="1">
      <alignment horizontal="center"/>
      <protection locked="0"/>
    </xf>
    <xf numFmtId="0" fontId="123" fillId="68" borderId="0" xfId="1765" applyFont="1" applyFill="1" applyProtection="1">
      <protection locked="0"/>
    </xf>
    <xf numFmtId="0" fontId="122" fillId="0" borderId="10" xfId="0" applyFont="1" applyBorder="1" applyAlignment="1" applyProtection="1">
      <alignment horizontal="center"/>
      <protection locked="0"/>
    </xf>
    <xf numFmtId="0" fontId="122" fillId="0" borderId="10" xfId="1765" applyFont="1" applyBorder="1" applyAlignment="1" applyProtection="1">
      <alignment horizontal="center"/>
      <protection locked="0"/>
    </xf>
    <xf numFmtId="49" fontId="122" fillId="0" borderId="10" xfId="2017" applyNumberFormat="1" applyFont="1" applyBorder="1" applyAlignment="1" applyProtection="1">
      <alignment horizontal="center" vertical="center"/>
      <protection locked="0"/>
    </xf>
    <xf numFmtId="0" fontId="122" fillId="0" borderId="10" xfId="2017" applyFont="1" applyBorder="1" applyAlignment="1" applyProtection="1">
      <alignment horizontal="center" vertical="center"/>
      <protection locked="0"/>
    </xf>
    <xf numFmtId="0" fontId="122" fillId="0" borderId="10" xfId="1765" applyFont="1" applyBorder="1" applyAlignment="1" applyProtection="1">
      <alignment horizontal="center" wrapText="1"/>
      <protection locked="0"/>
    </xf>
    <xf numFmtId="0" fontId="122" fillId="0" borderId="10" xfId="1504" applyFont="1" applyBorder="1" applyAlignment="1" applyProtection="1">
      <alignment horizontal="center"/>
      <protection locked="0"/>
    </xf>
    <xf numFmtId="1" fontId="122" fillId="0" borderId="12" xfId="2017" applyNumberFormat="1" applyFont="1" applyBorder="1" applyAlignment="1" applyProtection="1">
      <alignment horizontal="center" vertical="center"/>
      <protection locked="0"/>
    </xf>
    <xf numFmtId="1" fontId="122" fillId="0" borderId="10" xfId="2017" applyNumberFormat="1" applyFont="1" applyBorder="1" applyAlignment="1" applyProtection="1">
      <alignment horizontal="center" vertical="center"/>
      <protection locked="0"/>
    </xf>
    <xf numFmtId="0" fontId="122" fillId="0" borderId="10" xfId="1504" applyFont="1" applyBorder="1" applyAlignment="1" applyProtection="1">
      <alignment horizontal="left"/>
      <protection locked="0"/>
    </xf>
    <xf numFmtId="0" fontId="122" fillId="0" borderId="10" xfId="1504" applyFont="1" applyBorder="1" applyProtection="1">
      <protection locked="0"/>
    </xf>
    <xf numFmtId="49" fontId="99" fillId="0" borderId="10" xfId="2017" applyNumberFormat="1" applyFont="1" applyBorder="1" applyAlignment="1" applyProtection="1">
      <alignment horizontal="center" vertical="center"/>
      <protection locked="0"/>
    </xf>
    <xf numFmtId="0" fontId="99" fillId="0" borderId="10" xfId="2017" applyFont="1" applyBorder="1" applyAlignment="1" applyProtection="1">
      <alignment horizontal="center" vertical="center"/>
      <protection locked="0"/>
    </xf>
    <xf numFmtId="0" fontId="99" fillId="0" borderId="10" xfId="1504" applyFont="1" applyBorder="1" applyAlignment="1" applyProtection="1">
      <alignment horizontal="left"/>
      <protection locked="0"/>
    </xf>
    <xf numFmtId="0" fontId="99" fillId="0" borderId="10" xfId="1504" applyFont="1" applyBorder="1" applyAlignment="1" applyProtection="1">
      <alignment horizontal="center"/>
      <protection locked="0"/>
    </xf>
    <xf numFmtId="0" fontId="99" fillId="0" borderId="10" xfId="1765" applyFont="1" applyBorder="1" applyAlignment="1" applyProtection="1">
      <alignment horizontal="center" wrapText="1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3" fontId="6" fillId="0" borderId="0" xfId="2041" applyFont="1" applyFill="1" applyBorder="1" applyAlignment="1" applyProtection="1">
      <alignment horizontal="right"/>
      <protection locked="0"/>
    </xf>
    <xf numFmtId="0" fontId="0" fillId="68" borderId="10" xfId="0" applyFill="1" applyBorder="1" applyAlignment="1">
      <alignment horizontal="center" vertical="center" wrapText="1"/>
    </xf>
    <xf numFmtId="0" fontId="69" fillId="68" borderId="10" xfId="0" applyFont="1" applyFill="1" applyBorder="1" applyAlignment="1" applyProtection="1">
      <alignment horizontal="center" vertical="center"/>
      <protection locked="0"/>
    </xf>
    <xf numFmtId="0" fontId="130" fillId="0" borderId="10" xfId="0" applyFont="1" applyBorder="1" applyAlignment="1">
      <alignment vertical="center" wrapText="1"/>
    </xf>
    <xf numFmtId="0" fontId="69" fillId="68" borderId="10" xfId="1507" applyFont="1" applyFill="1" applyBorder="1" applyAlignment="1" applyProtection="1">
      <alignment horizontal="center" vertical="center"/>
      <protection locked="0"/>
    </xf>
    <xf numFmtId="0" fontId="69" fillId="68" borderId="10" xfId="1777" applyFont="1" applyFill="1" applyBorder="1" applyAlignment="1" applyProtection="1">
      <alignment horizontal="center" vertical="center"/>
      <protection locked="0"/>
    </xf>
    <xf numFmtId="0" fontId="0" fillId="77" borderId="0" xfId="0" applyFill="1"/>
    <xf numFmtId="0" fontId="69" fillId="68" borderId="10" xfId="1775" applyFont="1" applyFill="1" applyBorder="1" applyAlignment="1" applyProtection="1">
      <alignment horizontal="center" vertical="center"/>
      <protection locked="0"/>
    </xf>
    <xf numFmtId="0" fontId="69" fillId="0" borderId="10" xfId="0" applyFont="1" applyBorder="1" applyAlignment="1" applyProtection="1">
      <alignment horizontal="center" vertical="center"/>
      <protection locked="0"/>
    </xf>
    <xf numFmtId="0" fontId="125" fillId="68" borderId="10" xfId="0" applyFont="1" applyFill="1" applyBorder="1" applyAlignment="1" applyProtection="1">
      <alignment horizontal="center" vertical="center"/>
      <protection locked="0"/>
    </xf>
    <xf numFmtId="49" fontId="125" fillId="68" borderId="12" xfId="0" applyNumberFormat="1" applyFont="1" applyFill="1" applyBorder="1" applyAlignment="1" applyProtection="1">
      <alignment horizontal="center" vertical="center"/>
      <protection locked="0"/>
    </xf>
    <xf numFmtId="49" fontId="125" fillId="68" borderId="10" xfId="1507" applyNumberFormat="1" applyFont="1" applyFill="1" applyBorder="1" applyAlignment="1" applyProtection="1">
      <alignment horizontal="center" vertical="center"/>
      <protection locked="0"/>
    </xf>
    <xf numFmtId="0" fontId="131" fillId="68" borderId="10" xfId="0" applyFont="1" applyFill="1" applyBorder="1" applyAlignment="1">
      <alignment horizontal="right" vertical="center" wrapText="1"/>
    </xf>
    <xf numFmtId="1" fontId="0" fillId="0" borderId="10" xfId="0" applyNumberFormat="1" applyBorder="1" applyAlignment="1">
      <alignment horizontal="center"/>
    </xf>
    <xf numFmtId="49" fontId="122" fillId="0" borderId="10" xfId="2041" applyNumberFormat="1" applyFont="1" applyFill="1" applyBorder="1" applyAlignment="1" applyProtection="1">
      <alignment horizontal="center" vertical="center"/>
      <protection locked="0"/>
    </xf>
    <xf numFmtId="0" fontId="122" fillId="0" borderId="10" xfId="0" applyFont="1" applyBorder="1" applyAlignment="1">
      <alignment horizontal="center"/>
    </xf>
    <xf numFmtId="0" fontId="129" fillId="0" borderId="10" xfId="1832" applyFont="1" applyBorder="1" applyAlignment="1" applyProtection="1">
      <alignment horizontal="center"/>
      <protection locked="0"/>
    </xf>
    <xf numFmtId="174" fontId="121" fillId="0" borderId="10" xfId="0" applyNumberFormat="1" applyFont="1" applyBorder="1" applyAlignment="1" applyProtection="1">
      <alignment horizontal="center"/>
      <protection locked="0"/>
    </xf>
    <xf numFmtId="49" fontId="106" fillId="0" borderId="10" xfId="2017" applyNumberFormat="1" applyFont="1" applyBorder="1" applyAlignment="1" applyProtection="1">
      <alignment horizontal="center" vertical="center"/>
      <protection locked="0"/>
    </xf>
    <xf numFmtId="0" fontId="110" fillId="0" borderId="10" xfId="1747" applyFont="1" applyBorder="1" applyAlignment="1">
      <alignment horizontal="center" vertical="center" wrapText="1"/>
    </xf>
    <xf numFmtId="169" fontId="111" fillId="0" borderId="10" xfId="1740" applyNumberFormat="1" applyFont="1" applyBorder="1" applyAlignment="1">
      <alignment vertical="center"/>
    </xf>
    <xf numFmtId="0" fontId="110" fillId="0" borderId="10" xfId="1747" applyFont="1" applyBorder="1" applyAlignment="1">
      <alignment horizontal="center"/>
    </xf>
    <xf numFmtId="169" fontId="9" fillId="78" borderId="10" xfId="1740" applyNumberFormat="1" applyFont="1" applyFill="1" applyBorder="1" applyAlignment="1">
      <alignment horizontal="center" vertical="center"/>
    </xf>
    <xf numFmtId="169" fontId="9" fillId="78" borderId="10" xfId="1740" applyNumberFormat="1" applyFont="1" applyFill="1" applyBorder="1" applyAlignment="1">
      <alignment vertical="center"/>
    </xf>
    <xf numFmtId="169" fontId="71" fillId="79" borderId="10" xfId="0" applyNumberFormat="1" applyFont="1" applyFill="1" applyBorder="1" applyAlignment="1">
      <alignment horizontal="right" vertical="center"/>
    </xf>
    <xf numFmtId="169" fontId="72" fillId="79" borderId="10" xfId="0" applyNumberFormat="1" applyFont="1" applyFill="1" applyBorder="1" applyAlignment="1">
      <alignment vertical="center"/>
    </xf>
    <xf numFmtId="0" fontId="111" fillId="0" borderId="10" xfId="1747" applyFont="1" applyBorder="1" applyAlignment="1">
      <alignment horizontal="center" vertical="center"/>
    </xf>
    <xf numFmtId="169" fontId="34" fillId="68" borderId="10" xfId="0" applyNumberFormat="1" applyFont="1" applyFill="1" applyBorder="1" applyAlignment="1">
      <alignment vertical="center"/>
    </xf>
    <xf numFmtId="169" fontId="71" fillId="80" borderId="10" xfId="0" applyNumberFormat="1" applyFont="1" applyFill="1" applyBorder="1" applyAlignment="1">
      <alignment horizontal="right" vertical="center"/>
    </xf>
    <xf numFmtId="169" fontId="72" fillId="80" borderId="10" xfId="0" applyNumberFormat="1" applyFont="1" applyFill="1" applyBorder="1" applyAlignment="1">
      <alignment vertical="center"/>
    </xf>
    <xf numFmtId="0" fontId="110" fillId="0" borderId="10" xfId="1747" applyFont="1" applyBorder="1" applyAlignment="1">
      <alignment horizontal="center" vertical="center"/>
    </xf>
    <xf numFmtId="169" fontId="34" fillId="81" borderId="10" xfId="0" applyNumberFormat="1" applyFont="1" applyFill="1" applyBorder="1" applyAlignment="1">
      <alignment vertical="center"/>
    </xf>
    <xf numFmtId="169" fontId="34" fillId="0" borderId="10" xfId="0" applyNumberFormat="1" applyFont="1" applyBorder="1" applyAlignment="1">
      <alignment vertical="center"/>
    </xf>
    <xf numFmtId="43" fontId="111" fillId="0" borderId="10" xfId="2041" applyFont="1" applyBorder="1" applyAlignment="1" applyProtection="1">
      <alignment vertical="center"/>
      <protection locked="0"/>
    </xf>
    <xf numFmtId="43" fontId="96" fillId="62" borderId="10" xfId="2041" applyFont="1" applyFill="1" applyBorder="1" applyProtection="1"/>
    <xf numFmtId="171" fontId="102" fillId="62" borderId="10" xfId="2017" applyNumberFormat="1" applyFont="1" applyFill="1" applyBorder="1" applyAlignment="1" applyProtection="1">
      <alignment horizontal="center" vertical="center" wrapText="1"/>
      <protection locked="0"/>
    </xf>
    <xf numFmtId="171" fontId="102" fillId="70" borderId="10" xfId="2017" applyNumberFormat="1" applyFont="1" applyFill="1" applyBorder="1" applyAlignment="1" applyProtection="1">
      <alignment horizontal="center" vertical="center" wrapText="1"/>
      <protection locked="0"/>
    </xf>
    <xf numFmtId="0" fontId="110" fillId="0" borderId="10" xfId="1747" applyFont="1" applyBorder="1" applyAlignment="1" applyProtection="1">
      <alignment horizontal="center" vertical="center" wrapText="1"/>
      <protection locked="0"/>
    </xf>
    <xf numFmtId="169" fontId="111" fillId="0" borderId="10" xfId="1740" applyNumberFormat="1" applyFont="1" applyBorder="1" applyAlignment="1" applyProtection="1">
      <alignment vertical="center"/>
      <protection locked="0"/>
    </xf>
    <xf numFmtId="169" fontId="34" fillId="68" borderId="10" xfId="0" applyNumberFormat="1" applyFont="1" applyFill="1" applyBorder="1" applyAlignment="1" applyProtection="1">
      <alignment vertical="center"/>
      <protection locked="0"/>
    </xf>
    <xf numFmtId="169" fontId="34" fillId="81" borderId="10" xfId="0" applyNumberFormat="1" applyFont="1" applyFill="1" applyBorder="1" applyAlignment="1" applyProtection="1">
      <alignment vertical="center"/>
      <protection locked="0"/>
    </xf>
    <xf numFmtId="169" fontId="34" fillId="0" borderId="10" xfId="0" applyNumberFormat="1" applyFont="1" applyBorder="1" applyAlignment="1" applyProtection="1">
      <alignment vertical="center"/>
      <protection locked="0"/>
    </xf>
    <xf numFmtId="0" fontId="112" fillId="0" borderId="0" xfId="1747" applyFont="1" applyProtection="1">
      <protection locked="0"/>
    </xf>
    <xf numFmtId="43" fontId="96" fillId="62" borderId="10" xfId="2066" applyFont="1" applyFill="1" applyBorder="1" applyProtection="1"/>
    <xf numFmtId="43" fontId="107" fillId="82" borderId="10" xfId="1747" applyNumberFormat="1" applyFont="1" applyFill="1" applyBorder="1"/>
    <xf numFmtId="2" fontId="122" fillId="0" borderId="10" xfId="2111" applyNumberFormat="1" applyFont="1" applyBorder="1" applyAlignment="1" applyProtection="1">
      <alignment horizontal="center" vertical="center"/>
    </xf>
    <xf numFmtId="165" fontId="122" fillId="0" borderId="10" xfId="2112" applyNumberFormat="1" applyFont="1" applyBorder="1" applyAlignment="1" applyProtection="1">
      <alignment horizontal="right" vertical="center"/>
    </xf>
    <xf numFmtId="0" fontId="123" fillId="0" borderId="0" xfId="2017" applyFont="1" applyBorder="1" applyAlignment="1" applyProtection="1">
      <alignment horizontal="left" vertical="center"/>
      <protection locked="0"/>
    </xf>
    <xf numFmtId="0" fontId="123" fillId="0" borderId="0" xfId="2017" applyFont="1" applyBorder="1" applyAlignment="1" applyProtection="1">
      <alignment vertical="center"/>
      <protection locked="0"/>
    </xf>
    <xf numFmtId="49" fontId="123" fillId="0" borderId="10" xfId="2017" applyNumberFormat="1" applyFont="1" applyBorder="1" applyAlignment="1" applyProtection="1">
      <alignment horizontal="center" vertical="center"/>
      <protection locked="0"/>
    </xf>
    <xf numFmtId="0" fontId="123" fillId="0" borderId="10" xfId="2017" applyFont="1" applyBorder="1" applyAlignment="1" applyProtection="1">
      <alignment horizontal="center" vertical="center"/>
      <protection locked="0"/>
    </xf>
    <xf numFmtId="0" fontId="116" fillId="0" borderId="10" xfId="1504" applyFont="1" applyBorder="1" applyAlignment="1" applyProtection="1">
      <alignment horizontal="center" vertical="center"/>
      <protection locked="0"/>
    </xf>
    <xf numFmtId="0" fontId="116" fillId="0" borderId="10" xfId="1504" applyFont="1" applyBorder="1" applyAlignment="1" applyProtection="1">
      <alignment horizontal="center"/>
      <protection locked="0"/>
    </xf>
    <xf numFmtId="165" fontId="123" fillId="0" borderId="10" xfId="2112" applyNumberFormat="1" applyFont="1" applyBorder="1" applyAlignment="1" applyProtection="1">
      <alignment horizontal="right" vertical="center"/>
    </xf>
    <xf numFmtId="0" fontId="132" fillId="0" borderId="10" xfId="1765" applyFont="1" applyBorder="1" applyAlignment="1" applyProtection="1">
      <alignment horizontal="center" wrapText="1"/>
      <protection locked="0"/>
    </xf>
    <xf numFmtId="0" fontId="133" fillId="0" borderId="10" xfId="1765" applyFont="1" applyBorder="1" applyAlignment="1" applyProtection="1">
      <alignment horizontal="center" wrapText="1"/>
      <protection locked="0"/>
    </xf>
    <xf numFmtId="0" fontId="102" fillId="62" borderId="10" xfId="2017" applyFont="1" applyFill="1" applyBorder="1" applyAlignment="1" applyProtection="1">
      <alignment horizontal="center" vertical="center" wrapText="1"/>
    </xf>
    <xf numFmtId="0" fontId="102" fillId="62" borderId="10" xfId="2017" applyFont="1" applyFill="1" applyBorder="1" applyAlignment="1" applyProtection="1">
      <alignment horizontal="center" vertical="center"/>
    </xf>
    <xf numFmtId="171" fontId="102" fillId="62" borderId="10" xfId="2112" applyNumberFormat="1" applyFont="1" applyFill="1" applyBorder="1" applyAlignment="1" applyProtection="1">
      <alignment horizontal="center" vertical="center" wrapText="1"/>
    </xf>
    <xf numFmtId="0" fontId="123" fillId="0" borderId="0" xfId="1765" applyFont="1" applyProtection="1">
      <protection locked="0"/>
    </xf>
    <xf numFmtId="0" fontId="116" fillId="0" borderId="0" xfId="1504" applyFont="1" applyProtection="1">
      <protection locked="0"/>
    </xf>
    <xf numFmtId="0" fontId="123" fillId="0" borderId="0" xfId="1504" applyFont="1" applyProtection="1">
      <protection locked="0"/>
    </xf>
    <xf numFmtId="169" fontId="60" fillId="68" borderId="12" xfId="1741" applyNumberFormat="1" applyFont="1" applyFill="1" applyBorder="1" applyAlignment="1" applyProtection="1">
      <alignment vertical="center" wrapText="1"/>
      <protection locked="0"/>
    </xf>
    <xf numFmtId="0" fontId="114" fillId="62" borderId="12" xfId="2016" applyFont="1" applyFill="1" applyBorder="1" applyAlignment="1" applyProtection="1">
      <alignment horizontal="center" vertical="center" wrapText="1"/>
      <protection locked="0"/>
    </xf>
    <xf numFmtId="171" fontId="111" fillId="0" borderId="0" xfId="1740" applyNumberFormat="1" applyFont="1" applyAlignment="1" applyProtection="1">
      <alignment vertical="center"/>
      <protection locked="0"/>
    </xf>
    <xf numFmtId="0" fontId="114" fillId="74" borderId="12" xfId="1740" applyFont="1" applyFill="1" applyBorder="1" applyAlignment="1" applyProtection="1">
      <alignment horizontal="center" vertical="center" wrapText="1"/>
      <protection locked="0"/>
    </xf>
    <xf numFmtId="0" fontId="23" fillId="0" borderId="0" xfId="1740" applyAlignment="1">
      <alignment vertical="center"/>
    </xf>
    <xf numFmtId="177" fontId="123" fillId="68" borderId="10" xfId="2110" applyNumberFormat="1" applyFont="1" applyFill="1" applyBorder="1" applyAlignment="1" applyProtection="1">
      <alignment horizontal="right" vertical="center"/>
      <protection locked="0"/>
    </xf>
    <xf numFmtId="2" fontId="123" fillId="0" borderId="10" xfId="2112" applyNumberFormat="1" applyFont="1" applyBorder="1" applyAlignment="1" applyProtection="1">
      <alignment horizontal="right" vertical="center"/>
    </xf>
    <xf numFmtId="177" fontId="126" fillId="68" borderId="10" xfId="2110" applyNumberFormat="1" applyFont="1" applyFill="1" applyBorder="1" applyAlignment="1" applyProtection="1">
      <alignment horizontal="right" vertical="center"/>
      <protection locked="0"/>
    </xf>
    <xf numFmtId="174" fontId="134" fillId="0" borderId="0" xfId="0" applyNumberFormat="1" applyFont="1" applyAlignment="1">
      <alignment horizontal="center" vertical="center"/>
    </xf>
    <xf numFmtId="0" fontId="125" fillId="0" borderId="0" xfId="0" applyFont="1"/>
    <xf numFmtId="0" fontId="70" fillId="0" borderId="0" xfId="1832" applyFont="1" applyAlignment="1" applyProtection="1">
      <alignment vertical="center"/>
      <protection locked="0"/>
    </xf>
    <xf numFmtId="0" fontId="102" fillId="70" borderId="24" xfId="2017" applyFont="1" applyFill="1" applyBorder="1" applyAlignment="1" applyProtection="1">
      <alignment horizontal="center" vertical="center" wrapText="1"/>
    </xf>
    <xf numFmtId="0" fontId="102" fillId="70" borderId="25" xfId="2017" applyFont="1" applyFill="1" applyBorder="1" applyAlignment="1" applyProtection="1">
      <alignment horizontal="center" vertical="center" wrapText="1"/>
    </xf>
    <xf numFmtId="49" fontId="100" fillId="62" borderId="25" xfId="1832" applyNumberFormat="1" applyFont="1" applyFill="1" applyBorder="1" applyAlignment="1">
      <alignment horizontal="center" vertical="center" wrapText="1"/>
    </xf>
    <xf numFmtId="0" fontId="100" fillId="62" borderId="25" xfId="1832" applyFont="1" applyFill="1" applyBorder="1" applyAlignment="1">
      <alignment horizontal="center" vertical="center" wrapText="1"/>
    </xf>
    <xf numFmtId="0" fontId="131" fillId="0" borderId="10" xfId="0" applyFont="1" applyBorder="1" applyAlignment="1">
      <alignment vertical="center" wrapText="1"/>
    </xf>
    <xf numFmtId="49" fontId="125" fillId="68" borderId="10" xfId="1777" applyNumberFormat="1" applyFont="1" applyFill="1" applyBorder="1" applyAlignment="1" applyProtection="1">
      <alignment horizontal="center" vertical="center"/>
      <protection locked="0"/>
    </xf>
    <xf numFmtId="0" fontId="131" fillId="68" borderId="10" xfId="0" applyFont="1" applyFill="1" applyBorder="1" applyAlignment="1">
      <alignment vertical="center" wrapText="1"/>
    </xf>
    <xf numFmtId="0" fontId="131" fillId="0" borderId="10" xfId="0" applyFont="1" applyBorder="1" applyAlignment="1">
      <alignment horizontal="right" vertical="center" wrapText="1"/>
    </xf>
    <xf numFmtId="49" fontId="135" fillId="0" borderId="10" xfId="0" applyNumberFormat="1" applyFont="1" applyBorder="1" applyAlignment="1">
      <alignment horizontal="center"/>
    </xf>
    <xf numFmtId="0" fontId="100" fillId="62" borderId="26" xfId="1832" applyFont="1" applyFill="1" applyBorder="1" applyAlignment="1">
      <alignment horizontal="center" vertical="center" wrapText="1"/>
    </xf>
    <xf numFmtId="49" fontId="116" fillId="68" borderId="10" xfId="0" applyNumberFormat="1" applyFont="1" applyFill="1" applyBorder="1" applyAlignment="1" applyProtection="1">
      <alignment horizontal="center" vertical="center"/>
      <protection locked="0"/>
    </xf>
    <xf numFmtId="0" fontId="121" fillId="0" borderId="10" xfId="0" applyFont="1" applyBorder="1" applyAlignment="1" applyProtection="1">
      <alignment horizontal="center" vertical="center" wrapText="1"/>
      <protection locked="0"/>
    </xf>
    <xf numFmtId="14" fontId="125" fillId="0" borderId="10" xfId="0" applyNumberFormat="1" applyFont="1" applyBorder="1" applyAlignment="1" applyProtection="1">
      <alignment horizontal="center" vertical="center" wrapText="1" readingOrder="1"/>
      <protection locked="0"/>
    </xf>
    <xf numFmtId="177" fontId="126" fillId="68" borderId="10" xfId="2112" applyNumberFormat="1" applyFont="1" applyFill="1" applyBorder="1" applyAlignment="1" applyProtection="1">
      <alignment horizontal="right" vertical="center"/>
      <protection locked="0"/>
    </xf>
    <xf numFmtId="174" fontId="121" fillId="68" borderId="10" xfId="0" applyNumberFormat="1" applyFont="1" applyFill="1" applyBorder="1" applyAlignment="1" applyProtection="1">
      <alignment horizontal="center" vertical="center"/>
      <protection locked="0"/>
    </xf>
    <xf numFmtId="0" fontId="122" fillId="68" borderId="10" xfId="0" applyFont="1" applyFill="1" applyBorder="1" applyAlignment="1" applyProtection="1">
      <alignment horizontal="center" vertical="center" wrapText="1"/>
      <protection locked="0"/>
    </xf>
    <xf numFmtId="14" fontId="0" fillId="68" borderId="11" xfId="0" applyNumberFormat="1" applyFill="1" applyBorder="1" applyAlignment="1" applyProtection="1">
      <alignment horizontal="center" vertical="center" readingOrder="1"/>
      <protection locked="0"/>
    </xf>
    <xf numFmtId="14" fontId="0" fillId="68" borderId="11" xfId="0" applyNumberFormat="1" applyFill="1" applyBorder="1" applyAlignment="1" applyProtection="1">
      <alignment horizontal="center" vertical="justify"/>
      <protection locked="0"/>
    </xf>
    <xf numFmtId="0" fontId="81" fillId="68" borderId="10" xfId="1467" applyFill="1" applyBorder="1" applyAlignment="1" applyProtection="1">
      <alignment horizontal="center"/>
      <protection locked="0"/>
    </xf>
    <xf numFmtId="0" fontId="122" fillId="0" borderId="10" xfId="0" applyFont="1" applyBorder="1" applyAlignment="1" applyProtection="1">
      <alignment horizontal="center" vertical="center" wrapText="1"/>
      <protection locked="0"/>
    </xf>
    <xf numFmtId="7" fontId="81" fillId="68" borderId="10" xfId="1467" applyNumberFormat="1" applyFill="1" applyBorder="1" applyAlignment="1" applyProtection="1">
      <alignment horizontal="center" vertical="center" wrapText="1"/>
      <protection locked="0"/>
    </xf>
    <xf numFmtId="49" fontId="121" fillId="0" borderId="10" xfId="0" applyNumberFormat="1" applyFont="1" applyBorder="1" applyAlignment="1" applyProtection="1">
      <alignment horizontal="center"/>
      <protection locked="0"/>
    </xf>
    <xf numFmtId="49" fontId="125" fillId="0" borderId="10" xfId="1994" applyNumberFormat="1" applyFont="1" applyFill="1" applyBorder="1" applyAlignment="1" applyProtection="1">
      <alignment horizontal="center" vertical="center" wrapText="1"/>
      <protection locked="0"/>
    </xf>
    <xf numFmtId="14" fontId="125" fillId="0" borderId="10" xfId="1824" applyNumberFormat="1" applyFont="1" applyBorder="1" applyAlignment="1" applyProtection="1">
      <alignment horizontal="center" vertical="center" wrapText="1" readingOrder="1"/>
      <protection locked="0"/>
    </xf>
    <xf numFmtId="49" fontId="125" fillId="68" borderId="10" xfId="0" applyNumberFormat="1" applyFont="1" applyFill="1" applyBorder="1" applyAlignment="1" applyProtection="1">
      <alignment horizontal="center"/>
      <protection locked="0"/>
    </xf>
    <xf numFmtId="0" fontId="125" fillId="68" borderId="10" xfId="1507" applyFont="1" applyFill="1" applyBorder="1" applyAlignment="1" applyProtection="1">
      <alignment horizontal="center" vertical="center"/>
      <protection locked="0"/>
    </xf>
    <xf numFmtId="0" fontId="74" fillId="68" borderId="10" xfId="1507" applyFill="1" applyBorder="1" applyAlignment="1">
      <alignment horizontal="center"/>
    </xf>
    <xf numFmtId="0" fontId="125" fillId="68" borderId="10" xfId="0" applyFont="1" applyFill="1" applyBorder="1" applyAlignment="1" applyProtection="1">
      <alignment horizontal="center"/>
      <protection locked="0"/>
    </xf>
    <xf numFmtId="0" fontId="125" fillId="68" borderId="10" xfId="1777" applyFont="1" applyFill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>
      <alignment horizontal="center"/>
    </xf>
    <xf numFmtId="43" fontId="117" fillId="0" borderId="12" xfId="2041" applyFont="1" applyBorder="1" applyAlignment="1" applyProtection="1">
      <alignment horizontal="center" vertical="center"/>
      <protection locked="0"/>
    </xf>
    <xf numFmtId="43" fontId="117" fillId="0" borderId="16" xfId="2041" applyFont="1" applyBorder="1" applyAlignment="1" applyProtection="1">
      <alignment horizontal="center" vertical="center"/>
      <protection locked="0"/>
    </xf>
    <xf numFmtId="0" fontId="83" fillId="0" borderId="12" xfId="1740" applyFont="1" applyBorder="1" applyAlignment="1">
      <alignment horizontal="left" vertical="center"/>
    </xf>
    <xf numFmtId="0" fontId="83" fillId="0" borderId="27" xfId="1740" applyFont="1" applyBorder="1" applyAlignment="1">
      <alignment horizontal="left" vertical="center"/>
    </xf>
    <xf numFmtId="0" fontId="83" fillId="0" borderId="16" xfId="1740" applyFont="1" applyBorder="1" applyAlignment="1">
      <alignment horizontal="left" vertical="center"/>
    </xf>
    <xf numFmtId="169" fontId="117" fillId="0" borderId="12" xfId="1740" applyNumberFormat="1" applyFont="1" applyBorder="1" applyAlignment="1">
      <alignment horizontal="center" vertical="center"/>
    </xf>
    <xf numFmtId="169" fontId="117" fillId="0" borderId="16" xfId="1740" applyNumberFormat="1" applyFont="1" applyBorder="1" applyAlignment="1">
      <alignment horizontal="center" vertical="center"/>
    </xf>
    <xf numFmtId="169" fontId="117" fillId="0" borderId="12" xfId="1740" applyNumberFormat="1" applyFont="1" applyBorder="1" applyAlignment="1" applyProtection="1">
      <alignment horizontal="center" vertical="center"/>
      <protection locked="0"/>
    </xf>
    <xf numFmtId="169" fontId="117" fillId="0" borderId="16" xfId="1740" applyNumberFormat="1" applyFont="1" applyBorder="1" applyAlignment="1" applyProtection="1">
      <alignment horizontal="center" vertical="center"/>
      <protection locked="0"/>
    </xf>
    <xf numFmtId="43" fontId="117" fillId="72" borderId="12" xfId="2041" applyFont="1" applyFill="1" applyBorder="1" applyAlignment="1" applyProtection="1">
      <alignment horizontal="center" vertical="center"/>
    </xf>
    <xf numFmtId="43" fontId="117" fillId="72" borderId="16" xfId="2041" applyFont="1" applyFill="1" applyBorder="1" applyAlignment="1" applyProtection="1">
      <alignment horizontal="center" vertical="center"/>
    </xf>
    <xf numFmtId="43" fontId="117" fillId="83" borderId="12" xfId="2041" applyFont="1" applyFill="1" applyBorder="1" applyAlignment="1" applyProtection="1">
      <alignment horizontal="center" vertical="center"/>
    </xf>
    <xf numFmtId="43" fontId="117" fillId="83" borderId="16" xfId="2041" applyFont="1" applyFill="1" applyBorder="1" applyAlignment="1" applyProtection="1">
      <alignment horizontal="center" vertical="center"/>
    </xf>
    <xf numFmtId="169" fontId="34" fillId="68" borderId="10" xfId="0" applyNumberFormat="1" applyFont="1" applyFill="1" applyBorder="1" applyAlignment="1">
      <alignment horizontal="left" vertical="center"/>
    </xf>
    <xf numFmtId="43" fontId="119" fillId="84" borderId="12" xfId="2041" applyFont="1" applyFill="1" applyBorder="1" applyAlignment="1" applyProtection="1">
      <alignment horizontal="center" vertical="center"/>
    </xf>
    <xf numFmtId="43" fontId="119" fillId="84" borderId="16" xfId="2041" applyFont="1" applyFill="1" applyBorder="1" applyAlignment="1" applyProtection="1">
      <alignment horizontal="center" vertical="center"/>
    </xf>
    <xf numFmtId="169" fontId="34" fillId="0" borderId="10" xfId="0" applyNumberFormat="1" applyFont="1" applyBorder="1" applyAlignment="1">
      <alignment horizontal="left" vertical="center"/>
    </xf>
    <xf numFmtId="169" fontId="34" fillId="85" borderId="10" xfId="0" applyNumberFormat="1" applyFont="1" applyFill="1" applyBorder="1" applyAlignment="1">
      <alignment horizontal="left" vertical="center"/>
    </xf>
    <xf numFmtId="43" fontId="37" fillId="0" borderId="12" xfId="2041" applyFont="1" applyBorder="1" applyAlignment="1" applyProtection="1">
      <alignment horizontal="center" vertical="center"/>
      <protection locked="0"/>
    </xf>
    <xf numFmtId="43" fontId="37" fillId="0" borderId="16" xfId="2041" applyFont="1" applyBorder="1" applyAlignment="1" applyProtection="1">
      <alignment horizontal="center" vertical="center"/>
      <protection locked="0"/>
    </xf>
    <xf numFmtId="43" fontId="73" fillId="83" borderId="12" xfId="2041" applyFont="1" applyFill="1" applyBorder="1" applyAlignment="1" applyProtection="1">
      <alignment horizontal="center" vertical="center"/>
    </xf>
    <xf numFmtId="43" fontId="73" fillId="83" borderId="16" xfId="2041" applyFont="1" applyFill="1" applyBorder="1" applyAlignment="1" applyProtection="1">
      <alignment horizontal="center" vertical="center"/>
    </xf>
    <xf numFmtId="169" fontId="111" fillId="0" borderId="10" xfId="1740" applyNumberFormat="1" applyFont="1" applyBorder="1" applyAlignment="1">
      <alignment horizontal="left" vertical="center"/>
    </xf>
    <xf numFmtId="169" fontId="137" fillId="83" borderId="10" xfId="1740" applyNumberFormat="1" applyFont="1" applyFill="1" applyBorder="1" applyAlignment="1">
      <alignment horizontal="left" vertical="center"/>
    </xf>
    <xf numFmtId="169" fontId="2" fillId="0" borderId="21" xfId="1740" applyNumberFormat="1" applyFont="1" applyBorder="1" applyAlignment="1">
      <alignment horizontal="center" vertical="center"/>
    </xf>
    <xf numFmtId="169" fontId="2" fillId="0" borderId="17" xfId="1740" applyNumberFormat="1" applyFont="1" applyBorder="1" applyAlignment="1">
      <alignment horizontal="center" vertical="center"/>
    </xf>
    <xf numFmtId="169" fontId="137" fillId="87" borderId="10" xfId="1740" applyNumberFormat="1" applyFont="1" applyFill="1" applyBorder="1" applyAlignment="1">
      <alignment horizontal="left" vertical="center"/>
    </xf>
    <xf numFmtId="43" fontId="136" fillId="87" borderId="12" xfId="2041" applyFont="1" applyFill="1" applyBorder="1" applyAlignment="1" applyProtection="1">
      <alignment horizontal="center" vertical="center"/>
    </xf>
    <xf numFmtId="43" fontId="136" fillId="87" borderId="16" xfId="2041" applyFont="1" applyFill="1" applyBorder="1" applyAlignment="1" applyProtection="1">
      <alignment horizontal="center" vertical="center"/>
    </xf>
    <xf numFmtId="169" fontId="2" fillId="0" borderId="20" xfId="1740" applyNumberFormat="1" applyFont="1" applyBorder="1" applyAlignment="1">
      <alignment horizontal="center" vertical="center"/>
    </xf>
    <xf numFmtId="169" fontId="2" fillId="0" borderId="29" xfId="1740" applyNumberFormat="1" applyFont="1" applyBorder="1" applyAlignment="1">
      <alignment horizontal="center" vertical="center"/>
    </xf>
    <xf numFmtId="0" fontId="100" fillId="62" borderId="12" xfId="1740" applyFont="1" applyFill="1" applyBorder="1" applyAlignment="1" applyProtection="1">
      <alignment horizontal="center" vertical="center"/>
      <protection locked="0"/>
    </xf>
    <xf numFmtId="0" fontId="100" fillId="62" borderId="16" xfId="1740" applyFont="1" applyFill="1" applyBorder="1" applyAlignment="1" applyProtection="1">
      <alignment horizontal="center" vertical="center"/>
      <protection locked="0"/>
    </xf>
    <xf numFmtId="169" fontId="72" fillId="83" borderId="10" xfId="0" applyNumberFormat="1" applyFont="1" applyFill="1" applyBorder="1" applyAlignment="1">
      <alignment horizontal="left" vertical="center"/>
    </xf>
    <xf numFmtId="169" fontId="72" fillId="85" borderId="10" xfId="0" applyNumberFormat="1" applyFont="1" applyFill="1" applyBorder="1" applyAlignment="1">
      <alignment horizontal="left" vertical="center"/>
    </xf>
    <xf numFmtId="43" fontId="73" fillId="83" borderId="12" xfId="2041" applyFont="1" applyFill="1" applyBorder="1" applyAlignment="1" applyProtection="1">
      <alignment horizontal="center" vertical="center" wrapText="1"/>
    </xf>
    <xf numFmtId="43" fontId="73" fillId="83" borderId="16" xfId="2041" applyFont="1" applyFill="1" applyBorder="1" applyAlignment="1" applyProtection="1">
      <alignment horizontal="center" vertical="center" wrapText="1"/>
    </xf>
    <xf numFmtId="43" fontId="136" fillId="83" borderId="12" xfId="2041" applyFont="1" applyFill="1" applyBorder="1" applyAlignment="1" applyProtection="1">
      <alignment horizontal="center" vertical="center"/>
    </xf>
    <xf numFmtId="43" fontId="136" fillId="83" borderId="16" xfId="2041" applyFont="1" applyFill="1" applyBorder="1" applyAlignment="1" applyProtection="1">
      <alignment horizontal="center" vertical="center"/>
    </xf>
    <xf numFmtId="169" fontId="34" fillId="81" borderId="10" xfId="0" applyNumberFormat="1" applyFont="1" applyFill="1" applyBorder="1" applyAlignment="1">
      <alignment horizontal="left" vertical="center"/>
    </xf>
    <xf numFmtId="169" fontId="138" fillId="74" borderId="12" xfId="1740" applyNumberFormat="1" applyFont="1" applyFill="1" applyBorder="1" applyAlignment="1">
      <alignment horizontal="center" vertical="center"/>
    </xf>
    <xf numFmtId="169" fontId="138" fillId="74" borderId="16" xfId="1740" applyNumberFormat="1" applyFont="1" applyFill="1" applyBorder="1" applyAlignment="1">
      <alignment horizontal="center" vertical="center"/>
    </xf>
    <xf numFmtId="0" fontId="10" fillId="0" borderId="0" xfId="1740" applyFont="1" applyAlignment="1" applyProtection="1">
      <alignment horizontal="center" vertical="center"/>
      <protection locked="0"/>
    </xf>
    <xf numFmtId="0" fontId="23" fillId="0" borderId="0" xfId="1740" applyAlignment="1">
      <alignment horizontal="center" vertical="center" wrapText="1"/>
    </xf>
    <xf numFmtId="0" fontId="111" fillId="0" borderId="0" xfId="1740" applyFont="1" applyAlignment="1">
      <alignment horizontal="center" vertical="center"/>
    </xf>
    <xf numFmtId="0" fontId="111" fillId="0" borderId="17" xfId="1740" applyFont="1" applyBorder="1" applyAlignment="1">
      <alignment horizontal="center" vertical="center"/>
    </xf>
    <xf numFmtId="0" fontId="139" fillId="0" borderId="19" xfId="1740" applyFont="1" applyBorder="1" applyAlignment="1">
      <alignment horizontal="center" vertical="top" wrapText="1"/>
    </xf>
    <xf numFmtId="0" fontId="110" fillId="0" borderId="19" xfId="1740" applyFont="1" applyBorder="1" applyAlignment="1">
      <alignment horizontal="center" vertical="top" wrapText="1"/>
    </xf>
    <xf numFmtId="0" fontId="110" fillId="0" borderId="28" xfId="1740" applyFont="1" applyBorder="1" applyAlignment="1">
      <alignment horizontal="center" vertical="top" wrapText="1"/>
    </xf>
    <xf numFmtId="0" fontId="23" fillId="0" borderId="15" xfId="1740" applyBorder="1" applyAlignment="1">
      <alignment horizontal="center" vertical="center" wrapText="1"/>
    </xf>
    <xf numFmtId="0" fontId="23" fillId="0" borderId="23" xfId="1740" applyBorder="1" applyAlignment="1">
      <alignment horizontal="center" vertical="center" wrapText="1"/>
    </xf>
    <xf numFmtId="0" fontId="23" fillId="0" borderId="11" xfId="1740" applyBorder="1" applyAlignment="1">
      <alignment horizontal="center" vertical="center" wrapText="1"/>
    </xf>
    <xf numFmtId="0" fontId="114" fillId="74" borderId="15" xfId="1740" applyFont="1" applyFill="1" applyBorder="1" applyAlignment="1" applyProtection="1">
      <alignment horizontal="center" vertical="center" wrapText="1"/>
      <protection locked="0"/>
    </xf>
    <xf numFmtId="0" fontId="114" fillId="74" borderId="11" xfId="1740" applyFont="1" applyFill="1" applyBorder="1" applyAlignment="1" applyProtection="1">
      <alignment horizontal="center" vertical="center" wrapText="1"/>
      <protection locked="0"/>
    </xf>
    <xf numFmtId="49" fontId="94" fillId="66" borderId="15" xfId="1740" applyNumberFormat="1" applyFont="1" applyFill="1" applyBorder="1" applyAlignment="1" applyProtection="1">
      <alignment horizontal="center" vertical="center" wrapText="1"/>
      <protection locked="0"/>
    </xf>
    <xf numFmtId="49" fontId="94" fillId="66" borderId="11" xfId="1740" applyNumberFormat="1" applyFont="1" applyFill="1" applyBorder="1" applyAlignment="1" applyProtection="1">
      <alignment horizontal="center" vertical="center" wrapText="1"/>
      <protection locked="0"/>
    </xf>
    <xf numFmtId="0" fontId="115" fillId="0" borderId="15" xfId="1740" applyFont="1" applyBorder="1" applyAlignment="1" applyProtection="1">
      <alignment horizontal="center" vertical="center"/>
      <protection locked="0"/>
    </xf>
    <xf numFmtId="0" fontId="115" fillId="0" borderId="11" xfId="1740" applyFont="1" applyBorder="1" applyAlignment="1" applyProtection="1">
      <alignment horizontal="center" vertical="center"/>
      <protection locked="0"/>
    </xf>
    <xf numFmtId="169" fontId="100" fillId="74" borderId="20" xfId="1740" applyNumberFormat="1" applyFont="1" applyFill="1" applyBorder="1" applyAlignment="1">
      <alignment horizontal="center" vertical="center"/>
    </xf>
    <xf numFmtId="169" fontId="100" fillId="74" borderId="29" xfId="1740" applyNumberFormat="1" applyFont="1" applyFill="1" applyBorder="1" applyAlignment="1">
      <alignment horizontal="center" vertical="center"/>
    </xf>
    <xf numFmtId="169" fontId="100" fillId="74" borderId="22" xfId="1740" applyNumberFormat="1" applyFont="1" applyFill="1" applyBorder="1" applyAlignment="1">
      <alignment horizontal="center" vertical="center"/>
    </xf>
    <xf numFmtId="169" fontId="100" fillId="74" borderId="28" xfId="1740" applyNumberFormat="1" applyFont="1" applyFill="1" applyBorder="1" applyAlignment="1">
      <alignment horizontal="center" vertical="center"/>
    </xf>
    <xf numFmtId="0" fontId="111" fillId="0" borderId="12" xfId="1740" applyFont="1" applyBorder="1" applyAlignment="1">
      <alignment horizontal="left" vertical="center"/>
    </xf>
    <xf numFmtId="0" fontId="111" fillId="0" borderId="27" xfId="1740" applyFont="1" applyBorder="1" applyAlignment="1">
      <alignment horizontal="left" vertical="center"/>
    </xf>
    <xf numFmtId="0" fontId="111" fillId="0" borderId="16" xfId="1740" applyFont="1" applyBorder="1" applyAlignment="1">
      <alignment horizontal="left" vertical="center"/>
    </xf>
    <xf numFmtId="0" fontId="111" fillId="0" borderId="18" xfId="1740" applyFont="1" applyBorder="1" applyAlignment="1">
      <alignment horizontal="center" vertical="center"/>
    </xf>
    <xf numFmtId="0" fontId="111" fillId="0" borderId="29" xfId="1740" applyFont="1" applyBorder="1" applyAlignment="1">
      <alignment horizontal="center" vertical="center"/>
    </xf>
    <xf numFmtId="0" fontId="100" fillId="74" borderId="12" xfId="1740" applyFont="1" applyFill="1" applyBorder="1" applyAlignment="1">
      <alignment horizontal="center" vertical="center"/>
    </xf>
    <xf numFmtId="0" fontId="100" fillId="74" borderId="27" xfId="1740" applyFont="1" applyFill="1" applyBorder="1" applyAlignment="1">
      <alignment horizontal="center" vertical="center"/>
    </xf>
    <xf numFmtId="0" fontId="100" fillId="74" borderId="16" xfId="1740" applyFont="1" applyFill="1" applyBorder="1" applyAlignment="1">
      <alignment horizontal="center" vertical="center"/>
    </xf>
    <xf numFmtId="0" fontId="118" fillId="0" borderId="0" xfId="1740" applyFont="1" applyAlignment="1">
      <alignment horizontal="left" vertical="center" wrapText="1"/>
    </xf>
    <xf numFmtId="0" fontId="100" fillId="74" borderId="22" xfId="1740" applyFont="1" applyFill="1" applyBorder="1" applyAlignment="1">
      <alignment horizontal="center" vertical="center"/>
    </xf>
    <xf numFmtId="0" fontId="100" fillId="74" borderId="19" xfId="1740" applyFont="1" applyFill="1" applyBorder="1" applyAlignment="1">
      <alignment horizontal="center" vertical="center"/>
    </xf>
    <xf numFmtId="0" fontId="100" fillId="74" borderId="28" xfId="1740" applyFont="1" applyFill="1" applyBorder="1" applyAlignment="1">
      <alignment horizontal="center" vertical="center"/>
    </xf>
    <xf numFmtId="0" fontId="100" fillId="74" borderId="12" xfId="1740" applyFont="1" applyFill="1" applyBorder="1" applyAlignment="1">
      <alignment horizontal="left" vertical="center"/>
    </xf>
    <xf numFmtId="0" fontId="100" fillId="74" borderId="27" xfId="1740" applyFont="1" applyFill="1" applyBorder="1" applyAlignment="1">
      <alignment horizontal="left" vertical="center"/>
    </xf>
    <xf numFmtId="0" fontId="100" fillId="74" borderId="16" xfId="1740" applyFont="1" applyFill="1" applyBorder="1" applyAlignment="1">
      <alignment horizontal="left" vertical="center"/>
    </xf>
    <xf numFmtId="0" fontId="111" fillId="0" borderId="12" xfId="1740" applyFont="1" applyBorder="1" applyAlignment="1">
      <alignment horizontal="left" vertical="center" wrapText="1"/>
    </xf>
    <xf numFmtId="0" fontId="111" fillId="0" borderId="27" xfId="1740" applyFont="1" applyBorder="1" applyAlignment="1">
      <alignment horizontal="left" vertical="center" wrapText="1"/>
    </xf>
    <xf numFmtId="0" fontId="111" fillId="0" borderId="16" xfId="1740" applyFont="1" applyBorder="1" applyAlignment="1">
      <alignment horizontal="left" vertical="center" wrapText="1"/>
    </xf>
    <xf numFmtId="169" fontId="36" fillId="0" borderId="43" xfId="0" applyNumberFormat="1" applyFont="1" applyBorder="1" applyAlignment="1" applyProtection="1">
      <alignment horizontal="center" vertical="center" wrapText="1"/>
      <protection locked="0"/>
    </xf>
    <xf numFmtId="169" fontId="36" fillId="0" borderId="44" xfId="0" applyNumberFormat="1" applyFont="1" applyBorder="1" applyAlignment="1" applyProtection="1">
      <alignment horizontal="center" vertical="center" wrapText="1"/>
      <protection locked="0"/>
    </xf>
    <xf numFmtId="169" fontId="36" fillId="0" borderId="45" xfId="0" applyNumberFormat="1" applyFont="1" applyBorder="1" applyAlignment="1" applyProtection="1">
      <alignment horizontal="center" vertical="center" wrapText="1"/>
      <protection locked="0"/>
    </xf>
    <xf numFmtId="169" fontId="36" fillId="0" borderId="46" xfId="0" applyNumberFormat="1" applyFont="1" applyBorder="1" applyAlignment="1" applyProtection="1">
      <alignment horizontal="center" vertical="center" wrapText="1"/>
      <protection locked="0"/>
    </xf>
    <xf numFmtId="0" fontId="23" fillId="0" borderId="20" xfId="1740" applyBorder="1" applyAlignment="1">
      <alignment horizontal="center" vertical="center"/>
    </xf>
    <xf numFmtId="0" fontId="23" fillId="0" borderId="18" xfId="1740" applyBorder="1" applyAlignment="1">
      <alignment horizontal="center" vertical="center"/>
    </xf>
    <xf numFmtId="169" fontId="36" fillId="0" borderId="47" xfId="0" applyNumberFormat="1" applyFont="1" applyBorder="1" applyAlignment="1" applyProtection="1">
      <alignment horizontal="center" vertical="center" wrapText="1"/>
      <protection locked="0"/>
    </xf>
    <xf numFmtId="169" fontId="36" fillId="0" borderId="48" xfId="0" applyNumberFormat="1" applyFont="1" applyBorder="1" applyAlignment="1" applyProtection="1">
      <alignment horizontal="center" vertical="center" wrapText="1"/>
      <protection locked="0"/>
    </xf>
    <xf numFmtId="169" fontId="100" fillId="74" borderId="12" xfId="1740" applyNumberFormat="1" applyFont="1" applyFill="1" applyBorder="1" applyAlignment="1">
      <alignment horizontal="center" vertical="center"/>
    </xf>
    <xf numFmtId="169" fontId="100" fillId="74" borderId="16" xfId="1740" applyNumberFormat="1" applyFont="1" applyFill="1" applyBorder="1" applyAlignment="1">
      <alignment horizontal="center" vertical="center"/>
    </xf>
    <xf numFmtId="169" fontId="10" fillId="0" borderId="21" xfId="1740" applyNumberFormat="1" applyFont="1" applyBorder="1" applyAlignment="1">
      <alignment horizontal="center" vertical="center"/>
    </xf>
    <xf numFmtId="169" fontId="10" fillId="0" borderId="17" xfId="1740" applyNumberFormat="1" applyFont="1" applyBorder="1" applyAlignment="1">
      <alignment horizontal="center" vertical="center"/>
    </xf>
    <xf numFmtId="0" fontId="140" fillId="0" borderId="21" xfId="1740" applyFont="1" applyBorder="1" applyAlignment="1">
      <alignment horizontal="center" vertical="center"/>
    </xf>
    <xf numFmtId="0" fontId="140" fillId="0" borderId="17" xfId="1740" applyFont="1" applyBorder="1" applyAlignment="1">
      <alignment horizontal="center" vertical="center"/>
    </xf>
    <xf numFmtId="169" fontId="10" fillId="0" borderId="22" xfId="1740" applyNumberFormat="1" applyFont="1" applyBorder="1" applyAlignment="1">
      <alignment horizontal="center" vertical="center" wrapText="1"/>
    </xf>
    <xf numFmtId="169" fontId="10" fillId="0" borderId="28" xfId="1740" applyNumberFormat="1" applyFont="1" applyBorder="1" applyAlignment="1">
      <alignment horizontal="center" vertical="center" wrapText="1"/>
    </xf>
    <xf numFmtId="0" fontId="114" fillId="74" borderId="12" xfId="1740" applyFont="1" applyFill="1" applyBorder="1" applyAlignment="1" applyProtection="1">
      <alignment horizontal="center" vertical="center"/>
      <protection locked="0"/>
    </xf>
    <xf numFmtId="0" fontId="114" fillId="74" borderId="16" xfId="1740" applyFont="1" applyFill="1" applyBorder="1" applyAlignment="1" applyProtection="1">
      <alignment horizontal="center" vertical="center"/>
      <protection locked="0"/>
    </xf>
    <xf numFmtId="0" fontId="114" fillId="74" borderId="12" xfId="1740" applyFont="1" applyFill="1" applyBorder="1" applyAlignment="1" applyProtection="1">
      <alignment horizontal="center" vertical="center" wrapText="1"/>
      <protection locked="0"/>
    </xf>
    <xf numFmtId="0" fontId="114" fillId="74" borderId="27" xfId="1740" applyFont="1" applyFill="1" applyBorder="1" applyAlignment="1" applyProtection="1">
      <alignment horizontal="center" vertical="center" wrapText="1"/>
      <protection locked="0"/>
    </xf>
    <xf numFmtId="0" fontId="114" fillId="74" borderId="16" xfId="1740" applyFont="1" applyFill="1" applyBorder="1" applyAlignment="1" applyProtection="1">
      <alignment horizontal="center" vertical="center" wrapText="1"/>
      <protection locked="0"/>
    </xf>
    <xf numFmtId="169" fontId="60" fillId="68" borderId="12" xfId="1741" applyNumberFormat="1" applyFont="1" applyFill="1" applyBorder="1" applyAlignment="1" applyProtection="1">
      <alignment horizontal="left" vertical="center" wrapText="1"/>
      <protection locked="0"/>
    </xf>
    <xf numFmtId="169" fontId="60" fillId="68" borderId="16" xfId="1741" applyNumberFormat="1" applyFont="1" applyFill="1" applyBorder="1" applyAlignment="1" applyProtection="1">
      <alignment horizontal="left" vertical="center" wrapText="1"/>
      <protection locked="0"/>
    </xf>
    <xf numFmtId="169" fontId="95" fillId="0" borderId="12" xfId="1740" applyNumberFormat="1" applyFont="1" applyBorder="1" applyAlignment="1" applyProtection="1">
      <alignment horizontal="left" vertical="center" wrapText="1"/>
      <protection locked="0"/>
    </xf>
    <xf numFmtId="169" fontId="95" fillId="0" borderId="27" xfId="1740" applyNumberFormat="1" applyFont="1" applyBorder="1" applyAlignment="1" applyProtection="1">
      <alignment horizontal="left" vertical="center" wrapText="1"/>
      <protection locked="0"/>
    </xf>
    <xf numFmtId="169" fontId="95" fillId="0" borderId="16" xfId="1740" applyNumberFormat="1" applyFont="1" applyBorder="1" applyAlignment="1" applyProtection="1">
      <alignment horizontal="left" vertical="center" wrapText="1"/>
      <protection locked="0"/>
    </xf>
    <xf numFmtId="169" fontId="100" fillId="74" borderId="12" xfId="1740" applyNumberFormat="1" applyFont="1" applyFill="1" applyBorder="1" applyAlignment="1">
      <alignment horizontal="left" vertical="center"/>
    </xf>
    <xf numFmtId="169" fontId="100" fillId="74" borderId="27" xfId="1740" applyNumberFormat="1" applyFont="1" applyFill="1" applyBorder="1" applyAlignment="1">
      <alignment horizontal="left" vertical="center"/>
    </xf>
    <xf numFmtId="169" fontId="100" fillId="74" borderId="16" xfId="1740" applyNumberFormat="1" applyFont="1" applyFill="1" applyBorder="1" applyAlignment="1">
      <alignment horizontal="left" vertical="center"/>
    </xf>
    <xf numFmtId="0" fontId="111" fillId="0" borderId="18" xfId="1740" applyFont="1" applyBorder="1" applyAlignment="1" applyProtection="1">
      <alignment horizontal="center" vertical="center"/>
      <protection locked="0"/>
    </xf>
    <xf numFmtId="0" fontId="111" fillId="0" borderId="29" xfId="1740" applyFont="1" applyBorder="1" applyAlignment="1" applyProtection="1">
      <alignment horizontal="center" vertical="center"/>
      <protection locked="0"/>
    </xf>
    <xf numFmtId="0" fontId="111" fillId="0" borderId="0" xfId="1740" applyFont="1" applyAlignment="1" applyProtection="1">
      <alignment horizontal="center" vertical="center"/>
      <protection locked="0"/>
    </xf>
    <xf numFmtId="0" fontId="111" fillId="0" borderId="17" xfId="1740" applyFont="1" applyBorder="1" applyAlignment="1" applyProtection="1">
      <alignment horizontal="center" vertical="center"/>
      <protection locked="0"/>
    </xf>
    <xf numFmtId="0" fontId="110" fillId="0" borderId="19" xfId="1740" applyFont="1" applyBorder="1" applyAlignment="1" applyProtection="1">
      <alignment horizontal="center" vertical="top" wrapText="1"/>
      <protection locked="0"/>
    </xf>
    <xf numFmtId="0" fontId="110" fillId="0" borderId="28" xfId="1740" applyFont="1" applyBorder="1" applyAlignment="1" applyProtection="1">
      <alignment horizontal="center" vertical="top" wrapText="1"/>
      <protection locked="0"/>
    </xf>
    <xf numFmtId="169" fontId="110" fillId="88" borderId="12" xfId="1740" applyNumberFormat="1" applyFont="1" applyFill="1" applyBorder="1" applyAlignment="1">
      <alignment horizontal="left" vertical="center"/>
    </xf>
    <xf numFmtId="169" fontId="110" fillId="88" borderId="27" xfId="1740" applyNumberFormat="1" applyFont="1" applyFill="1" applyBorder="1" applyAlignment="1">
      <alignment horizontal="left" vertical="center"/>
    </xf>
    <xf numFmtId="169" fontId="110" fillId="88" borderId="16" xfId="1740" applyNumberFormat="1" applyFont="1" applyFill="1" applyBorder="1" applyAlignment="1">
      <alignment horizontal="left" vertical="center"/>
    </xf>
    <xf numFmtId="169" fontId="119" fillId="88" borderId="12" xfId="1740" applyNumberFormat="1" applyFont="1" applyFill="1" applyBorder="1" applyAlignment="1" applyProtection="1">
      <alignment horizontal="center" vertical="center"/>
      <protection locked="0"/>
    </xf>
    <xf numFmtId="169" fontId="119" fillId="88" borderId="16" xfId="1740" applyNumberFormat="1" applyFont="1" applyFill="1" applyBorder="1" applyAlignment="1" applyProtection="1">
      <alignment horizontal="center" vertical="center"/>
      <protection locked="0"/>
    </xf>
    <xf numFmtId="169" fontId="110" fillId="89" borderId="12" xfId="1740" applyNumberFormat="1" applyFont="1" applyFill="1" applyBorder="1" applyAlignment="1">
      <alignment horizontal="left" vertical="center"/>
    </xf>
    <xf numFmtId="169" fontId="110" fillId="89" borderId="27" xfId="1740" applyNumberFormat="1" applyFont="1" applyFill="1" applyBorder="1" applyAlignment="1">
      <alignment horizontal="left" vertical="center"/>
    </xf>
    <xf numFmtId="169" fontId="110" fillId="89" borderId="16" xfId="1740" applyNumberFormat="1" applyFont="1" applyFill="1" applyBorder="1" applyAlignment="1">
      <alignment horizontal="left" vertical="center"/>
    </xf>
    <xf numFmtId="169" fontId="119" fillId="89" borderId="12" xfId="1740" applyNumberFormat="1" applyFont="1" applyFill="1" applyBorder="1" applyAlignment="1">
      <alignment horizontal="center" vertical="center"/>
    </xf>
    <xf numFmtId="169" fontId="119" fillId="89" borderId="16" xfId="1740" applyNumberFormat="1" applyFont="1" applyFill="1" applyBorder="1" applyAlignment="1">
      <alignment horizontal="center" vertical="center"/>
    </xf>
    <xf numFmtId="169" fontId="110" fillId="66" borderId="12" xfId="1740" applyNumberFormat="1" applyFont="1" applyFill="1" applyBorder="1" applyAlignment="1">
      <alignment horizontal="left" vertical="center"/>
    </xf>
    <xf numFmtId="169" fontId="110" fillId="66" borderId="27" xfId="1740" applyNumberFormat="1" applyFont="1" applyFill="1" applyBorder="1" applyAlignment="1">
      <alignment horizontal="left" vertical="center"/>
    </xf>
    <xf numFmtId="169" fontId="110" fillId="66" borderId="16" xfId="1740" applyNumberFormat="1" applyFont="1" applyFill="1" applyBorder="1" applyAlignment="1">
      <alignment horizontal="left" vertical="center"/>
    </xf>
    <xf numFmtId="0" fontId="34" fillId="0" borderId="12" xfId="1740" applyFont="1" applyBorder="1" applyAlignment="1">
      <alignment horizontal="left" vertical="center"/>
    </xf>
    <xf numFmtId="0" fontId="34" fillId="0" borderId="27" xfId="1740" applyFont="1" applyBorder="1" applyAlignment="1">
      <alignment horizontal="left" vertical="center"/>
    </xf>
    <xf numFmtId="0" fontId="34" fillId="0" borderId="16" xfId="1740" applyFont="1" applyBorder="1" applyAlignment="1">
      <alignment horizontal="left" vertical="center"/>
    </xf>
    <xf numFmtId="169" fontId="37" fillId="0" borderId="12" xfId="1740" applyNumberFormat="1" applyFont="1" applyBorder="1" applyAlignment="1" applyProtection="1">
      <alignment horizontal="center" vertical="center"/>
      <protection locked="0"/>
    </xf>
    <xf numFmtId="169" fontId="37" fillId="0" borderId="16" xfId="1740" applyNumberFormat="1" applyFont="1" applyBorder="1" applyAlignment="1" applyProtection="1">
      <alignment horizontal="center" vertical="center"/>
      <protection locked="0"/>
    </xf>
    <xf numFmtId="169" fontId="9" fillId="88" borderId="12" xfId="1740" applyNumberFormat="1" applyFont="1" applyFill="1" applyBorder="1" applyAlignment="1">
      <alignment horizontal="left" vertical="center"/>
    </xf>
    <xf numFmtId="169" fontId="9" fillId="88" borderId="27" xfId="1740" applyNumberFormat="1" applyFont="1" applyFill="1" applyBorder="1" applyAlignment="1">
      <alignment horizontal="left" vertical="center"/>
    </xf>
    <xf numFmtId="169" fontId="9" fillId="88" borderId="16" xfId="1740" applyNumberFormat="1" applyFont="1" applyFill="1" applyBorder="1" applyAlignment="1">
      <alignment horizontal="left" vertical="center"/>
    </xf>
    <xf numFmtId="169" fontId="38" fillId="88" borderId="12" xfId="1740" applyNumberFormat="1" applyFont="1" applyFill="1" applyBorder="1" applyAlignment="1">
      <alignment horizontal="center" vertical="center"/>
    </xf>
    <xf numFmtId="169" fontId="38" fillId="88" borderId="16" xfId="1740" applyNumberFormat="1" applyFont="1" applyFill="1" applyBorder="1" applyAlignment="1">
      <alignment horizontal="center" vertical="center"/>
    </xf>
    <xf numFmtId="169" fontId="100" fillId="86" borderId="12" xfId="1740" applyNumberFormat="1" applyFont="1" applyFill="1" applyBorder="1" applyAlignment="1">
      <alignment horizontal="left" vertical="center"/>
    </xf>
    <xf numFmtId="169" fontId="100" fillId="86" borderId="27" xfId="1740" applyNumberFormat="1" applyFont="1" applyFill="1" applyBorder="1" applyAlignment="1">
      <alignment horizontal="left" vertical="center"/>
    </xf>
    <xf numFmtId="169" fontId="100" fillId="86" borderId="16" xfId="1740" applyNumberFormat="1" applyFont="1" applyFill="1" applyBorder="1" applyAlignment="1">
      <alignment horizontal="left" vertical="center"/>
    </xf>
    <xf numFmtId="169" fontId="138" fillId="86" borderId="12" xfId="1740" applyNumberFormat="1" applyFont="1" applyFill="1" applyBorder="1" applyAlignment="1">
      <alignment horizontal="center" vertical="center"/>
    </xf>
    <xf numFmtId="169" fontId="138" fillId="86" borderId="16" xfId="1740" applyNumberFormat="1" applyFont="1" applyFill="1" applyBorder="1" applyAlignment="1">
      <alignment horizontal="center" vertical="center"/>
    </xf>
    <xf numFmtId="169" fontId="100" fillId="86" borderId="10" xfId="1740" applyNumberFormat="1" applyFont="1" applyFill="1" applyBorder="1" applyAlignment="1">
      <alignment horizontal="left" vertical="center"/>
    </xf>
    <xf numFmtId="43" fontId="138" fillId="86" borderId="12" xfId="2041" applyFont="1" applyFill="1" applyBorder="1" applyAlignment="1" applyProtection="1">
      <alignment horizontal="center" vertical="center"/>
    </xf>
    <xf numFmtId="43" fontId="138" fillId="86" borderId="16" xfId="2041" applyFont="1" applyFill="1" applyBorder="1" applyAlignment="1" applyProtection="1">
      <alignment horizontal="center" vertical="center"/>
    </xf>
    <xf numFmtId="169" fontId="9" fillId="90" borderId="10" xfId="0" applyNumberFormat="1" applyFont="1" applyFill="1" applyBorder="1" applyAlignment="1">
      <alignment horizontal="left" vertical="center"/>
    </xf>
    <xf numFmtId="169" fontId="34" fillId="83" borderId="10" xfId="0" applyNumberFormat="1" applyFont="1" applyFill="1" applyBorder="1" applyAlignment="1">
      <alignment horizontal="left" vertical="center"/>
    </xf>
    <xf numFmtId="169" fontId="9" fillId="72" borderId="10" xfId="0" applyNumberFormat="1" applyFont="1" applyFill="1" applyBorder="1" applyAlignment="1">
      <alignment horizontal="left" vertical="center"/>
    </xf>
    <xf numFmtId="169" fontId="110" fillId="84" borderId="10" xfId="1740" applyNumberFormat="1" applyFont="1" applyFill="1" applyBorder="1" applyAlignment="1">
      <alignment horizontal="left" vertical="center"/>
    </xf>
    <xf numFmtId="169" fontId="111" fillId="66" borderId="10" xfId="1740" applyNumberFormat="1" applyFont="1" applyFill="1" applyBorder="1" applyAlignment="1">
      <alignment horizontal="left" vertical="center"/>
    </xf>
    <xf numFmtId="43" fontId="117" fillId="0" borderId="12" xfId="2041" applyFont="1" applyBorder="1" applyAlignment="1" applyProtection="1">
      <alignment horizontal="center" vertical="center" wrapText="1"/>
      <protection locked="0"/>
    </xf>
    <xf numFmtId="43" fontId="117" fillId="0" borderId="16" xfId="2041" applyFont="1" applyBorder="1" applyAlignment="1" applyProtection="1">
      <alignment horizontal="center" vertical="center" wrapText="1"/>
      <protection locked="0"/>
    </xf>
    <xf numFmtId="43" fontId="73" fillId="0" borderId="12" xfId="2041" applyFont="1" applyFill="1" applyBorder="1" applyAlignment="1" applyProtection="1">
      <alignment horizontal="center" vertical="center"/>
      <protection locked="0"/>
    </xf>
    <xf numFmtId="43" fontId="73" fillId="0" borderId="16" xfId="2041" applyFont="1" applyFill="1" applyBorder="1" applyAlignment="1" applyProtection="1">
      <alignment horizontal="center" vertical="center"/>
      <protection locked="0"/>
    </xf>
    <xf numFmtId="169" fontId="72" fillId="0" borderId="10" xfId="0" applyNumberFormat="1" applyFont="1" applyBorder="1" applyAlignment="1">
      <alignment horizontal="left" vertical="center"/>
    </xf>
    <xf numFmtId="169" fontId="9" fillId="78" borderId="10" xfId="1740" applyNumberFormat="1" applyFont="1" applyFill="1" applyBorder="1" applyAlignment="1">
      <alignment horizontal="left" vertical="center"/>
    </xf>
    <xf numFmtId="43" fontId="38" fillId="78" borderId="12" xfId="2041" applyFont="1" applyFill="1" applyBorder="1" applyAlignment="1" applyProtection="1">
      <alignment horizontal="center" vertical="center"/>
    </xf>
    <xf numFmtId="43" fontId="38" fillId="78" borderId="27" xfId="2041" applyFont="1" applyFill="1" applyBorder="1" applyAlignment="1" applyProtection="1">
      <alignment horizontal="center" vertical="center"/>
    </xf>
    <xf numFmtId="169" fontId="111" fillId="0" borderId="12" xfId="1740" applyNumberFormat="1" applyFont="1" applyBorder="1" applyAlignment="1">
      <alignment horizontal="left" vertical="center"/>
    </xf>
    <xf numFmtId="169" fontId="111" fillId="0" borderId="27" xfId="1740" applyNumberFormat="1" applyFont="1" applyBorder="1" applyAlignment="1">
      <alignment horizontal="left" vertical="center"/>
    </xf>
    <xf numFmtId="169" fontId="111" fillId="0" borderId="16" xfId="1740" applyNumberFormat="1" applyFont="1" applyBorder="1" applyAlignment="1">
      <alignment horizontal="left" vertical="center"/>
    </xf>
    <xf numFmtId="169" fontId="119" fillId="88" borderId="12" xfId="1740" applyNumberFormat="1" applyFont="1" applyFill="1" applyBorder="1" applyAlignment="1">
      <alignment horizontal="center" vertical="center"/>
    </xf>
    <xf numFmtId="169" fontId="119" fillId="88" borderId="16" xfId="1740" applyNumberFormat="1" applyFont="1" applyFill="1" applyBorder="1" applyAlignment="1">
      <alignment horizontal="center" vertical="center"/>
    </xf>
    <xf numFmtId="169" fontId="111" fillId="91" borderId="12" xfId="1740" applyNumberFormat="1" applyFont="1" applyFill="1" applyBorder="1" applyAlignment="1">
      <alignment horizontal="left" vertical="center"/>
    </xf>
    <xf numFmtId="169" fontId="111" fillId="91" borderId="27" xfId="1740" applyNumberFormat="1" applyFont="1" applyFill="1" applyBorder="1" applyAlignment="1">
      <alignment horizontal="left" vertical="center"/>
    </xf>
    <xf numFmtId="169" fontId="111" fillId="91" borderId="16" xfId="1740" applyNumberFormat="1" applyFont="1" applyFill="1" applyBorder="1" applyAlignment="1">
      <alignment horizontal="left" vertical="center"/>
    </xf>
    <xf numFmtId="169" fontId="117" fillId="91" borderId="12" xfId="1740" applyNumberFormat="1" applyFont="1" applyFill="1" applyBorder="1" applyAlignment="1">
      <alignment horizontal="center" vertical="center"/>
    </xf>
    <xf numFmtId="169" fontId="117" fillId="91" borderId="16" xfId="1740" applyNumberFormat="1" applyFont="1" applyFill="1" applyBorder="1" applyAlignment="1">
      <alignment horizontal="center" vertical="center"/>
    </xf>
    <xf numFmtId="0" fontId="138" fillId="74" borderId="12" xfId="1740" applyFont="1" applyFill="1" applyBorder="1" applyAlignment="1">
      <alignment horizontal="center" vertical="center"/>
    </xf>
    <xf numFmtId="0" fontId="138" fillId="74" borderId="16" xfId="1740" applyFont="1" applyFill="1" applyBorder="1" applyAlignment="1">
      <alignment horizontal="center" vertical="center"/>
    </xf>
    <xf numFmtId="169" fontId="110" fillId="92" borderId="12" xfId="1740" applyNumberFormat="1" applyFont="1" applyFill="1" applyBorder="1" applyAlignment="1">
      <alignment horizontal="left" vertical="center"/>
    </xf>
    <xf numFmtId="169" fontId="110" fillId="92" borderId="27" xfId="1740" applyNumberFormat="1" applyFont="1" applyFill="1" applyBorder="1" applyAlignment="1">
      <alignment horizontal="left" vertical="center"/>
    </xf>
    <xf numFmtId="169" fontId="110" fillId="92" borderId="16" xfId="1740" applyNumberFormat="1" applyFont="1" applyFill="1" applyBorder="1" applyAlignment="1">
      <alignment horizontal="left" vertical="center"/>
    </xf>
    <xf numFmtId="169" fontId="119" fillId="92" borderId="12" xfId="1740" applyNumberFormat="1" applyFont="1" applyFill="1" applyBorder="1" applyAlignment="1">
      <alignment horizontal="center" vertical="center"/>
    </xf>
    <xf numFmtId="169" fontId="119" fillId="92" borderId="16" xfId="1740" applyNumberFormat="1" applyFont="1" applyFill="1" applyBorder="1" applyAlignment="1">
      <alignment horizontal="center" vertical="center"/>
    </xf>
    <xf numFmtId="43" fontId="138" fillId="93" borderId="12" xfId="1740" applyNumberFormat="1" applyFont="1" applyFill="1" applyBorder="1" applyAlignment="1">
      <alignment horizontal="center" vertical="center"/>
    </xf>
    <xf numFmtId="43" fontId="138" fillId="93" borderId="16" xfId="1740" applyNumberFormat="1" applyFont="1" applyFill="1" applyBorder="1" applyAlignment="1">
      <alignment horizontal="center" vertical="center"/>
    </xf>
    <xf numFmtId="0" fontId="114" fillId="74" borderId="12" xfId="1740" applyFont="1" applyFill="1" applyBorder="1" applyAlignment="1">
      <alignment horizontal="center" vertical="center"/>
    </xf>
    <xf numFmtId="0" fontId="114" fillId="74" borderId="16" xfId="1740" applyFont="1" applyFill="1" applyBorder="1" applyAlignment="1">
      <alignment horizontal="center" vertical="center"/>
    </xf>
    <xf numFmtId="169" fontId="110" fillId="0" borderId="27" xfId="1740" applyNumberFormat="1" applyFont="1" applyBorder="1" applyAlignment="1">
      <alignment horizontal="left" vertical="center"/>
    </xf>
    <xf numFmtId="169" fontId="110" fillId="0" borderId="16" xfId="1740" applyNumberFormat="1" applyFont="1" applyBorder="1" applyAlignment="1">
      <alignment horizontal="left" vertical="center"/>
    </xf>
    <xf numFmtId="169" fontId="119" fillId="0" borderId="12" xfId="1740" applyNumberFormat="1" applyFont="1" applyBorder="1" applyAlignment="1" applyProtection="1">
      <alignment horizontal="center" vertical="center"/>
      <protection locked="0"/>
    </xf>
    <xf numFmtId="169" fontId="119" fillId="0" borderId="16" xfId="1740" applyNumberFormat="1" applyFont="1" applyBorder="1" applyAlignment="1" applyProtection="1">
      <alignment horizontal="center" vertical="center"/>
      <protection locked="0"/>
    </xf>
    <xf numFmtId="169" fontId="60" fillId="68" borderId="12" xfId="1741" applyNumberFormat="1" applyFont="1" applyFill="1" applyBorder="1" applyAlignment="1">
      <alignment horizontal="left" vertical="center" wrapText="1"/>
    </xf>
    <xf numFmtId="169" fontId="60" fillId="68" borderId="16" xfId="1741" applyNumberFormat="1" applyFont="1" applyFill="1" applyBorder="1" applyAlignment="1">
      <alignment horizontal="left" vertical="center" wrapText="1"/>
    </xf>
    <xf numFmtId="166" fontId="36" fillId="0" borderId="12" xfId="1988" applyNumberFormat="1" applyFont="1" applyBorder="1" applyAlignment="1" applyProtection="1">
      <alignment horizontal="center" vertical="center"/>
      <protection locked="0"/>
    </xf>
    <xf numFmtId="166" fontId="36" fillId="0" borderId="16" xfId="1988" applyNumberFormat="1" applyFont="1" applyBorder="1" applyAlignment="1" applyProtection="1">
      <alignment horizontal="center" vertical="center"/>
      <protection locked="0"/>
    </xf>
    <xf numFmtId="169" fontId="34" fillId="0" borderId="27" xfId="1740" applyNumberFormat="1" applyFont="1" applyBorder="1" applyAlignment="1">
      <alignment horizontal="left" vertical="center"/>
    </xf>
    <xf numFmtId="169" fontId="34" fillId="0" borderId="16" xfId="1740" applyNumberFormat="1" applyFont="1" applyBorder="1" applyAlignment="1">
      <alignment horizontal="left" vertical="center"/>
    </xf>
    <xf numFmtId="166" fontId="37" fillId="0" borderId="12" xfId="1988" applyNumberFormat="1" applyFont="1" applyFill="1" applyBorder="1" applyAlignment="1" applyProtection="1">
      <alignment horizontal="center" vertical="center"/>
      <protection locked="0"/>
    </xf>
    <xf numFmtId="166" fontId="37" fillId="0" borderId="16" xfId="1988" applyNumberFormat="1" applyFont="1" applyFill="1" applyBorder="1" applyAlignment="1" applyProtection="1">
      <alignment horizontal="center" vertical="center"/>
      <protection locked="0"/>
    </xf>
    <xf numFmtId="0" fontId="100" fillId="94" borderId="10" xfId="0" applyFont="1" applyFill="1" applyBorder="1" applyAlignment="1">
      <alignment horizontal="center" vertical="center"/>
    </xf>
    <xf numFmtId="0" fontId="100" fillId="94" borderId="12" xfId="0" applyFont="1" applyFill="1" applyBorder="1" applyAlignment="1">
      <alignment horizontal="center" wrapText="1"/>
    </xf>
    <xf numFmtId="0" fontId="100" fillId="94" borderId="27" xfId="0" applyFont="1" applyFill="1" applyBorder="1" applyAlignment="1">
      <alignment horizontal="center" wrapText="1"/>
    </xf>
    <xf numFmtId="0" fontId="100" fillId="62" borderId="1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44" fontId="7" fillId="60" borderId="15" xfId="1470" applyFont="1" applyFill="1" applyBorder="1" applyAlignment="1" applyProtection="1">
      <alignment horizontal="center"/>
    </xf>
    <xf numFmtId="44" fontId="7" fillId="60" borderId="23" xfId="1470" applyFont="1" applyFill="1" applyBorder="1" applyAlignment="1" applyProtection="1">
      <alignment horizontal="center"/>
    </xf>
    <xf numFmtId="44" fontId="7" fillId="60" borderId="11" xfId="1470" applyFont="1" applyFill="1" applyBorder="1" applyAlignment="1" applyProtection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24" borderId="0" xfId="0" applyFont="1" applyFill="1" applyAlignment="1">
      <alignment horizontal="left"/>
    </xf>
    <xf numFmtId="0" fontId="100" fillId="94" borderId="10" xfId="0" applyFont="1" applyFill="1" applyBorder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100" fillId="59" borderId="10" xfId="0" applyFont="1" applyFill="1" applyBorder="1" applyAlignment="1">
      <alignment horizontal="center" vertical="center" wrapText="1"/>
    </xf>
    <xf numFmtId="0" fontId="100" fillId="59" borderId="10" xfId="0" applyFont="1" applyFill="1" applyBorder="1" applyAlignment="1">
      <alignment horizontal="center" wrapText="1"/>
    </xf>
    <xf numFmtId="0" fontId="100" fillId="59" borderId="10" xfId="0" applyFont="1" applyFill="1" applyBorder="1" applyAlignment="1">
      <alignment horizontal="center"/>
    </xf>
    <xf numFmtId="169" fontId="2" fillId="0" borderId="0" xfId="1740" applyNumberFormat="1" applyFont="1" applyAlignment="1" applyProtection="1">
      <alignment horizontal="center" vertical="center" wrapText="1"/>
      <protection locked="0"/>
    </xf>
    <xf numFmtId="169" fontId="3" fillId="0" borderId="0" xfId="1740" applyNumberFormat="1" applyFont="1" applyAlignment="1" applyProtection="1">
      <alignment horizontal="center" vertical="center" wrapText="1"/>
      <protection locked="0"/>
    </xf>
    <xf numFmtId="0" fontId="141" fillId="94" borderId="10" xfId="0" applyFont="1" applyFill="1" applyBorder="1" applyAlignment="1" applyProtection="1">
      <alignment horizontal="center" vertical="center" wrapText="1"/>
      <protection locked="0"/>
    </xf>
    <xf numFmtId="0" fontId="141" fillId="94" borderId="10" xfId="0" applyFont="1" applyFill="1" applyBorder="1" applyAlignment="1" applyProtection="1">
      <alignment horizontal="center" vertical="center"/>
      <protection locked="0"/>
    </xf>
    <xf numFmtId="0" fontId="19" fillId="0" borderId="0" xfId="2016" applyFont="1" applyBorder="1" applyAlignment="1" applyProtection="1">
      <alignment horizontal="right"/>
      <protection locked="0"/>
    </xf>
    <xf numFmtId="0" fontId="19" fillId="0" borderId="14" xfId="2016" applyFont="1" applyBorder="1" applyAlignment="1" applyProtection="1">
      <alignment horizontal="left"/>
    </xf>
    <xf numFmtId="0" fontId="105" fillId="0" borderId="0" xfId="2016" applyFont="1" applyBorder="1" applyAlignment="1" applyProtection="1">
      <alignment horizontal="center" wrapText="1"/>
      <protection locked="0"/>
    </xf>
    <xf numFmtId="0" fontId="114" fillId="62" borderId="30" xfId="2016" applyFont="1" applyFill="1" applyBorder="1" applyAlignment="1" applyProtection="1">
      <alignment horizontal="center" vertical="center" wrapText="1"/>
      <protection locked="0"/>
    </xf>
    <xf numFmtId="0" fontId="114" fillId="62" borderId="31" xfId="2016" applyFont="1" applyFill="1" applyBorder="1" applyAlignment="1" applyProtection="1">
      <alignment horizontal="center" vertical="center" wrapText="1"/>
      <protection locked="0"/>
    </xf>
    <xf numFmtId="0" fontId="114" fillId="62" borderId="10" xfId="2016" applyFont="1" applyFill="1" applyBorder="1" applyAlignment="1" applyProtection="1">
      <alignment horizontal="center" vertical="top" wrapText="1"/>
      <protection locked="0"/>
    </xf>
    <xf numFmtId="0" fontId="2" fillId="0" borderId="12" xfId="2016" applyFont="1" applyBorder="1" applyAlignment="1" applyProtection="1">
      <alignment horizontal="center" vertical="top" wrapText="1"/>
      <protection locked="0"/>
    </xf>
    <xf numFmtId="0" fontId="2" fillId="0" borderId="27" xfId="2016" applyFont="1" applyBorder="1" applyAlignment="1" applyProtection="1">
      <alignment horizontal="center" vertical="top" wrapText="1"/>
      <protection locked="0"/>
    </xf>
    <xf numFmtId="0" fontId="2" fillId="0" borderId="16" xfId="2016" applyFont="1" applyBorder="1" applyAlignment="1" applyProtection="1">
      <alignment horizontal="center" vertical="top" wrapText="1"/>
      <protection locked="0"/>
    </xf>
    <xf numFmtId="0" fontId="114" fillId="62" borderId="10" xfId="2016" applyFont="1" applyFill="1" applyBorder="1" applyAlignment="1" applyProtection="1">
      <alignment horizontal="center" vertical="center" wrapText="1"/>
      <protection locked="0"/>
    </xf>
    <xf numFmtId="171" fontId="102" fillId="70" borderId="10" xfId="2016" applyNumberFormat="1" applyFont="1" applyFill="1" applyBorder="1" applyAlignment="1" applyProtection="1">
      <alignment horizontal="center" vertical="center" wrapText="1"/>
      <protection locked="0"/>
    </xf>
    <xf numFmtId="0" fontId="14" fillId="0" borderId="10" xfId="2016" applyFont="1" applyBorder="1" applyAlignment="1" applyProtection="1">
      <alignment horizontal="center" wrapText="1"/>
      <protection locked="0"/>
    </xf>
    <xf numFmtId="49" fontId="142" fillId="0" borderId="10" xfId="2016" applyNumberFormat="1" applyFont="1" applyBorder="1" applyAlignment="1" applyProtection="1">
      <alignment horizontal="center" vertical="center"/>
      <protection locked="0"/>
    </xf>
    <xf numFmtId="169" fontId="2" fillId="0" borderId="0" xfId="1740" applyNumberFormat="1" applyFont="1" applyAlignment="1" applyProtection="1">
      <alignment horizontal="center" vertical="center"/>
      <protection locked="0"/>
    </xf>
    <xf numFmtId="171" fontId="102" fillId="62" borderId="12" xfId="2016" applyNumberFormat="1" applyFont="1" applyFill="1" applyBorder="1" applyAlignment="1" applyProtection="1">
      <alignment horizontal="center" vertical="center" wrapText="1"/>
      <protection locked="0"/>
    </xf>
    <xf numFmtId="171" fontId="102" fillId="62" borderId="27" xfId="2016" applyNumberFormat="1" applyFont="1" applyFill="1" applyBorder="1" applyAlignment="1" applyProtection="1">
      <alignment horizontal="center" vertical="center" wrapText="1"/>
      <protection locked="0"/>
    </xf>
    <xf numFmtId="171" fontId="102" fillId="62" borderId="16" xfId="2016" applyNumberFormat="1" applyFont="1" applyFill="1" applyBorder="1" applyAlignment="1" applyProtection="1">
      <alignment horizontal="center" vertical="center" wrapText="1"/>
      <protection locked="0"/>
    </xf>
    <xf numFmtId="0" fontId="114" fillId="62" borderId="12" xfId="2016" applyFont="1" applyFill="1" applyBorder="1" applyAlignment="1" applyProtection="1">
      <alignment horizontal="center" vertical="center" wrapText="1"/>
      <protection locked="0"/>
    </xf>
    <xf numFmtId="0" fontId="114" fillId="62" borderId="27" xfId="2016" applyFont="1" applyFill="1" applyBorder="1" applyAlignment="1" applyProtection="1">
      <alignment horizontal="center" vertical="center" wrapText="1"/>
      <protection locked="0"/>
    </xf>
    <xf numFmtId="0" fontId="114" fillId="62" borderId="16" xfId="2016" applyFont="1" applyFill="1" applyBorder="1" applyAlignment="1" applyProtection="1">
      <alignment horizontal="center" vertical="center" wrapText="1"/>
      <protection locked="0"/>
    </xf>
    <xf numFmtId="0" fontId="143" fillId="62" borderId="21" xfId="0" applyFont="1" applyFill="1" applyBorder="1" applyAlignment="1" applyProtection="1">
      <alignment horizontal="center" wrapText="1"/>
      <protection locked="0"/>
    </xf>
    <xf numFmtId="0" fontId="143" fillId="62" borderId="0" xfId="0" applyFont="1" applyFill="1" applyAlignment="1" applyProtection="1">
      <alignment horizontal="center" wrapText="1"/>
      <protection locked="0"/>
    </xf>
    <xf numFmtId="0" fontId="78" fillId="62" borderId="12" xfId="0" applyFont="1" applyFill="1" applyBorder="1" applyAlignment="1">
      <alignment horizontal="right" wrapText="1"/>
    </xf>
    <xf numFmtId="0" fontId="78" fillId="62" borderId="27" xfId="0" applyFont="1" applyFill="1" applyBorder="1" applyAlignment="1">
      <alignment horizontal="right" wrapText="1"/>
    </xf>
    <xf numFmtId="0" fontId="78" fillId="62" borderId="16" xfId="0" applyFont="1" applyFill="1" applyBorder="1" applyAlignment="1">
      <alignment horizontal="right" wrapText="1"/>
    </xf>
    <xf numFmtId="169" fontId="26" fillId="0" borderId="0" xfId="174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44" fillId="0" borderId="0" xfId="0" applyFont="1" applyAlignment="1" applyProtection="1">
      <alignment horizontal="center" wrapText="1"/>
      <protection locked="0"/>
    </xf>
    <xf numFmtId="0" fontId="78" fillId="62" borderId="10" xfId="0" applyFont="1" applyFill="1" applyBorder="1" applyAlignment="1">
      <alignment horizontal="center" wrapText="1"/>
    </xf>
    <xf numFmtId="0" fontId="113" fillId="0" borderId="10" xfId="0" applyFont="1" applyBorder="1" applyAlignment="1">
      <alignment horizontal="left" wrapText="1"/>
    </xf>
    <xf numFmtId="0" fontId="78" fillId="62" borderId="10" xfId="0" applyFont="1" applyFill="1" applyBorder="1" applyAlignment="1">
      <alignment horizontal="left" wrapText="1"/>
    </xf>
    <xf numFmtId="0" fontId="101" fillId="0" borderId="0" xfId="0" applyFont="1" applyAlignment="1" applyProtection="1">
      <alignment horizontal="center" wrapText="1"/>
      <protection locked="0"/>
    </xf>
    <xf numFmtId="0" fontId="107" fillId="62" borderId="10" xfId="0" applyFont="1" applyFill="1" applyBorder="1" applyAlignment="1" applyProtection="1">
      <alignment horizontal="right"/>
      <protection locked="0"/>
    </xf>
    <xf numFmtId="0" fontId="107" fillId="62" borderId="10" xfId="0" applyFont="1" applyFill="1" applyBorder="1" applyAlignment="1">
      <alignment horizontal="right"/>
    </xf>
    <xf numFmtId="0" fontId="78" fillId="62" borderId="21" xfId="0" applyFont="1" applyFill="1" applyBorder="1" applyAlignment="1" applyProtection="1">
      <alignment horizontal="center" wrapText="1"/>
      <protection locked="0"/>
    </xf>
    <xf numFmtId="0" fontId="78" fillId="62" borderId="0" xfId="0" applyFont="1" applyFill="1" applyAlignment="1" applyProtection="1">
      <alignment horizontal="center" wrapText="1"/>
      <protection locked="0"/>
    </xf>
    <xf numFmtId="0" fontId="145" fillId="62" borderId="32" xfId="0" applyFont="1" applyFill="1" applyBorder="1" applyAlignment="1" applyProtection="1">
      <alignment horizontal="center" wrapText="1"/>
      <protection locked="0"/>
    </xf>
    <xf numFmtId="0" fontId="145" fillId="62" borderId="0" xfId="0" applyFont="1" applyFill="1" applyAlignment="1" applyProtection="1">
      <alignment horizontal="center" wrapText="1"/>
      <protection locked="0"/>
    </xf>
    <xf numFmtId="0" fontId="107" fillId="62" borderId="32" xfId="0" applyFont="1" applyFill="1" applyBorder="1" applyAlignment="1" applyProtection="1">
      <alignment horizontal="center" wrapText="1"/>
      <protection locked="0"/>
    </xf>
    <xf numFmtId="0" fontId="107" fillId="62" borderId="0" xfId="0" applyFont="1" applyFill="1" applyAlignment="1" applyProtection="1">
      <alignment horizontal="center" wrapText="1"/>
      <protection locked="0"/>
    </xf>
    <xf numFmtId="0" fontId="33" fillId="0" borderId="0" xfId="1586" applyFont="1" applyAlignment="1" applyProtection="1">
      <alignment horizontal="center" wrapText="1"/>
      <protection locked="0"/>
    </xf>
    <xf numFmtId="49" fontId="58" fillId="71" borderId="10" xfId="1466" applyNumberFormat="1" applyFont="1" applyFill="1" applyBorder="1" applyAlignment="1" applyProtection="1">
      <alignment horizontal="center" vertical="center" wrapText="1"/>
      <protection locked="0"/>
    </xf>
    <xf numFmtId="49" fontId="97" fillId="73" borderId="10" xfId="1466" applyNumberFormat="1" applyFont="1" applyFill="1" applyBorder="1" applyAlignment="1">
      <alignment horizontal="center" vertical="center" wrapText="1"/>
    </xf>
    <xf numFmtId="4" fontId="109" fillId="73" borderId="10" xfId="2041" applyNumberFormat="1" applyFont="1" applyFill="1" applyBorder="1" applyAlignment="1" applyProtection="1">
      <alignment horizontal="center" vertical="center" wrapText="1"/>
    </xf>
    <xf numFmtId="169" fontId="10" fillId="0" borderId="0" xfId="1740" applyNumberFormat="1" applyFont="1" applyAlignment="1" applyProtection="1">
      <alignment horizontal="center" vertical="center" wrapText="1"/>
      <protection locked="0"/>
    </xf>
    <xf numFmtId="49" fontId="146" fillId="73" borderId="10" xfId="1466" applyNumberFormat="1" applyFont="1" applyFill="1" applyBorder="1" applyAlignment="1" applyProtection="1">
      <alignment horizontal="center" vertical="center" wrapText="1"/>
      <protection locked="0"/>
    </xf>
    <xf numFmtId="49" fontId="27" fillId="71" borderId="10" xfId="1466" applyNumberFormat="1" applyFont="1" applyFill="1" applyBorder="1" applyAlignment="1" applyProtection="1">
      <alignment horizontal="center" vertical="center" wrapText="1"/>
      <protection locked="0"/>
    </xf>
    <xf numFmtId="0" fontId="112" fillId="0" borderId="0" xfId="1747" applyFont="1" applyAlignment="1" applyProtection="1">
      <alignment horizontal="center" wrapText="1"/>
      <protection locked="0"/>
    </xf>
    <xf numFmtId="0" fontId="100" fillId="82" borderId="10" xfId="1747" applyFont="1" applyFill="1" applyBorder="1" applyAlignment="1">
      <alignment horizontal="left" vertical="center" wrapText="1"/>
    </xf>
    <xf numFmtId="0" fontId="100" fillId="82" borderId="10" xfId="1747" applyFont="1" applyFill="1" applyBorder="1" applyAlignment="1" applyProtection="1">
      <alignment horizontal="center" wrapText="1"/>
      <protection locked="0"/>
    </xf>
    <xf numFmtId="0" fontId="100" fillId="82" borderId="10" xfId="1747" applyFont="1" applyFill="1" applyBorder="1" applyAlignment="1" applyProtection="1">
      <alignment horizontal="left" wrapText="1"/>
      <protection locked="0"/>
    </xf>
    <xf numFmtId="0" fontId="100" fillId="82" borderId="10" xfId="1747" applyFont="1" applyFill="1" applyBorder="1" applyAlignment="1" applyProtection="1">
      <alignment horizontal="left" vertical="center" wrapText="1"/>
      <protection locked="0"/>
    </xf>
    <xf numFmtId="169" fontId="10" fillId="0" borderId="0" xfId="1740" applyNumberFormat="1" applyFont="1" applyAlignment="1" applyProtection="1">
      <alignment horizontal="center" vertical="center"/>
      <protection locked="0"/>
    </xf>
    <xf numFmtId="0" fontId="146" fillId="74" borderId="12" xfId="1740" applyFont="1" applyFill="1" applyBorder="1" applyAlignment="1" applyProtection="1">
      <alignment horizontal="center" vertical="center"/>
      <protection locked="0"/>
    </xf>
    <xf numFmtId="0" fontId="146" fillId="74" borderId="27" xfId="1740" applyFont="1" applyFill="1" applyBorder="1" applyAlignment="1" applyProtection="1">
      <alignment horizontal="center" vertical="center"/>
      <protection locked="0"/>
    </xf>
    <xf numFmtId="0" fontId="114" fillId="74" borderId="27" xfId="1740" applyFont="1" applyFill="1" applyBorder="1" applyAlignment="1" applyProtection="1">
      <alignment horizontal="center" vertical="center"/>
      <protection locked="0"/>
    </xf>
    <xf numFmtId="0" fontId="147" fillId="0" borderId="0" xfId="1747" applyFont="1" applyAlignment="1" applyProtection="1">
      <alignment horizontal="center" vertical="center" wrapText="1"/>
      <protection locked="0"/>
    </xf>
    <xf numFmtId="0" fontId="100" fillId="82" borderId="10" xfId="1747" applyFont="1" applyFill="1" applyBorder="1" applyAlignment="1">
      <alignment horizontal="left" wrapText="1"/>
    </xf>
    <xf numFmtId="169" fontId="2" fillId="68" borderId="12" xfId="1740" applyNumberFormat="1" applyFont="1" applyFill="1" applyBorder="1" applyAlignment="1" applyProtection="1">
      <alignment horizontal="center" vertical="center" wrapText="1"/>
      <protection locked="0"/>
    </xf>
    <xf numFmtId="169" fontId="2" fillId="68" borderId="27" xfId="1740" applyNumberFormat="1" applyFont="1" applyFill="1" applyBorder="1" applyAlignment="1" applyProtection="1">
      <alignment horizontal="center" vertical="center" wrapText="1"/>
      <protection locked="0"/>
    </xf>
    <xf numFmtId="0" fontId="96" fillId="69" borderId="33" xfId="2016" applyFont="1" applyFill="1" applyBorder="1" applyAlignment="1" applyProtection="1">
      <alignment horizontal="right" vertical="center"/>
    </xf>
    <xf numFmtId="0" fontId="10" fillId="95" borderId="10" xfId="2016" applyFont="1" applyFill="1" applyBorder="1" applyAlignment="1" applyProtection="1">
      <alignment horizontal="center" vertical="center" wrapText="1"/>
    </xf>
    <xf numFmtId="0" fontId="10" fillId="67" borderId="10" xfId="2016" applyFont="1" applyFill="1" applyBorder="1" applyAlignment="1" applyProtection="1">
      <alignment horizontal="center" vertical="center" wrapText="1"/>
    </xf>
    <xf numFmtId="0" fontId="10" fillId="96" borderId="10" xfId="2016" applyFont="1" applyFill="1" applyBorder="1" applyAlignment="1" applyProtection="1">
      <alignment horizontal="center" vertical="center" textRotation="90"/>
    </xf>
    <xf numFmtId="0" fontId="15" fillId="97" borderId="10" xfId="2016" applyFont="1" applyFill="1" applyBorder="1" applyAlignment="1" applyProtection="1">
      <alignment horizontal="center" vertical="center" textRotation="90" wrapText="1"/>
    </xf>
    <xf numFmtId="0" fontId="10" fillId="67" borderId="10" xfId="2016" applyFont="1" applyFill="1" applyBorder="1" applyAlignment="1" applyProtection="1">
      <alignment horizontal="right" vertical="center"/>
    </xf>
    <xf numFmtId="49" fontId="106" fillId="0" borderId="10" xfId="2016" applyNumberFormat="1" applyFont="1" applyBorder="1" applyAlignment="1" applyProtection="1">
      <alignment horizontal="center" vertical="center"/>
      <protection locked="0"/>
    </xf>
    <xf numFmtId="0" fontId="148" fillId="74" borderId="22" xfId="2016" applyFont="1" applyFill="1" applyBorder="1" applyAlignment="1" applyProtection="1">
      <alignment horizontal="center" vertical="center" wrapText="1"/>
      <protection locked="0"/>
    </xf>
    <xf numFmtId="0" fontId="148" fillId="74" borderId="19" xfId="2016" applyFont="1" applyFill="1" applyBorder="1" applyAlignment="1" applyProtection="1">
      <alignment horizontal="center" vertical="center" wrapText="1"/>
      <protection locked="0"/>
    </xf>
    <xf numFmtId="0" fontId="146" fillId="62" borderId="10" xfId="2016" applyFont="1" applyFill="1" applyBorder="1" applyAlignment="1" applyProtection="1">
      <alignment horizontal="center" vertical="center" wrapText="1"/>
      <protection locked="0"/>
    </xf>
    <xf numFmtId="0" fontId="148" fillId="62" borderId="10" xfId="2016" applyFont="1" applyFill="1" applyBorder="1" applyAlignment="1" applyProtection="1">
      <alignment horizontal="center" vertical="center" wrapText="1"/>
      <protection locked="0"/>
    </xf>
    <xf numFmtId="171" fontId="102" fillId="62" borderId="10" xfId="2016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2016" applyFont="1" applyBorder="1" applyAlignment="1" applyProtection="1">
      <alignment horizontal="center" wrapText="1"/>
      <protection locked="0"/>
    </xf>
    <xf numFmtId="0" fontId="13" fillId="0" borderId="27" xfId="2016" applyFont="1" applyBorder="1" applyAlignment="1" applyProtection="1">
      <alignment horizontal="center" wrapText="1"/>
      <protection locked="0"/>
    </xf>
    <xf numFmtId="0" fontId="13" fillId="0" borderId="16" xfId="2016" applyFont="1" applyBorder="1" applyAlignment="1" applyProtection="1">
      <alignment horizontal="center" wrapText="1"/>
      <protection locked="0"/>
    </xf>
    <xf numFmtId="0" fontId="112" fillId="0" borderId="12" xfId="0" applyFont="1" applyBorder="1" applyAlignment="1">
      <alignment horizontal="left" wrapText="1"/>
    </xf>
    <xf numFmtId="0" fontId="112" fillId="0" borderId="27" xfId="0" applyFont="1" applyBorder="1" applyAlignment="1">
      <alignment horizontal="left" wrapText="1"/>
    </xf>
    <xf numFmtId="0" fontId="112" fillId="0" borderId="16" xfId="0" applyFont="1" applyBorder="1" applyAlignment="1">
      <alignment horizontal="left" wrapText="1"/>
    </xf>
    <xf numFmtId="0" fontId="97" fillId="98" borderId="15" xfId="0" applyFont="1" applyFill="1" applyBorder="1" applyAlignment="1">
      <alignment horizontal="center" vertical="center" wrapText="1"/>
    </xf>
    <xf numFmtId="0" fontId="97" fillId="98" borderId="23" xfId="0" applyFont="1" applyFill="1" applyBorder="1" applyAlignment="1">
      <alignment horizontal="center" vertical="center"/>
    </xf>
    <xf numFmtId="0" fontId="97" fillId="98" borderId="23" xfId="0" applyFont="1" applyFill="1" applyBorder="1" applyAlignment="1">
      <alignment horizontal="center" vertical="center" wrapText="1"/>
    </xf>
    <xf numFmtId="0" fontId="97" fillId="98" borderId="10" xfId="0" applyFont="1" applyFill="1" applyBorder="1" applyAlignment="1">
      <alignment horizontal="center" vertical="center" wrapText="1"/>
    </xf>
    <xf numFmtId="0" fontId="2" fillId="99" borderId="10" xfId="0" applyFont="1" applyFill="1" applyBorder="1" applyAlignment="1">
      <alignment horizontal="center" vertical="center" wrapText="1"/>
    </xf>
    <xf numFmtId="0" fontId="95" fillId="99" borderId="10" xfId="0" applyFont="1" applyFill="1" applyBorder="1" applyAlignment="1">
      <alignment horizontal="center" vertical="center" wrapText="1"/>
    </xf>
    <xf numFmtId="0" fontId="95" fillId="100" borderId="10" xfId="0" applyFont="1" applyFill="1" applyBorder="1" applyAlignment="1">
      <alignment horizontal="center" vertical="center"/>
    </xf>
    <xf numFmtId="0" fontId="112" fillId="31" borderId="12" xfId="0" applyFont="1" applyFill="1" applyBorder="1" applyAlignment="1">
      <alignment horizontal="center" wrapText="1"/>
    </xf>
    <xf numFmtId="0" fontId="112" fillId="31" borderId="27" xfId="0" applyFont="1" applyFill="1" applyBorder="1" applyAlignment="1">
      <alignment horizontal="center" wrapText="1"/>
    </xf>
    <xf numFmtId="0" fontId="112" fillId="31" borderId="16" xfId="0" applyFont="1" applyFill="1" applyBorder="1" applyAlignment="1">
      <alignment horizontal="center" wrapText="1"/>
    </xf>
    <xf numFmtId="0" fontId="149" fillId="86" borderId="10" xfId="0" applyFont="1" applyFill="1" applyBorder="1" applyAlignment="1" applyProtection="1">
      <alignment horizontal="center" wrapText="1"/>
      <protection locked="0"/>
    </xf>
    <xf numFmtId="0" fontId="150" fillId="86" borderId="12" xfId="0" applyFont="1" applyFill="1" applyBorder="1" applyAlignment="1" applyProtection="1">
      <alignment horizontal="center" wrapText="1"/>
      <protection locked="0"/>
    </xf>
    <xf numFmtId="0" fontId="150" fillId="86" borderId="27" xfId="0" applyFont="1" applyFill="1" applyBorder="1" applyAlignment="1" applyProtection="1">
      <alignment horizontal="center" wrapText="1"/>
      <protection locked="0"/>
    </xf>
    <xf numFmtId="0" fontId="150" fillId="86" borderId="16" xfId="0" applyFont="1" applyFill="1" applyBorder="1" applyAlignment="1" applyProtection="1">
      <alignment horizontal="center" wrapText="1"/>
      <protection locked="0"/>
    </xf>
  </cellXfs>
  <cellStyles count="2157">
    <cellStyle name="20% - Ênfase1 10" xfId="1" xr:uid="{00000000-0005-0000-0000-000000000000}"/>
    <cellStyle name="20% - Ênfase1 10 2" xfId="2" xr:uid="{00000000-0005-0000-0000-000001000000}"/>
    <cellStyle name="20% - Ênfase1 10 2 2" xfId="3" xr:uid="{00000000-0005-0000-0000-000002000000}"/>
    <cellStyle name="20% - Ênfase1 10 2 3" xfId="4" xr:uid="{00000000-0005-0000-0000-000003000000}"/>
    <cellStyle name="20% - Ênfase1 10 2 4" xfId="5" xr:uid="{00000000-0005-0000-0000-000004000000}"/>
    <cellStyle name="20% - Ênfase1 10 3" xfId="6" xr:uid="{00000000-0005-0000-0000-000005000000}"/>
    <cellStyle name="20% - Ênfase1 10 4" xfId="7" xr:uid="{00000000-0005-0000-0000-000006000000}"/>
    <cellStyle name="20% - Ênfase1 10 5" xfId="8" xr:uid="{00000000-0005-0000-0000-000007000000}"/>
    <cellStyle name="20% - Ênfase1 11" xfId="9" xr:uid="{00000000-0005-0000-0000-000008000000}"/>
    <cellStyle name="20% - Ênfase1 11 2" xfId="10" xr:uid="{00000000-0005-0000-0000-000009000000}"/>
    <cellStyle name="20% - Ênfase1 11 2 2" xfId="11" xr:uid="{00000000-0005-0000-0000-00000A000000}"/>
    <cellStyle name="20% - Ênfase1 11 2 3" xfId="12" xr:uid="{00000000-0005-0000-0000-00000B000000}"/>
    <cellStyle name="20% - Ênfase1 11 2 4" xfId="13" xr:uid="{00000000-0005-0000-0000-00000C000000}"/>
    <cellStyle name="20% - Ênfase1 11 3" xfId="14" xr:uid="{00000000-0005-0000-0000-00000D000000}"/>
    <cellStyle name="20% - Ênfase1 11 4" xfId="15" xr:uid="{00000000-0005-0000-0000-00000E000000}"/>
    <cellStyle name="20% - Ênfase1 11 5" xfId="16" xr:uid="{00000000-0005-0000-0000-00000F000000}"/>
    <cellStyle name="20% - Ênfase1 12" xfId="17" xr:uid="{00000000-0005-0000-0000-000010000000}"/>
    <cellStyle name="20% - Ênfase1 12 2" xfId="18" xr:uid="{00000000-0005-0000-0000-000011000000}"/>
    <cellStyle name="20% - Ênfase1 12 3" xfId="19" xr:uid="{00000000-0005-0000-0000-000012000000}"/>
    <cellStyle name="20% - Ênfase1 12 4" xfId="20" xr:uid="{00000000-0005-0000-0000-000013000000}"/>
    <cellStyle name="20% - Ênfase1 13" xfId="21" xr:uid="{00000000-0005-0000-0000-000014000000}"/>
    <cellStyle name="20% - Ênfase1 13 2" xfId="22" xr:uid="{00000000-0005-0000-0000-000015000000}"/>
    <cellStyle name="20% - Ênfase1 13 3" xfId="23" xr:uid="{00000000-0005-0000-0000-000016000000}"/>
    <cellStyle name="20% - Ênfase1 13 4" xfId="24" xr:uid="{00000000-0005-0000-0000-000017000000}"/>
    <cellStyle name="20% - Ênfase1 14" xfId="25" xr:uid="{00000000-0005-0000-0000-000018000000}"/>
    <cellStyle name="20% - Ênfase1 14 2" xfId="26" xr:uid="{00000000-0005-0000-0000-000019000000}"/>
    <cellStyle name="20% - Ênfase1 14 3" xfId="27" xr:uid="{00000000-0005-0000-0000-00001A000000}"/>
    <cellStyle name="20% - Ênfase1 14 4" xfId="28" xr:uid="{00000000-0005-0000-0000-00001B000000}"/>
    <cellStyle name="20% - Ênfase1 15" xfId="29" xr:uid="{00000000-0005-0000-0000-00001C000000}"/>
    <cellStyle name="20% - Ênfase1 15 2" xfId="30" xr:uid="{00000000-0005-0000-0000-00001D000000}"/>
    <cellStyle name="20% - Ênfase1 15 3" xfId="31" xr:uid="{00000000-0005-0000-0000-00001E000000}"/>
    <cellStyle name="20% - Ênfase1 15 4" xfId="32" xr:uid="{00000000-0005-0000-0000-00001F000000}"/>
    <cellStyle name="20% - Ênfase1 16" xfId="33" xr:uid="{00000000-0005-0000-0000-000020000000}"/>
    <cellStyle name="20% - Ênfase1 16 2" xfId="34" xr:uid="{00000000-0005-0000-0000-000021000000}"/>
    <cellStyle name="20% - Ênfase1 16 3" xfId="35" xr:uid="{00000000-0005-0000-0000-000022000000}"/>
    <cellStyle name="20% - Ênfase1 16 4" xfId="36" xr:uid="{00000000-0005-0000-0000-000023000000}"/>
    <cellStyle name="20% - Ênfase1 17" xfId="37" xr:uid="{00000000-0005-0000-0000-000024000000}"/>
    <cellStyle name="20% - Ênfase1 17 2" xfId="38" xr:uid="{00000000-0005-0000-0000-000025000000}"/>
    <cellStyle name="20% - Ênfase1 17 3" xfId="39" xr:uid="{00000000-0005-0000-0000-000026000000}"/>
    <cellStyle name="20% - Ênfase1 17 4" xfId="40" xr:uid="{00000000-0005-0000-0000-000027000000}"/>
    <cellStyle name="20% - Ênfase1 18" xfId="41" xr:uid="{00000000-0005-0000-0000-000028000000}"/>
    <cellStyle name="20% - Ênfase1 18 2" xfId="42" xr:uid="{00000000-0005-0000-0000-000029000000}"/>
    <cellStyle name="20% - Ênfase1 18 3" xfId="43" xr:uid="{00000000-0005-0000-0000-00002A000000}"/>
    <cellStyle name="20% - Ênfase1 18 4" xfId="44" xr:uid="{00000000-0005-0000-0000-00002B000000}"/>
    <cellStyle name="20% - Ênfase1 19" xfId="45" xr:uid="{00000000-0005-0000-0000-00002C000000}"/>
    <cellStyle name="20% - Ênfase1 19 2" xfId="46" xr:uid="{00000000-0005-0000-0000-00002D000000}"/>
    <cellStyle name="20% - Ênfase1 19 3" xfId="47" xr:uid="{00000000-0005-0000-0000-00002E000000}"/>
    <cellStyle name="20% - Ênfase1 19 4" xfId="48" xr:uid="{00000000-0005-0000-0000-00002F000000}"/>
    <cellStyle name="20% - Ênfase1 2" xfId="49" xr:uid="{00000000-0005-0000-0000-000030000000}"/>
    <cellStyle name="20% - Ênfase1 2 2" xfId="50" xr:uid="{00000000-0005-0000-0000-000031000000}"/>
    <cellStyle name="20% - Ênfase1 2 2 2" xfId="51" xr:uid="{00000000-0005-0000-0000-000032000000}"/>
    <cellStyle name="20% - Ênfase1 2 2 3" xfId="52" xr:uid="{00000000-0005-0000-0000-000033000000}"/>
    <cellStyle name="20% - Ênfase1 2 2 4" xfId="53" xr:uid="{00000000-0005-0000-0000-000034000000}"/>
    <cellStyle name="20% - Ênfase1 2 3" xfId="54" xr:uid="{00000000-0005-0000-0000-000035000000}"/>
    <cellStyle name="20% - Ênfase1 2 4" xfId="55" xr:uid="{00000000-0005-0000-0000-000036000000}"/>
    <cellStyle name="20% - Ênfase1 2 5" xfId="56" xr:uid="{00000000-0005-0000-0000-000037000000}"/>
    <cellStyle name="20% - Ênfase1 20" xfId="57" xr:uid="{00000000-0005-0000-0000-000038000000}"/>
    <cellStyle name="20% - Ênfase1 20 2" xfId="58" xr:uid="{00000000-0005-0000-0000-000039000000}"/>
    <cellStyle name="20% - Ênfase1 20 3" xfId="59" xr:uid="{00000000-0005-0000-0000-00003A000000}"/>
    <cellStyle name="20% - Ênfase1 20 4" xfId="60" xr:uid="{00000000-0005-0000-0000-00003B000000}"/>
    <cellStyle name="20% - Ênfase1 21" xfId="61" xr:uid="{00000000-0005-0000-0000-00003C000000}"/>
    <cellStyle name="20% - Ênfase1 21 2" xfId="62" xr:uid="{00000000-0005-0000-0000-00003D000000}"/>
    <cellStyle name="20% - Ênfase1 21 3" xfId="63" xr:uid="{00000000-0005-0000-0000-00003E000000}"/>
    <cellStyle name="20% - Ênfase1 21 4" xfId="64" xr:uid="{00000000-0005-0000-0000-00003F000000}"/>
    <cellStyle name="20% - Ênfase1 22" xfId="65" xr:uid="{00000000-0005-0000-0000-000040000000}"/>
    <cellStyle name="20% - Ênfase1 22 2" xfId="66" xr:uid="{00000000-0005-0000-0000-000041000000}"/>
    <cellStyle name="20% - Ênfase1 22 3" xfId="67" xr:uid="{00000000-0005-0000-0000-000042000000}"/>
    <cellStyle name="20% - Ênfase1 22 4" xfId="68" xr:uid="{00000000-0005-0000-0000-000043000000}"/>
    <cellStyle name="20% - Ênfase1 23" xfId="69" xr:uid="{00000000-0005-0000-0000-000044000000}"/>
    <cellStyle name="20% - Ênfase1 3" xfId="70" xr:uid="{00000000-0005-0000-0000-000045000000}"/>
    <cellStyle name="20% - Ênfase1 3 2" xfId="71" xr:uid="{00000000-0005-0000-0000-000046000000}"/>
    <cellStyle name="20% - Ênfase1 3 2 2" xfId="72" xr:uid="{00000000-0005-0000-0000-000047000000}"/>
    <cellStyle name="20% - Ênfase1 3 2 3" xfId="73" xr:uid="{00000000-0005-0000-0000-000048000000}"/>
    <cellStyle name="20% - Ênfase1 3 2 4" xfId="74" xr:uid="{00000000-0005-0000-0000-000049000000}"/>
    <cellStyle name="20% - Ênfase1 3 3" xfId="75" xr:uid="{00000000-0005-0000-0000-00004A000000}"/>
    <cellStyle name="20% - Ênfase1 3 4" xfId="76" xr:uid="{00000000-0005-0000-0000-00004B000000}"/>
    <cellStyle name="20% - Ênfase1 3 5" xfId="77" xr:uid="{00000000-0005-0000-0000-00004C000000}"/>
    <cellStyle name="20% - Ênfase1 4" xfId="78" xr:uid="{00000000-0005-0000-0000-00004D000000}"/>
    <cellStyle name="20% - Ênfase1 4 2" xfId="79" xr:uid="{00000000-0005-0000-0000-00004E000000}"/>
    <cellStyle name="20% - Ênfase1 4 2 2" xfId="80" xr:uid="{00000000-0005-0000-0000-00004F000000}"/>
    <cellStyle name="20% - Ênfase1 4 2 3" xfId="81" xr:uid="{00000000-0005-0000-0000-000050000000}"/>
    <cellStyle name="20% - Ênfase1 4 2 4" xfId="82" xr:uid="{00000000-0005-0000-0000-000051000000}"/>
    <cellStyle name="20% - Ênfase1 4 3" xfId="83" xr:uid="{00000000-0005-0000-0000-000052000000}"/>
    <cellStyle name="20% - Ênfase1 4 4" xfId="84" xr:uid="{00000000-0005-0000-0000-000053000000}"/>
    <cellStyle name="20% - Ênfase1 4 5" xfId="85" xr:uid="{00000000-0005-0000-0000-000054000000}"/>
    <cellStyle name="20% - Ênfase1 5" xfId="86" xr:uid="{00000000-0005-0000-0000-000055000000}"/>
    <cellStyle name="20% - Ênfase1 5 2" xfId="87" xr:uid="{00000000-0005-0000-0000-000056000000}"/>
    <cellStyle name="20% - Ênfase1 5 2 2" xfId="88" xr:uid="{00000000-0005-0000-0000-000057000000}"/>
    <cellStyle name="20% - Ênfase1 5 2 3" xfId="89" xr:uid="{00000000-0005-0000-0000-000058000000}"/>
    <cellStyle name="20% - Ênfase1 5 2 4" xfId="90" xr:uid="{00000000-0005-0000-0000-000059000000}"/>
    <cellStyle name="20% - Ênfase1 5 3" xfId="91" xr:uid="{00000000-0005-0000-0000-00005A000000}"/>
    <cellStyle name="20% - Ênfase1 5 4" xfId="92" xr:uid="{00000000-0005-0000-0000-00005B000000}"/>
    <cellStyle name="20% - Ênfase1 5 5" xfId="93" xr:uid="{00000000-0005-0000-0000-00005C000000}"/>
    <cellStyle name="20% - Ênfase1 6" xfId="94" xr:uid="{00000000-0005-0000-0000-00005D000000}"/>
    <cellStyle name="20% - Ênfase1 6 2" xfId="95" xr:uid="{00000000-0005-0000-0000-00005E000000}"/>
    <cellStyle name="20% - Ênfase1 6 2 2" xfId="96" xr:uid="{00000000-0005-0000-0000-00005F000000}"/>
    <cellStyle name="20% - Ênfase1 6 2 3" xfId="97" xr:uid="{00000000-0005-0000-0000-000060000000}"/>
    <cellStyle name="20% - Ênfase1 6 2 4" xfId="98" xr:uid="{00000000-0005-0000-0000-000061000000}"/>
    <cellStyle name="20% - Ênfase1 6 3" xfId="99" xr:uid="{00000000-0005-0000-0000-000062000000}"/>
    <cellStyle name="20% - Ênfase1 6 4" xfId="100" xr:uid="{00000000-0005-0000-0000-000063000000}"/>
    <cellStyle name="20% - Ênfase1 6 5" xfId="101" xr:uid="{00000000-0005-0000-0000-000064000000}"/>
    <cellStyle name="20% - Ênfase1 7" xfId="102" xr:uid="{00000000-0005-0000-0000-000065000000}"/>
    <cellStyle name="20% - Ênfase1 7 2" xfId="103" xr:uid="{00000000-0005-0000-0000-000066000000}"/>
    <cellStyle name="20% - Ênfase1 7 2 2" xfId="104" xr:uid="{00000000-0005-0000-0000-000067000000}"/>
    <cellStyle name="20% - Ênfase1 7 2 3" xfId="105" xr:uid="{00000000-0005-0000-0000-000068000000}"/>
    <cellStyle name="20% - Ênfase1 7 2 4" xfId="106" xr:uid="{00000000-0005-0000-0000-000069000000}"/>
    <cellStyle name="20% - Ênfase1 7 3" xfId="107" xr:uid="{00000000-0005-0000-0000-00006A000000}"/>
    <cellStyle name="20% - Ênfase1 7 4" xfId="108" xr:uid="{00000000-0005-0000-0000-00006B000000}"/>
    <cellStyle name="20% - Ênfase1 7 5" xfId="109" xr:uid="{00000000-0005-0000-0000-00006C000000}"/>
    <cellStyle name="20% - Ênfase1 8" xfId="110" xr:uid="{00000000-0005-0000-0000-00006D000000}"/>
    <cellStyle name="20% - Ênfase1 8 2" xfId="111" xr:uid="{00000000-0005-0000-0000-00006E000000}"/>
    <cellStyle name="20% - Ênfase1 8 2 2" xfId="112" xr:uid="{00000000-0005-0000-0000-00006F000000}"/>
    <cellStyle name="20% - Ênfase1 8 2 3" xfId="113" xr:uid="{00000000-0005-0000-0000-000070000000}"/>
    <cellStyle name="20% - Ênfase1 8 2 4" xfId="114" xr:uid="{00000000-0005-0000-0000-000071000000}"/>
    <cellStyle name="20% - Ênfase1 8 3" xfId="115" xr:uid="{00000000-0005-0000-0000-000072000000}"/>
    <cellStyle name="20% - Ênfase1 8 4" xfId="116" xr:uid="{00000000-0005-0000-0000-000073000000}"/>
    <cellStyle name="20% - Ênfase1 8 5" xfId="117" xr:uid="{00000000-0005-0000-0000-000074000000}"/>
    <cellStyle name="20% - Ênfase1 9" xfId="118" xr:uid="{00000000-0005-0000-0000-000075000000}"/>
    <cellStyle name="20% - Ênfase1 9 2" xfId="119" xr:uid="{00000000-0005-0000-0000-000076000000}"/>
    <cellStyle name="20% - Ênfase1 9 2 2" xfId="120" xr:uid="{00000000-0005-0000-0000-000077000000}"/>
    <cellStyle name="20% - Ênfase1 9 2 3" xfId="121" xr:uid="{00000000-0005-0000-0000-000078000000}"/>
    <cellStyle name="20% - Ênfase1 9 2 4" xfId="122" xr:uid="{00000000-0005-0000-0000-000079000000}"/>
    <cellStyle name="20% - Ênfase1 9 3" xfId="123" xr:uid="{00000000-0005-0000-0000-00007A000000}"/>
    <cellStyle name="20% - Ênfase1 9 4" xfId="124" xr:uid="{00000000-0005-0000-0000-00007B000000}"/>
    <cellStyle name="20% - Ênfase1 9 5" xfId="125" xr:uid="{00000000-0005-0000-0000-00007C000000}"/>
    <cellStyle name="20% - Ênfase2 10" xfId="126" xr:uid="{00000000-0005-0000-0000-00007D000000}"/>
    <cellStyle name="20% - Ênfase2 10 2" xfId="127" xr:uid="{00000000-0005-0000-0000-00007E000000}"/>
    <cellStyle name="20% - Ênfase2 10 2 2" xfId="128" xr:uid="{00000000-0005-0000-0000-00007F000000}"/>
    <cellStyle name="20% - Ênfase2 10 2 3" xfId="129" xr:uid="{00000000-0005-0000-0000-000080000000}"/>
    <cellStyle name="20% - Ênfase2 10 2 4" xfId="130" xr:uid="{00000000-0005-0000-0000-000081000000}"/>
    <cellStyle name="20% - Ênfase2 10 3" xfId="131" xr:uid="{00000000-0005-0000-0000-000082000000}"/>
    <cellStyle name="20% - Ênfase2 10 4" xfId="132" xr:uid="{00000000-0005-0000-0000-000083000000}"/>
    <cellStyle name="20% - Ênfase2 10 5" xfId="133" xr:uid="{00000000-0005-0000-0000-000084000000}"/>
    <cellStyle name="20% - Ênfase2 11" xfId="134" xr:uid="{00000000-0005-0000-0000-000085000000}"/>
    <cellStyle name="20% - Ênfase2 11 2" xfId="135" xr:uid="{00000000-0005-0000-0000-000086000000}"/>
    <cellStyle name="20% - Ênfase2 11 3" xfId="136" xr:uid="{00000000-0005-0000-0000-000087000000}"/>
    <cellStyle name="20% - Ênfase2 11 4" xfId="137" xr:uid="{00000000-0005-0000-0000-000088000000}"/>
    <cellStyle name="20% - Ênfase2 12" xfId="138" xr:uid="{00000000-0005-0000-0000-000089000000}"/>
    <cellStyle name="20% - Ênfase2 12 2" xfId="139" xr:uid="{00000000-0005-0000-0000-00008A000000}"/>
    <cellStyle name="20% - Ênfase2 12 3" xfId="140" xr:uid="{00000000-0005-0000-0000-00008B000000}"/>
    <cellStyle name="20% - Ênfase2 12 4" xfId="141" xr:uid="{00000000-0005-0000-0000-00008C000000}"/>
    <cellStyle name="20% - Ênfase2 13" xfId="142" xr:uid="{00000000-0005-0000-0000-00008D000000}"/>
    <cellStyle name="20% - Ênfase2 13 2" xfId="143" xr:uid="{00000000-0005-0000-0000-00008E000000}"/>
    <cellStyle name="20% - Ênfase2 13 3" xfId="144" xr:uid="{00000000-0005-0000-0000-00008F000000}"/>
    <cellStyle name="20% - Ênfase2 13 4" xfId="145" xr:uid="{00000000-0005-0000-0000-000090000000}"/>
    <cellStyle name="20% - Ênfase2 14" xfId="146" xr:uid="{00000000-0005-0000-0000-000091000000}"/>
    <cellStyle name="20% - Ênfase2 14 2" xfId="147" xr:uid="{00000000-0005-0000-0000-000092000000}"/>
    <cellStyle name="20% - Ênfase2 14 3" xfId="148" xr:uid="{00000000-0005-0000-0000-000093000000}"/>
    <cellStyle name="20% - Ênfase2 14 4" xfId="149" xr:uid="{00000000-0005-0000-0000-000094000000}"/>
    <cellStyle name="20% - Ênfase2 15" xfId="150" xr:uid="{00000000-0005-0000-0000-000095000000}"/>
    <cellStyle name="20% - Ênfase2 15 2" xfId="151" xr:uid="{00000000-0005-0000-0000-000096000000}"/>
    <cellStyle name="20% - Ênfase2 15 3" xfId="152" xr:uid="{00000000-0005-0000-0000-000097000000}"/>
    <cellStyle name="20% - Ênfase2 15 4" xfId="153" xr:uid="{00000000-0005-0000-0000-000098000000}"/>
    <cellStyle name="20% - Ênfase2 16" xfId="154" xr:uid="{00000000-0005-0000-0000-000099000000}"/>
    <cellStyle name="20% - Ênfase2 16 2" xfId="155" xr:uid="{00000000-0005-0000-0000-00009A000000}"/>
    <cellStyle name="20% - Ênfase2 16 3" xfId="156" xr:uid="{00000000-0005-0000-0000-00009B000000}"/>
    <cellStyle name="20% - Ênfase2 16 4" xfId="157" xr:uid="{00000000-0005-0000-0000-00009C000000}"/>
    <cellStyle name="20% - Ênfase2 17" xfId="158" xr:uid="{00000000-0005-0000-0000-00009D000000}"/>
    <cellStyle name="20% - Ênfase2 17 2" xfId="159" xr:uid="{00000000-0005-0000-0000-00009E000000}"/>
    <cellStyle name="20% - Ênfase2 17 3" xfId="160" xr:uid="{00000000-0005-0000-0000-00009F000000}"/>
    <cellStyle name="20% - Ênfase2 17 4" xfId="161" xr:uid="{00000000-0005-0000-0000-0000A0000000}"/>
    <cellStyle name="20% - Ênfase2 18" xfId="162" xr:uid="{00000000-0005-0000-0000-0000A1000000}"/>
    <cellStyle name="20% - Ênfase2 18 2" xfId="163" xr:uid="{00000000-0005-0000-0000-0000A2000000}"/>
    <cellStyle name="20% - Ênfase2 18 3" xfId="164" xr:uid="{00000000-0005-0000-0000-0000A3000000}"/>
    <cellStyle name="20% - Ênfase2 18 4" xfId="165" xr:uid="{00000000-0005-0000-0000-0000A4000000}"/>
    <cellStyle name="20% - Ênfase2 19" xfId="166" xr:uid="{00000000-0005-0000-0000-0000A5000000}"/>
    <cellStyle name="20% - Ênfase2 19 2" xfId="167" xr:uid="{00000000-0005-0000-0000-0000A6000000}"/>
    <cellStyle name="20% - Ênfase2 19 3" xfId="168" xr:uid="{00000000-0005-0000-0000-0000A7000000}"/>
    <cellStyle name="20% - Ênfase2 19 4" xfId="169" xr:uid="{00000000-0005-0000-0000-0000A8000000}"/>
    <cellStyle name="20% - Ênfase2 2" xfId="170" xr:uid="{00000000-0005-0000-0000-0000A9000000}"/>
    <cellStyle name="20% - Ênfase2 2 2" xfId="171" xr:uid="{00000000-0005-0000-0000-0000AA000000}"/>
    <cellStyle name="20% - Ênfase2 2 2 2" xfId="172" xr:uid="{00000000-0005-0000-0000-0000AB000000}"/>
    <cellStyle name="20% - Ênfase2 2 2 3" xfId="173" xr:uid="{00000000-0005-0000-0000-0000AC000000}"/>
    <cellStyle name="20% - Ênfase2 2 2 4" xfId="174" xr:uid="{00000000-0005-0000-0000-0000AD000000}"/>
    <cellStyle name="20% - Ênfase2 2 3" xfId="175" xr:uid="{00000000-0005-0000-0000-0000AE000000}"/>
    <cellStyle name="20% - Ênfase2 2 4" xfId="176" xr:uid="{00000000-0005-0000-0000-0000AF000000}"/>
    <cellStyle name="20% - Ênfase2 2 5" xfId="177" xr:uid="{00000000-0005-0000-0000-0000B0000000}"/>
    <cellStyle name="20% - Ênfase2 20" xfId="178" xr:uid="{00000000-0005-0000-0000-0000B1000000}"/>
    <cellStyle name="20% - Ênfase2 20 2" xfId="179" xr:uid="{00000000-0005-0000-0000-0000B2000000}"/>
    <cellStyle name="20% - Ênfase2 20 3" xfId="180" xr:uid="{00000000-0005-0000-0000-0000B3000000}"/>
    <cellStyle name="20% - Ênfase2 20 4" xfId="181" xr:uid="{00000000-0005-0000-0000-0000B4000000}"/>
    <cellStyle name="20% - Ênfase2 21" xfId="182" xr:uid="{00000000-0005-0000-0000-0000B5000000}"/>
    <cellStyle name="20% - Ênfase2 21 2" xfId="183" xr:uid="{00000000-0005-0000-0000-0000B6000000}"/>
    <cellStyle name="20% - Ênfase2 21 3" xfId="184" xr:uid="{00000000-0005-0000-0000-0000B7000000}"/>
    <cellStyle name="20% - Ênfase2 21 4" xfId="185" xr:uid="{00000000-0005-0000-0000-0000B8000000}"/>
    <cellStyle name="20% - Ênfase2 22" xfId="186" xr:uid="{00000000-0005-0000-0000-0000B9000000}"/>
    <cellStyle name="20% - Ênfase2 3" xfId="187" xr:uid="{00000000-0005-0000-0000-0000BA000000}"/>
    <cellStyle name="20% - Ênfase2 3 2" xfId="188" xr:uid="{00000000-0005-0000-0000-0000BB000000}"/>
    <cellStyle name="20% - Ênfase2 3 2 2" xfId="189" xr:uid="{00000000-0005-0000-0000-0000BC000000}"/>
    <cellStyle name="20% - Ênfase2 3 2 3" xfId="190" xr:uid="{00000000-0005-0000-0000-0000BD000000}"/>
    <cellStyle name="20% - Ênfase2 3 2 4" xfId="191" xr:uid="{00000000-0005-0000-0000-0000BE000000}"/>
    <cellStyle name="20% - Ênfase2 3 3" xfId="192" xr:uid="{00000000-0005-0000-0000-0000BF000000}"/>
    <cellStyle name="20% - Ênfase2 3 4" xfId="193" xr:uid="{00000000-0005-0000-0000-0000C0000000}"/>
    <cellStyle name="20% - Ênfase2 3 5" xfId="194" xr:uid="{00000000-0005-0000-0000-0000C1000000}"/>
    <cellStyle name="20% - Ênfase2 4" xfId="195" xr:uid="{00000000-0005-0000-0000-0000C2000000}"/>
    <cellStyle name="20% - Ênfase2 4 2" xfId="196" xr:uid="{00000000-0005-0000-0000-0000C3000000}"/>
    <cellStyle name="20% - Ênfase2 4 2 2" xfId="197" xr:uid="{00000000-0005-0000-0000-0000C4000000}"/>
    <cellStyle name="20% - Ênfase2 4 2 3" xfId="198" xr:uid="{00000000-0005-0000-0000-0000C5000000}"/>
    <cellStyle name="20% - Ênfase2 4 2 4" xfId="199" xr:uid="{00000000-0005-0000-0000-0000C6000000}"/>
    <cellStyle name="20% - Ênfase2 4 3" xfId="200" xr:uid="{00000000-0005-0000-0000-0000C7000000}"/>
    <cellStyle name="20% - Ênfase2 4 4" xfId="201" xr:uid="{00000000-0005-0000-0000-0000C8000000}"/>
    <cellStyle name="20% - Ênfase2 4 5" xfId="202" xr:uid="{00000000-0005-0000-0000-0000C9000000}"/>
    <cellStyle name="20% - Ênfase2 5" xfId="203" xr:uid="{00000000-0005-0000-0000-0000CA000000}"/>
    <cellStyle name="20% - Ênfase2 5 2" xfId="204" xr:uid="{00000000-0005-0000-0000-0000CB000000}"/>
    <cellStyle name="20% - Ênfase2 5 2 2" xfId="205" xr:uid="{00000000-0005-0000-0000-0000CC000000}"/>
    <cellStyle name="20% - Ênfase2 5 2 3" xfId="206" xr:uid="{00000000-0005-0000-0000-0000CD000000}"/>
    <cellStyle name="20% - Ênfase2 5 2 4" xfId="207" xr:uid="{00000000-0005-0000-0000-0000CE000000}"/>
    <cellStyle name="20% - Ênfase2 5 3" xfId="208" xr:uid="{00000000-0005-0000-0000-0000CF000000}"/>
    <cellStyle name="20% - Ênfase2 5 4" xfId="209" xr:uid="{00000000-0005-0000-0000-0000D0000000}"/>
    <cellStyle name="20% - Ênfase2 5 5" xfId="210" xr:uid="{00000000-0005-0000-0000-0000D1000000}"/>
    <cellStyle name="20% - Ênfase2 6" xfId="211" xr:uid="{00000000-0005-0000-0000-0000D2000000}"/>
    <cellStyle name="20% - Ênfase2 6 2" xfId="212" xr:uid="{00000000-0005-0000-0000-0000D3000000}"/>
    <cellStyle name="20% - Ênfase2 6 2 2" xfId="213" xr:uid="{00000000-0005-0000-0000-0000D4000000}"/>
    <cellStyle name="20% - Ênfase2 6 2 3" xfId="214" xr:uid="{00000000-0005-0000-0000-0000D5000000}"/>
    <cellStyle name="20% - Ênfase2 6 2 4" xfId="215" xr:uid="{00000000-0005-0000-0000-0000D6000000}"/>
    <cellStyle name="20% - Ênfase2 6 3" xfId="216" xr:uid="{00000000-0005-0000-0000-0000D7000000}"/>
    <cellStyle name="20% - Ênfase2 6 4" xfId="217" xr:uid="{00000000-0005-0000-0000-0000D8000000}"/>
    <cellStyle name="20% - Ênfase2 6 5" xfId="218" xr:uid="{00000000-0005-0000-0000-0000D9000000}"/>
    <cellStyle name="20% - Ênfase2 7" xfId="219" xr:uid="{00000000-0005-0000-0000-0000DA000000}"/>
    <cellStyle name="20% - Ênfase2 7 2" xfId="220" xr:uid="{00000000-0005-0000-0000-0000DB000000}"/>
    <cellStyle name="20% - Ênfase2 7 2 2" xfId="221" xr:uid="{00000000-0005-0000-0000-0000DC000000}"/>
    <cellStyle name="20% - Ênfase2 7 2 3" xfId="222" xr:uid="{00000000-0005-0000-0000-0000DD000000}"/>
    <cellStyle name="20% - Ênfase2 7 2 4" xfId="223" xr:uid="{00000000-0005-0000-0000-0000DE000000}"/>
    <cellStyle name="20% - Ênfase2 7 3" xfId="224" xr:uid="{00000000-0005-0000-0000-0000DF000000}"/>
    <cellStyle name="20% - Ênfase2 7 4" xfId="225" xr:uid="{00000000-0005-0000-0000-0000E0000000}"/>
    <cellStyle name="20% - Ênfase2 7 5" xfId="226" xr:uid="{00000000-0005-0000-0000-0000E1000000}"/>
    <cellStyle name="20% - Ênfase2 8" xfId="227" xr:uid="{00000000-0005-0000-0000-0000E2000000}"/>
    <cellStyle name="20% - Ênfase2 8 2" xfId="228" xr:uid="{00000000-0005-0000-0000-0000E3000000}"/>
    <cellStyle name="20% - Ênfase2 8 2 2" xfId="229" xr:uid="{00000000-0005-0000-0000-0000E4000000}"/>
    <cellStyle name="20% - Ênfase2 8 2 3" xfId="230" xr:uid="{00000000-0005-0000-0000-0000E5000000}"/>
    <cellStyle name="20% - Ênfase2 8 2 4" xfId="231" xr:uid="{00000000-0005-0000-0000-0000E6000000}"/>
    <cellStyle name="20% - Ênfase2 8 3" xfId="232" xr:uid="{00000000-0005-0000-0000-0000E7000000}"/>
    <cellStyle name="20% - Ênfase2 8 4" xfId="233" xr:uid="{00000000-0005-0000-0000-0000E8000000}"/>
    <cellStyle name="20% - Ênfase2 8 5" xfId="234" xr:uid="{00000000-0005-0000-0000-0000E9000000}"/>
    <cellStyle name="20% - Ênfase2 9" xfId="235" xr:uid="{00000000-0005-0000-0000-0000EA000000}"/>
    <cellStyle name="20% - Ênfase2 9 2" xfId="236" xr:uid="{00000000-0005-0000-0000-0000EB000000}"/>
    <cellStyle name="20% - Ênfase2 9 2 2" xfId="237" xr:uid="{00000000-0005-0000-0000-0000EC000000}"/>
    <cellStyle name="20% - Ênfase2 9 2 3" xfId="238" xr:uid="{00000000-0005-0000-0000-0000ED000000}"/>
    <cellStyle name="20% - Ênfase2 9 2 4" xfId="239" xr:uid="{00000000-0005-0000-0000-0000EE000000}"/>
    <cellStyle name="20% - Ênfase2 9 3" xfId="240" xr:uid="{00000000-0005-0000-0000-0000EF000000}"/>
    <cellStyle name="20% - Ênfase2 9 4" xfId="241" xr:uid="{00000000-0005-0000-0000-0000F0000000}"/>
    <cellStyle name="20% - Ênfase2 9 5" xfId="242" xr:uid="{00000000-0005-0000-0000-0000F1000000}"/>
    <cellStyle name="20% - Ênfase3 10" xfId="243" xr:uid="{00000000-0005-0000-0000-0000F2000000}"/>
    <cellStyle name="20% - Ênfase3 10 2" xfId="244" xr:uid="{00000000-0005-0000-0000-0000F3000000}"/>
    <cellStyle name="20% - Ênfase3 10 2 2" xfId="245" xr:uid="{00000000-0005-0000-0000-0000F4000000}"/>
    <cellStyle name="20% - Ênfase3 10 2 3" xfId="246" xr:uid="{00000000-0005-0000-0000-0000F5000000}"/>
    <cellStyle name="20% - Ênfase3 10 2 4" xfId="247" xr:uid="{00000000-0005-0000-0000-0000F6000000}"/>
    <cellStyle name="20% - Ênfase3 10 3" xfId="248" xr:uid="{00000000-0005-0000-0000-0000F7000000}"/>
    <cellStyle name="20% - Ênfase3 10 4" xfId="249" xr:uid="{00000000-0005-0000-0000-0000F8000000}"/>
    <cellStyle name="20% - Ênfase3 10 5" xfId="250" xr:uid="{00000000-0005-0000-0000-0000F9000000}"/>
    <cellStyle name="20% - Ênfase3 11" xfId="251" xr:uid="{00000000-0005-0000-0000-0000FA000000}"/>
    <cellStyle name="20% - Ênfase3 11 2" xfId="252" xr:uid="{00000000-0005-0000-0000-0000FB000000}"/>
    <cellStyle name="20% - Ênfase3 11 3" xfId="253" xr:uid="{00000000-0005-0000-0000-0000FC000000}"/>
    <cellStyle name="20% - Ênfase3 11 4" xfId="254" xr:uid="{00000000-0005-0000-0000-0000FD000000}"/>
    <cellStyle name="20% - Ênfase3 12" xfId="255" xr:uid="{00000000-0005-0000-0000-0000FE000000}"/>
    <cellStyle name="20% - Ênfase3 12 2" xfId="256" xr:uid="{00000000-0005-0000-0000-0000FF000000}"/>
    <cellStyle name="20% - Ênfase3 12 3" xfId="257" xr:uid="{00000000-0005-0000-0000-000000010000}"/>
    <cellStyle name="20% - Ênfase3 12 4" xfId="258" xr:uid="{00000000-0005-0000-0000-000001010000}"/>
    <cellStyle name="20% - Ênfase3 13" xfId="259" xr:uid="{00000000-0005-0000-0000-000002010000}"/>
    <cellStyle name="20% - Ênfase3 13 2" xfId="260" xr:uid="{00000000-0005-0000-0000-000003010000}"/>
    <cellStyle name="20% - Ênfase3 13 3" xfId="261" xr:uid="{00000000-0005-0000-0000-000004010000}"/>
    <cellStyle name="20% - Ênfase3 13 4" xfId="262" xr:uid="{00000000-0005-0000-0000-000005010000}"/>
    <cellStyle name="20% - Ênfase3 14" xfId="263" xr:uid="{00000000-0005-0000-0000-000006010000}"/>
    <cellStyle name="20% - Ênfase3 14 2" xfId="264" xr:uid="{00000000-0005-0000-0000-000007010000}"/>
    <cellStyle name="20% - Ênfase3 14 3" xfId="265" xr:uid="{00000000-0005-0000-0000-000008010000}"/>
    <cellStyle name="20% - Ênfase3 14 4" xfId="266" xr:uid="{00000000-0005-0000-0000-000009010000}"/>
    <cellStyle name="20% - Ênfase3 15" xfId="267" xr:uid="{00000000-0005-0000-0000-00000A010000}"/>
    <cellStyle name="20% - Ênfase3 15 2" xfId="268" xr:uid="{00000000-0005-0000-0000-00000B010000}"/>
    <cellStyle name="20% - Ênfase3 15 3" xfId="269" xr:uid="{00000000-0005-0000-0000-00000C010000}"/>
    <cellStyle name="20% - Ênfase3 15 4" xfId="270" xr:uid="{00000000-0005-0000-0000-00000D010000}"/>
    <cellStyle name="20% - Ênfase3 16" xfId="271" xr:uid="{00000000-0005-0000-0000-00000E010000}"/>
    <cellStyle name="20% - Ênfase3 16 2" xfId="272" xr:uid="{00000000-0005-0000-0000-00000F010000}"/>
    <cellStyle name="20% - Ênfase3 16 3" xfId="273" xr:uid="{00000000-0005-0000-0000-000010010000}"/>
    <cellStyle name="20% - Ênfase3 16 4" xfId="274" xr:uid="{00000000-0005-0000-0000-000011010000}"/>
    <cellStyle name="20% - Ênfase3 17" xfId="275" xr:uid="{00000000-0005-0000-0000-000012010000}"/>
    <cellStyle name="20% - Ênfase3 17 2" xfId="276" xr:uid="{00000000-0005-0000-0000-000013010000}"/>
    <cellStyle name="20% - Ênfase3 17 3" xfId="277" xr:uid="{00000000-0005-0000-0000-000014010000}"/>
    <cellStyle name="20% - Ênfase3 17 4" xfId="278" xr:uid="{00000000-0005-0000-0000-000015010000}"/>
    <cellStyle name="20% - Ênfase3 18" xfId="279" xr:uid="{00000000-0005-0000-0000-000016010000}"/>
    <cellStyle name="20% - Ênfase3 18 2" xfId="280" xr:uid="{00000000-0005-0000-0000-000017010000}"/>
    <cellStyle name="20% - Ênfase3 18 3" xfId="281" xr:uid="{00000000-0005-0000-0000-000018010000}"/>
    <cellStyle name="20% - Ênfase3 18 4" xfId="282" xr:uid="{00000000-0005-0000-0000-000019010000}"/>
    <cellStyle name="20% - Ênfase3 19" xfId="283" xr:uid="{00000000-0005-0000-0000-00001A010000}"/>
    <cellStyle name="20% - Ênfase3 19 2" xfId="284" xr:uid="{00000000-0005-0000-0000-00001B010000}"/>
    <cellStyle name="20% - Ênfase3 19 3" xfId="285" xr:uid="{00000000-0005-0000-0000-00001C010000}"/>
    <cellStyle name="20% - Ênfase3 19 4" xfId="286" xr:uid="{00000000-0005-0000-0000-00001D010000}"/>
    <cellStyle name="20% - Ênfase3 2" xfId="287" xr:uid="{00000000-0005-0000-0000-00001E010000}"/>
    <cellStyle name="20% - Ênfase3 2 2" xfId="288" xr:uid="{00000000-0005-0000-0000-00001F010000}"/>
    <cellStyle name="20% - Ênfase3 2 2 2" xfId="289" xr:uid="{00000000-0005-0000-0000-000020010000}"/>
    <cellStyle name="20% - Ênfase3 2 2 3" xfId="290" xr:uid="{00000000-0005-0000-0000-000021010000}"/>
    <cellStyle name="20% - Ênfase3 2 2 4" xfId="291" xr:uid="{00000000-0005-0000-0000-000022010000}"/>
    <cellStyle name="20% - Ênfase3 2 3" xfId="292" xr:uid="{00000000-0005-0000-0000-000023010000}"/>
    <cellStyle name="20% - Ênfase3 2 4" xfId="293" xr:uid="{00000000-0005-0000-0000-000024010000}"/>
    <cellStyle name="20% - Ênfase3 2 5" xfId="294" xr:uid="{00000000-0005-0000-0000-000025010000}"/>
    <cellStyle name="20% - Ênfase3 20" xfId="295" xr:uid="{00000000-0005-0000-0000-000026010000}"/>
    <cellStyle name="20% - Ênfase3 20 2" xfId="296" xr:uid="{00000000-0005-0000-0000-000027010000}"/>
    <cellStyle name="20% - Ênfase3 20 3" xfId="297" xr:uid="{00000000-0005-0000-0000-000028010000}"/>
    <cellStyle name="20% - Ênfase3 20 4" xfId="298" xr:uid="{00000000-0005-0000-0000-000029010000}"/>
    <cellStyle name="20% - Ênfase3 21" xfId="299" xr:uid="{00000000-0005-0000-0000-00002A010000}"/>
    <cellStyle name="20% - Ênfase3 21 2" xfId="300" xr:uid="{00000000-0005-0000-0000-00002B010000}"/>
    <cellStyle name="20% - Ênfase3 21 3" xfId="301" xr:uid="{00000000-0005-0000-0000-00002C010000}"/>
    <cellStyle name="20% - Ênfase3 21 4" xfId="302" xr:uid="{00000000-0005-0000-0000-00002D010000}"/>
    <cellStyle name="20% - Ênfase3 22" xfId="303" xr:uid="{00000000-0005-0000-0000-00002E010000}"/>
    <cellStyle name="20% - Ênfase3 3" xfId="304" xr:uid="{00000000-0005-0000-0000-00002F010000}"/>
    <cellStyle name="20% - Ênfase3 3 2" xfId="305" xr:uid="{00000000-0005-0000-0000-000030010000}"/>
    <cellStyle name="20% - Ênfase3 3 2 2" xfId="306" xr:uid="{00000000-0005-0000-0000-000031010000}"/>
    <cellStyle name="20% - Ênfase3 3 2 3" xfId="307" xr:uid="{00000000-0005-0000-0000-000032010000}"/>
    <cellStyle name="20% - Ênfase3 3 2 4" xfId="308" xr:uid="{00000000-0005-0000-0000-000033010000}"/>
    <cellStyle name="20% - Ênfase3 3 3" xfId="309" xr:uid="{00000000-0005-0000-0000-000034010000}"/>
    <cellStyle name="20% - Ênfase3 3 4" xfId="310" xr:uid="{00000000-0005-0000-0000-000035010000}"/>
    <cellStyle name="20% - Ênfase3 3 5" xfId="311" xr:uid="{00000000-0005-0000-0000-000036010000}"/>
    <cellStyle name="20% - Ênfase3 4" xfId="312" xr:uid="{00000000-0005-0000-0000-000037010000}"/>
    <cellStyle name="20% - Ênfase3 4 2" xfId="313" xr:uid="{00000000-0005-0000-0000-000038010000}"/>
    <cellStyle name="20% - Ênfase3 4 2 2" xfId="314" xr:uid="{00000000-0005-0000-0000-000039010000}"/>
    <cellStyle name="20% - Ênfase3 4 2 3" xfId="315" xr:uid="{00000000-0005-0000-0000-00003A010000}"/>
    <cellStyle name="20% - Ênfase3 4 2 4" xfId="316" xr:uid="{00000000-0005-0000-0000-00003B010000}"/>
    <cellStyle name="20% - Ênfase3 4 3" xfId="317" xr:uid="{00000000-0005-0000-0000-00003C010000}"/>
    <cellStyle name="20% - Ênfase3 4 4" xfId="318" xr:uid="{00000000-0005-0000-0000-00003D010000}"/>
    <cellStyle name="20% - Ênfase3 4 5" xfId="319" xr:uid="{00000000-0005-0000-0000-00003E010000}"/>
    <cellStyle name="20% - Ênfase3 5" xfId="320" xr:uid="{00000000-0005-0000-0000-00003F010000}"/>
    <cellStyle name="20% - Ênfase3 5 2" xfId="321" xr:uid="{00000000-0005-0000-0000-000040010000}"/>
    <cellStyle name="20% - Ênfase3 5 2 2" xfId="322" xr:uid="{00000000-0005-0000-0000-000041010000}"/>
    <cellStyle name="20% - Ênfase3 5 2 3" xfId="323" xr:uid="{00000000-0005-0000-0000-000042010000}"/>
    <cellStyle name="20% - Ênfase3 5 2 4" xfId="324" xr:uid="{00000000-0005-0000-0000-000043010000}"/>
    <cellStyle name="20% - Ênfase3 5 3" xfId="325" xr:uid="{00000000-0005-0000-0000-000044010000}"/>
    <cellStyle name="20% - Ênfase3 5 4" xfId="326" xr:uid="{00000000-0005-0000-0000-000045010000}"/>
    <cellStyle name="20% - Ênfase3 5 5" xfId="327" xr:uid="{00000000-0005-0000-0000-000046010000}"/>
    <cellStyle name="20% - Ênfase3 6" xfId="328" xr:uid="{00000000-0005-0000-0000-000047010000}"/>
    <cellStyle name="20% - Ênfase3 6 2" xfId="329" xr:uid="{00000000-0005-0000-0000-000048010000}"/>
    <cellStyle name="20% - Ênfase3 6 2 2" xfId="330" xr:uid="{00000000-0005-0000-0000-000049010000}"/>
    <cellStyle name="20% - Ênfase3 6 2 3" xfId="331" xr:uid="{00000000-0005-0000-0000-00004A010000}"/>
    <cellStyle name="20% - Ênfase3 6 2 4" xfId="332" xr:uid="{00000000-0005-0000-0000-00004B010000}"/>
    <cellStyle name="20% - Ênfase3 6 3" xfId="333" xr:uid="{00000000-0005-0000-0000-00004C010000}"/>
    <cellStyle name="20% - Ênfase3 6 4" xfId="334" xr:uid="{00000000-0005-0000-0000-00004D010000}"/>
    <cellStyle name="20% - Ênfase3 6 5" xfId="335" xr:uid="{00000000-0005-0000-0000-00004E010000}"/>
    <cellStyle name="20% - Ênfase3 7" xfId="336" xr:uid="{00000000-0005-0000-0000-00004F010000}"/>
    <cellStyle name="20% - Ênfase3 7 2" xfId="337" xr:uid="{00000000-0005-0000-0000-000050010000}"/>
    <cellStyle name="20% - Ênfase3 7 2 2" xfId="338" xr:uid="{00000000-0005-0000-0000-000051010000}"/>
    <cellStyle name="20% - Ênfase3 7 2 3" xfId="339" xr:uid="{00000000-0005-0000-0000-000052010000}"/>
    <cellStyle name="20% - Ênfase3 7 2 4" xfId="340" xr:uid="{00000000-0005-0000-0000-000053010000}"/>
    <cellStyle name="20% - Ênfase3 7 3" xfId="341" xr:uid="{00000000-0005-0000-0000-000054010000}"/>
    <cellStyle name="20% - Ênfase3 7 4" xfId="342" xr:uid="{00000000-0005-0000-0000-000055010000}"/>
    <cellStyle name="20% - Ênfase3 7 5" xfId="343" xr:uid="{00000000-0005-0000-0000-000056010000}"/>
    <cellStyle name="20% - Ênfase3 8" xfId="344" xr:uid="{00000000-0005-0000-0000-000057010000}"/>
    <cellStyle name="20% - Ênfase3 8 2" xfId="345" xr:uid="{00000000-0005-0000-0000-000058010000}"/>
    <cellStyle name="20% - Ênfase3 8 2 2" xfId="346" xr:uid="{00000000-0005-0000-0000-000059010000}"/>
    <cellStyle name="20% - Ênfase3 8 2 3" xfId="347" xr:uid="{00000000-0005-0000-0000-00005A010000}"/>
    <cellStyle name="20% - Ênfase3 8 2 4" xfId="348" xr:uid="{00000000-0005-0000-0000-00005B010000}"/>
    <cellStyle name="20% - Ênfase3 8 3" xfId="349" xr:uid="{00000000-0005-0000-0000-00005C010000}"/>
    <cellStyle name="20% - Ênfase3 8 4" xfId="350" xr:uid="{00000000-0005-0000-0000-00005D010000}"/>
    <cellStyle name="20% - Ênfase3 8 5" xfId="351" xr:uid="{00000000-0005-0000-0000-00005E010000}"/>
    <cellStyle name="20% - Ênfase3 9" xfId="352" xr:uid="{00000000-0005-0000-0000-00005F010000}"/>
    <cellStyle name="20% - Ênfase3 9 2" xfId="353" xr:uid="{00000000-0005-0000-0000-000060010000}"/>
    <cellStyle name="20% - Ênfase3 9 2 2" xfId="354" xr:uid="{00000000-0005-0000-0000-000061010000}"/>
    <cellStyle name="20% - Ênfase3 9 2 3" xfId="355" xr:uid="{00000000-0005-0000-0000-000062010000}"/>
    <cellStyle name="20% - Ênfase3 9 2 4" xfId="356" xr:uid="{00000000-0005-0000-0000-000063010000}"/>
    <cellStyle name="20% - Ênfase3 9 3" xfId="357" xr:uid="{00000000-0005-0000-0000-000064010000}"/>
    <cellStyle name="20% - Ênfase3 9 4" xfId="358" xr:uid="{00000000-0005-0000-0000-000065010000}"/>
    <cellStyle name="20% - Ênfase3 9 5" xfId="359" xr:uid="{00000000-0005-0000-0000-000066010000}"/>
    <cellStyle name="20% - Ênfase4 10" xfId="360" xr:uid="{00000000-0005-0000-0000-000067010000}"/>
    <cellStyle name="20% - Ênfase4 10 2" xfId="361" xr:uid="{00000000-0005-0000-0000-000068010000}"/>
    <cellStyle name="20% - Ênfase4 10 2 2" xfId="362" xr:uid="{00000000-0005-0000-0000-000069010000}"/>
    <cellStyle name="20% - Ênfase4 10 2 3" xfId="363" xr:uid="{00000000-0005-0000-0000-00006A010000}"/>
    <cellStyle name="20% - Ênfase4 10 2 4" xfId="364" xr:uid="{00000000-0005-0000-0000-00006B010000}"/>
    <cellStyle name="20% - Ênfase4 10 3" xfId="365" xr:uid="{00000000-0005-0000-0000-00006C010000}"/>
    <cellStyle name="20% - Ênfase4 10 4" xfId="366" xr:uid="{00000000-0005-0000-0000-00006D010000}"/>
    <cellStyle name="20% - Ênfase4 10 5" xfId="367" xr:uid="{00000000-0005-0000-0000-00006E010000}"/>
    <cellStyle name="20% - Ênfase4 11" xfId="368" xr:uid="{00000000-0005-0000-0000-00006F010000}"/>
    <cellStyle name="20% - Ênfase4 11 2" xfId="369" xr:uid="{00000000-0005-0000-0000-000070010000}"/>
    <cellStyle name="20% - Ênfase4 11 3" xfId="370" xr:uid="{00000000-0005-0000-0000-000071010000}"/>
    <cellStyle name="20% - Ênfase4 11 4" xfId="371" xr:uid="{00000000-0005-0000-0000-000072010000}"/>
    <cellStyle name="20% - Ênfase4 12" xfId="372" xr:uid="{00000000-0005-0000-0000-000073010000}"/>
    <cellStyle name="20% - Ênfase4 12 2" xfId="373" xr:uid="{00000000-0005-0000-0000-000074010000}"/>
    <cellStyle name="20% - Ênfase4 12 3" xfId="374" xr:uid="{00000000-0005-0000-0000-000075010000}"/>
    <cellStyle name="20% - Ênfase4 12 4" xfId="375" xr:uid="{00000000-0005-0000-0000-000076010000}"/>
    <cellStyle name="20% - Ênfase4 13" xfId="376" xr:uid="{00000000-0005-0000-0000-000077010000}"/>
    <cellStyle name="20% - Ênfase4 13 2" xfId="377" xr:uid="{00000000-0005-0000-0000-000078010000}"/>
    <cellStyle name="20% - Ênfase4 13 3" xfId="378" xr:uid="{00000000-0005-0000-0000-000079010000}"/>
    <cellStyle name="20% - Ênfase4 13 4" xfId="379" xr:uid="{00000000-0005-0000-0000-00007A010000}"/>
    <cellStyle name="20% - Ênfase4 14" xfId="380" xr:uid="{00000000-0005-0000-0000-00007B010000}"/>
    <cellStyle name="20% - Ênfase4 14 2" xfId="381" xr:uid="{00000000-0005-0000-0000-00007C010000}"/>
    <cellStyle name="20% - Ênfase4 14 3" xfId="382" xr:uid="{00000000-0005-0000-0000-00007D010000}"/>
    <cellStyle name="20% - Ênfase4 14 4" xfId="383" xr:uid="{00000000-0005-0000-0000-00007E010000}"/>
    <cellStyle name="20% - Ênfase4 15" xfId="384" xr:uid="{00000000-0005-0000-0000-00007F010000}"/>
    <cellStyle name="20% - Ênfase4 15 2" xfId="385" xr:uid="{00000000-0005-0000-0000-000080010000}"/>
    <cellStyle name="20% - Ênfase4 15 3" xfId="386" xr:uid="{00000000-0005-0000-0000-000081010000}"/>
    <cellStyle name="20% - Ênfase4 15 4" xfId="387" xr:uid="{00000000-0005-0000-0000-000082010000}"/>
    <cellStyle name="20% - Ênfase4 16" xfId="388" xr:uid="{00000000-0005-0000-0000-000083010000}"/>
    <cellStyle name="20% - Ênfase4 16 2" xfId="389" xr:uid="{00000000-0005-0000-0000-000084010000}"/>
    <cellStyle name="20% - Ênfase4 16 3" xfId="390" xr:uid="{00000000-0005-0000-0000-000085010000}"/>
    <cellStyle name="20% - Ênfase4 16 4" xfId="391" xr:uid="{00000000-0005-0000-0000-000086010000}"/>
    <cellStyle name="20% - Ênfase4 17" xfId="392" xr:uid="{00000000-0005-0000-0000-000087010000}"/>
    <cellStyle name="20% - Ênfase4 17 2" xfId="393" xr:uid="{00000000-0005-0000-0000-000088010000}"/>
    <cellStyle name="20% - Ênfase4 17 3" xfId="394" xr:uid="{00000000-0005-0000-0000-000089010000}"/>
    <cellStyle name="20% - Ênfase4 17 4" xfId="395" xr:uid="{00000000-0005-0000-0000-00008A010000}"/>
    <cellStyle name="20% - Ênfase4 18" xfId="396" xr:uid="{00000000-0005-0000-0000-00008B010000}"/>
    <cellStyle name="20% - Ênfase4 18 2" xfId="397" xr:uid="{00000000-0005-0000-0000-00008C010000}"/>
    <cellStyle name="20% - Ênfase4 18 3" xfId="398" xr:uid="{00000000-0005-0000-0000-00008D010000}"/>
    <cellStyle name="20% - Ênfase4 18 4" xfId="399" xr:uid="{00000000-0005-0000-0000-00008E010000}"/>
    <cellStyle name="20% - Ênfase4 19" xfId="400" xr:uid="{00000000-0005-0000-0000-00008F010000}"/>
    <cellStyle name="20% - Ênfase4 19 2" xfId="401" xr:uid="{00000000-0005-0000-0000-000090010000}"/>
    <cellStyle name="20% - Ênfase4 19 3" xfId="402" xr:uid="{00000000-0005-0000-0000-000091010000}"/>
    <cellStyle name="20% - Ênfase4 19 4" xfId="403" xr:uid="{00000000-0005-0000-0000-000092010000}"/>
    <cellStyle name="20% - Ênfase4 2" xfId="404" xr:uid="{00000000-0005-0000-0000-000093010000}"/>
    <cellStyle name="20% - Ênfase4 2 2" xfId="405" xr:uid="{00000000-0005-0000-0000-000094010000}"/>
    <cellStyle name="20% - Ênfase4 2 2 2" xfId="406" xr:uid="{00000000-0005-0000-0000-000095010000}"/>
    <cellStyle name="20% - Ênfase4 2 2 3" xfId="407" xr:uid="{00000000-0005-0000-0000-000096010000}"/>
    <cellStyle name="20% - Ênfase4 2 2 4" xfId="408" xr:uid="{00000000-0005-0000-0000-000097010000}"/>
    <cellStyle name="20% - Ênfase4 2 3" xfId="409" xr:uid="{00000000-0005-0000-0000-000098010000}"/>
    <cellStyle name="20% - Ênfase4 2 4" xfId="410" xr:uid="{00000000-0005-0000-0000-000099010000}"/>
    <cellStyle name="20% - Ênfase4 2 5" xfId="411" xr:uid="{00000000-0005-0000-0000-00009A010000}"/>
    <cellStyle name="20% - Ênfase4 20" xfId="412" xr:uid="{00000000-0005-0000-0000-00009B010000}"/>
    <cellStyle name="20% - Ênfase4 20 2" xfId="413" xr:uid="{00000000-0005-0000-0000-00009C010000}"/>
    <cellStyle name="20% - Ênfase4 20 3" xfId="414" xr:uid="{00000000-0005-0000-0000-00009D010000}"/>
    <cellStyle name="20% - Ênfase4 20 4" xfId="415" xr:uid="{00000000-0005-0000-0000-00009E010000}"/>
    <cellStyle name="20% - Ênfase4 21" xfId="416" xr:uid="{00000000-0005-0000-0000-00009F010000}"/>
    <cellStyle name="20% - Ênfase4 21 2" xfId="417" xr:uid="{00000000-0005-0000-0000-0000A0010000}"/>
    <cellStyle name="20% - Ênfase4 21 3" xfId="418" xr:uid="{00000000-0005-0000-0000-0000A1010000}"/>
    <cellStyle name="20% - Ênfase4 21 4" xfId="419" xr:uid="{00000000-0005-0000-0000-0000A2010000}"/>
    <cellStyle name="20% - Ênfase4 22" xfId="420" xr:uid="{00000000-0005-0000-0000-0000A3010000}"/>
    <cellStyle name="20% - Ênfase4 3" xfId="421" xr:uid="{00000000-0005-0000-0000-0000A4010000}"/>
    <cellStyle name="20% - Ênfase4 3 2" xfId="422" xr:uid="{00000000-0005-0000-0000-0000A5010000}"/>
    <cellStyle name="20% - Ênfase4 3 2 2" xfId="423" xr:uid="{00000000-0005-0000-0000-0000A6010000}"/>
    <cellStyle name="20% - Ênfase4 3 2 3" xfId="424" xr:uid="{00000000-0005-0000-0000-0000A7010000}"/>
    <cellStyle name="20% - Ênfase4 3 2 4" xfId="425" xr:uid="{00000000-0005-0000-0000-0000A8010000}"/>
    <cellStyle name="20% - Ênfase4 3 3" xfId="426" xr:uid="{00000000-0005-0000-0000-0000A9010000}"/>
    <cellStyle name="20% - Ênfase4 3 4" xfId="427" xr:uid="{00000000-0005-0000-0000-0000AA010000}"/>
    <cellStyle name="20% - Ênfase4 3 5" xfId="428" xr:uid="{00000000-0005-0000-0000-0000AB010000}"/>
    <cellStyle name="20% - Ênfase4 4" xfId="429" xr:uid="{00000000-0005-0000-0000-0000AC010000}"/>
    <cellStyle name="20% - Ênfase4 4 2" xfId="430" xr:uid="{00000000-0005-0000-0000-0000AD010000}"/>
    <cellStyle name="20% - Ênfase4 4 2 2" xfId="431" xr:uid="{00000000-0005-0000-0000-0000AE010000}"/>
    <cellStyle name="20% - Ênfase4 4 2 3" xfId="432" xr:uid="{00000000-0005-0000-0000-0000AF010000}"/>
    <cellStyle name="20% - Ênfase4 4 2 4" xfId="433" xr:uid="{00000000-0005-0000-0000-0000B0010000}"/>
    <cellStyle name="20% - Ênfase4 4 3" xfId="434" xr:uid="{00000000-0005-0000-0000-0000B1010000}"/>
    <cellStyle name="20% - Ênfase4 4 4" xfId="435" xr:uid="{00000000-0005-0000-0000-0000B2010000}"/>
    <cellStyle name="20% - Ênfase4 4 5" xfId="436" xr:uid="{00000000-0005-0000-0000-0000B3010000}"/>
    <cellStyle name="20% - Ênfase4 5" xfId="437" xr:uid="{00000000-0005-0000-0000-0000B4010000}"/>
    <cellStyle name="20% - Ênfase4 5 2" xfId="438" xr:uid="{00000000-0005-0000-0000-0000B5010000}"/>
    <cellStyle name="20% - Ênfase4 5 2 2" xfId="439" xr:uid="{00000000-0005-0000-0000-0000B6010000}"/>
    <cellStyle name="20% - Ênfase4 5 2 3" xfId="440" xr:uid="{00000000-0005-0000-0000-0000B7010000}"/>
    <cellStyle name="20% - Ênfase4 5 2 4" xfId="441" xr:uid="{00000000-0005-0000-0000-0000B8010000}"/>
    <cellStyle name="20% - Ênfase4 5 3" xfId="442" xr:uid="{00000000-0005-0000-0000-0000B9010000}"/>
    <cellStyle name="20% - Ênfase4 5 4" xfId="443" xr:uid="{00000000-0005-0000-0000-0000BA010000}"/>
    <cellStyle name="20% - Ênfase4 5 5" xfId="444" xr:uid="{00000000-0005-0000-0000-0000BB010000}"/>
    <cellStyle name="20% - Ênfase4 6" xfId="445" xr:uid="{00000000-0005-0000-0000-0000BC010000}"/>
    <cellStyle name="20% - Ênfase4 6 2" xfId="446" xr:uid="{00000000-0005-0000-0000-0000BD010000}"/>
    <cellStyle name="20% - Ênfase4 6 2 2" xfId="447" xr:uid="{00000000-0005-0000-0000-0000BE010000}"/>
    <cellStyle name="20% - Ênfase4 6 2 3" xfId="448" xr:uid="{00000000-0005-0000-0000-0000BF010000}"/>
    <cellStyle name="20% - Ênfase4 6 2 4" xfId="449" xr:uid="{00000000-0005-0000-0000-0000C0010000}"/>
    <cellStyle name="20% - Ênfase4 6 3" xfId="450" xr:uid="{00000000-0005-0000-0000-0000C1010000}"/>
    <cellStyle name="20% - Ênfase4 6 4" xfId="451" xr:uid="{00000000-0005-0000-0000-0000C2010000}"/>
    <cellStyle name="20% - Ênfase4 6 5" xfId="452" xr:uid="{00000000-0005-0000-0000-0000C3010000}"/>
    <cellStyle name="20% - Ênfase4 7" xfId="453" xr:uid="{00000000-0005-0000-0000-0000C4010000}"/>
    <cellStyle name="20% - Ênfase4 7 2" xfId="454" xr:uid="{00000000-0005-0000-0000-0000C5010000}"/>
    <cellStyle name="20% - Ênfase4 7 2 2" xfId="455" xr:uid="{00000000-0005-0000-0000-0000C6010000}"/>
    <cellStyle name="20% - Ênfase4 7 2 3" xfId="456" xr:uid="{00000000-0005-0000-0000-0000C7010000}"/>
    <cellStyle name="20% - Ênfase4 7 2 4" xfId="457" xr:uid="{00000000-0005-0000-0000-0000C8010000}"/>
    <cellStyle name="20% - Ênfase4 7 3" xfId="458" xr:uid="{00000000-0005-0000-0000-0000C9010000}"/>
    <cellStyle name="20% - Ênfase4 7 4" xfId="459" xr:uid="{00000000-0005-0000-0000-0000CA010000}"/>
    <cellStyle name="20% - Ênfase4 7 5" xfId="460" xr:uid="{00000000-0005-0000-0000-0000CB010000}"/>
    <cellStyle name="20% - Ênfase4 8" xfId="461" xr:uid="{00000000-0005-0000-0000-0000CC010000}"/>
    <cellStyle name="20% - Ênfase4 8 2" xfId="462" xr:uid="{00000000-0005-0000-0000-0000CD010000}"/>
    <cellStyle name="20% - Ênfase4 8 2 2" xfId="463" xr:uid="{00000000-0005-0000-0000-0000CE010000}"/>
    <cellStyle name="20% - Ênfase4 8 2 3" xfId="464" xr:uid="{00000000-0005-0000-0000-0000CF010000}"/>
    <cellStyle name="20% - Ênfase4 8 2 4" xfId="465" xr:uid="{00000000-0005-0000-0000-0000D0010000}"/>
    <cellStyle name="20% - Ênfase4 8 3" xfId="466" xr:uid="{00000000-0005-0000-0000-0000D1010000}"/>
    <cellStyle name="20% - Ênfase4 8 4" xfId="467" xr:uid="{00000000-0005-0000-0000-0000D2010000}"/>
    <cellStyle name="20% - Ênfase4 8 5" xfId="468" xr:uid="{00000000-0005-0000-0000-0000D3010000}"/>
    <cellStyle name="20% - Ênfase4 9" xfId="469" xr:uid="{00000000-0005-0000-0000-0000D4010000}"/>
    <cellStyle name="20% - Ênfase4 9 2" xfId="470" xr:uid="{00000000-0005-0000-0000-0000D5010000}"/>
    <cellStyle name="20% - Ênfase4 9 2 2" xfId="471" xr:uid="{00000000-0005-0000-0000-0000D6010000}"/>
    <cellStyle name="20% - Ênfase4 9 2 3" xfId="472" xr:uid="{00000000-0005-0000-0000-0000D7010000}"/>
    <cellStyle name="20% - Ênfase4 9 2 4" xfId="473" xr:uid="{00000000-0005-0000-0000-0000D8010000}"/>
    <cellStyle name="20% - Ênfase4 9 3" xfId="474" xr:uid="{00000000-0005-0000-0000-0000D9010000}"/>
    <cellStyle name="20% - Ênfase4 9 4" xfId="475" xr:uid="{00000000-0005-0000-0000-0000DA010000}"/>
    <cellStyle name="20% - Ênfase4 9 5" xfId="476" xr:uid="{00000000-0005-0000-0000-0000DB010000}"/>
    <cellStyle name="20% - Ênfase5 10" xfId="477" xr:uid="{00000000-0005-0000-0000-0000DC010000}"/>
    <cellStyle name="20% - Ênfase5 10 2" xfId="478" xr:uid="{00000000-0005-0000-0000-0000DD010000}"/>
    <cellStyle name="20% - Ênfase5 10 2 2" xfId="479" xr:uid="{00000000-0005-0000-0000-0000DE010000}"/>
    <cellStyle name="20% - Ênfase5 10 2 3" xfId="480" xr:uid="{00000000-0005-0000-0000-0000DF010000}"/>
    <cellStyle name="20% - Ênfase5 10 2 4" xfId="481" xr:uid="{00000000-0005-0000-0000-0000E0010000}"/>
    <cellStyle name="20% - Ênfase5 10 3" xfId="482" xr:uid="{00000000-0005-0000-0000-0000E1010000}"/>
    <cellStyle name="20% - Ênfase5 10 4" xfId="483" xr:uid="{00000000-0005-0000-0000-0000E2010000}"/>
    <cellStyle name="20% - Ênfase5 10 5" xfId="484" xr:uid="{00000000-0005-0000-0000-0000E3010000}"/>
    <cellStyle name="20% - Ênfase5 11" xfId="485" xr:uid="{00000000-0005-0000-0000-0000E4010000}"/>
    <cellStyle name="20% - Ênfase5 11 2" xfId="486" xr:uid="{00000000-0005-0000-0000-0000E5010000}"/>
    <cellStyle name="20% - Ênfase5 11 3" xfId="487" xr:uid="{00000000-0005-0000-0000-0000E6010000}"/>
    <cellStyle name="20% - Ênfase5 11 4" xfId="488" xr:uid="{00000000-0005-0000-0000-0000E7010000}"/>
    <cellStyle name="20% - Ênfase5 12" xfId="489" xr:uid="{00000000-0005-0000-0000-0000E8010000}"/>
    <cellStyle name="20% - Ênfase5 12 2" xfId="490" xr:uid="{00000000-0005-0000-0000-0000E9010000}"/>
    <cellStyle name="20% - Ênfase5 12 3" xfId="491" xr:uid="{00000000-0005-0000-0000-0000EA010000}"/>
    <cellStyle name="20% - Ênfase5 12 4" xfId="492" xr:uid="{00000000-0005-0000-0000-0000EB010000}"/>
    <cellStyle name="20% - Ênfase5 13" xfId="493" xr:uid="{00000000-0005-0000-0000-0000EC010000}"/>
    <cellStyle name="20% - Ênfase5 13 2" xfId="494" xr:uid="{00000000-0005-0000-0000-0000ED010000}"/>
    <cellStyle name="20% - Ênfase5 13 3" xfId="495" xr:uid="{00000000-0005-0000-0000-0000EE010000}"/>
    <cellStyle name="20% - Ênfase5 13 4" xfId="496" xr:uid="{00000000-0005-0000-0000-0000EF010000}"/>
    <cellStyle name="20% - Ênfase5 14" xfId="497" xr:uid="{00000000-0005-0000-0000-0000F0010000}"/>
    <cellStyle name="20% - Ênfase5 14 2" xfId="498" xr:uid="{00000000-0005-0000-0000-0000F1010000}"/>
    <cellStyle name="20% - Ênfase5 14 3" xfId="499" xr:uid="{00000000-0005-0000-0000-0000F2010000}"/>
    <cellStyle name="20% - Ênfase5 14 4" xfId="500" xr:uid="{00000000-0005-0000-0000-0000F3010000}"/>
    <cellStyle name="20% - Ênfase5 15" xfId="501" xr:uid="{00000000-0005-0000-0000-0000F4010000}"/>
    <cellStyle name="20% - Ênfase5 15 2" xfId="502" xr:uid="{00000000-0005-0000-0000-0000F5010000}"/>
    <cellStyle name="20% - Ênfase5 15 3" xfId="503" xr:uid="{00000000-0005-0000-0000-0000F6010000}"/>
    <cellStyle name="20% - Ênfase5 15 4" xfId="504" xr:uid="{00000000-0005-0000-0000-0000F7010000}"/>
    <cellStyle name="20% - Ênfase5 16" xfId="505" xr:uid="{00000000-0005-0000-0000-0000F8010000}"/>
    <cellStyle name="20% - Ênfase5 16 2" xfId="506" xr:uid="{00000000-0005-0000-0000-0000F9010000}"/>
    <cellStyle name="20% - Ênfase5 16 3" xfId="507" xr:uid="{00000000-0005-0000-0000-0000FA010000}"/>
    <cellStyle name="20% - Ênfase5 16 4" xfId="508" xr:uid="{00000000-0005-0000-0000-0000FB010000}"/>
    <cellStyle name="20% - Ênfase5 17" xfId="509" xr:uid="{00000000-0005-0000-0000-0000FC010000}"/>
    <cellStyle name="20% - Ênfase5 17 2" xfId="510" xr:uid="{00000000-0005-0000-0000-0000FD010000}"/>
    <cellStyle name="20% - Ênfase5 17 3" xfId="511" xr:uid="{00000000-0005-0000-0000-0000FE010000}"/>
    <cellStyle name="20% - Ênfase5 17 4" xfId="512" xr:uid="{00000000-0005-0000-0000-0000FF010000}"/>
    <cellStyle name="20% - Ênfase5 18" xfId="513" xr:uid="{00000000-0005-0000-0000-000000020000}"/>
    <cellStyle name="20% - Ênfase5 18 2" xfId="514" xr:uid="{00000000-0005-0000-0000-000001020000}"/>
    <cellStyle name="20% - Ênfase5 18 3" xfId="515" xr:uid="{00000000-0005-0000-0000-000002020000}"/>
    <cellStyle name="20% - Ênfase5 18 4" xfId="516" xr:uid="{00000000-0005-0000-0000-000003020000}"/>
    <cellStyle name="20% - Ênfase5 19" xfId="517" xr:uid="{00000000-0005-0000-0000-000004020000}"/>
    <cellStyle name="20% - Ênfase5 19 2" xfId="518" xr:uid="{00000000-0005-0000-0000-000005020000}"/>
    <cellStyle name="20% - Ênfase5 19 3" xfId="519" xr:uid="{00000000-0005-0000-0000-000006020000}"/>
    <cellStyle name="20% - Ênfase5 19 4" xfId="520" xr:uid="{00000000-0005-0000-0000-000007020000}"/>
    <cellStyle name="20% - Ênfase5 2" xfId="521" xr:uid="{00000000-0005-0000-0000-000008020000}"/>
    <cellStyle name="20% - Ênfase5 2 2" xfId="522" xr:uid="{00000000-0005-0000-0000-000009020000}"/>
    <cellStyle name="20% - Ênfase5 2 2 2" xfId="523" xr:uid="{00000000-0005-0000-0000-00000A020000}"/>
    <cellStyle name="20% - Ênfase5 2 2 3" xfId="524" xr:uid="{00000000-0005-0000-0000-00000B020000}"/>
    <cellStyle name="20% - Ênfase5 2 2 4" xfId="525" xr:uid="{00000000-0005-0000-0000-00000C020000}"/>
    <cellStyle name="20% - Ênfase5 2 3" xfId="526" xr:uid="{00000000-0005-0000-0000-00000D020000}"/>
    <cellStyle name="20% - Ênfase5 2 4" xfId="527" xr:uid="{00000000-0005-0000-0000-00000E020000}"/>
    <cellStyle name="20% - Ênfase5 2 5" xfId="528" xr:uid="{00000000-0005-0000-0000-00000F020000}"/>
    <cellStyle name="20% - Ênfase5 20" xfId="529" xr:uid="{00000000-0005-0000-0000-000010020000}"/>
    <cellStyle name="20% - Ênfase5 20 2" xfId="530" xr:uid="{00000000-0005-0000-0000-000011020000}"/>
    <cellStyle name="20% - Ênfase5 20 3" xfId="531" xr:uid="{00000000-0005-0000-0000-000012020000}"/>
    <cellStyle name="20% - Ênfase5 20 4" xfId="532" xr:uid="{00000000-0005-0000-0000-000013020000}"/>
    <cellStyle name="20% - Ênfase5 21" xfId="533" xr:uid="{00000000-0005-0000-0000-000014020000}"/>
    <cellStyle name="20% - Ênfase5 21 2" xfId="534" xr:uid="{00000000-0005-0000-0000-000015020000}"/>
    <cellStyle name="20% - Ênfase5 21 3" xfId="535" xr:uid="{00000000-0005-0000-0000-000016020000}"/>
    <cellStyle name="20% - Ênfase5 21 4" xfId="536" xr:uid="{00000000-0005-0000-0000-000017020000}"/>
    <cellStyle name="20% - Ênfase5 22" xfId="537" xr:uid="{00000000-0005-0000-0000-000018020000}"/>
    <cellStyle name="20% - Ênfase5 3" xfId="538" xr:uid="{00000000-0005-0000-0000-000019020000}"/>
    <cellStyle name="20% - Ênfase5 3 2" xfId="539" xr:uid="{00000000-0005-0000-0000-00001A020000}"/>
    <cellStyle name="20% - Ênfase5 3 2 2" xfId="540" xr:uid="{00000000-0005-0000-0000-00001B020000}"/>
    <cellStyle name="20% - Ênfase5 3 2 3" xfId="541" xr:uid="{00000000-0005-0000-0000-00001C020000}"/>
    <cellStyle name="20% - Ênfase5 3 2 4" xfId="542" xr:uid="{00000000-0005-0000-0000-00001D020000}"/>
    <cellStyle name="20% - Ênfase5 3 3" xfId="543" xr:uid="{00000000-0005-0000-0000-00001E020000}"/>
    <cellStyle name="20% - Ênfase5 3 4" xfId="544" xr:uid="{00000000-0005-0000-0000-00001F020000}"/>
    <cellStyle name="20% - Ênfase5 3 5" xfId="545" xr:uid="{00000000-0005-0000-0000-000020020000}"/>
    <cellStyle name="20% - Ênfase5 4" xfId="546" xr:uid="{00000000-0005-0000-0000-000021020000}"/>
    <cellStyle name="20% - Ênfase5 4 2" xfId="547" xr:uid="{00000000-0005-0000-0000-000022020000}"/>
    <cellStyle name="20% - Ênfase5 4 2 2" xfId="548" xr:uid="{00000000-0005-0000-0000-000023020000}"/>
    <cellStyle name="20% - Ênfase5 4 2 3" xfId="549" xr:uid="{00000000-0005-0000-0000-000024020000}"/>
    <cellStyle name="20% - Ênfase5 4 2 4" xfId="550" xr:uid="{00000000-0005-0000-0000-000025020000}"/>
    <cellStyle name="20% - Ênfase5 4 3" xfId="551" xr:uid="{00000000-0005-0000-0000-000026020000}"/>
    <cellStyle name="20% - Ênfase5 4 4" xfId="552" xr:uid="{00000000-0005-0000-0000-000027020000}"/>
    <cellStyle name="20% - Ênfase5 4 5" xfId="553" xr:uid="{00000000-0005-0000-0000-000028020000}"/>
    <cellStyle name="20% - Ênfase5 5" xfId="554" xr:uid="{00000000-0005-0000-0000-000029020000}"/>
    <cellStyle name="20% - Ênfase5 5 2" xfId="555" xr:uid="{00000000-0005-0000-0000-00002A020000}"/>
    <cellStyle name="20% - Ênfase5 5 2 2" xfId="556" xr:uid="{00000000-0005-0000-0000-00002B020000}"/>
    <cellStyle name="20% - Ênfase5 5 2 3" xfId="557" xr:uid="{00000000-0005-0000-0000-00002C020000}"/>
    <cellStyle name="20% - Ênfase5 5 2 4" xfId="558" xr:uid="{00000000-0005-0000-0000-00002D020000}"/>
    <cellStyle name="20% - Ênfase5 5 3" xfId="559" xr:uid="{00000000-0005-0000-0000-00002E020000}"/>
    <cellStyle name="20% - Ênfase5 5 4" xfId="560" xr:uid="{00000000-0005-0000-0000-00002F020000}"/>
    <cellStyle name="20% - Ênfase5 5 5" xfId="561" xr:uid="{00000000-0005-0000-0000-000030020000}"/>
    <cellStyle name="20% - Ênfase5 6" xfId="562" xr:uid="{00000000-0005-0000-0000-000031020000}"/>
    <cellStyle name="20% - Ênfase5 6 2" xfId="563" xr:uid="{00000000-0005-0000-0000-000032020000}"/>
    <cellStyle name="20% - Ênfase5 6 2 2" xfId="564" xr:uid="{00000000-0005-0000-0000-000033020000}"/>
    <cellStyle name="20% - Ênfase5 6 2 3" xfId="565" xr:uid="{00000000-0005-0000-0000-000034020000}"/>
    <cellStyle name="20% - Ênfase5 6 2 4" xfId="566" xr:uid="{00000000-0005-0000-0000-000035020000}"/>
    <cellStyle name="20% - Ênfase5 6 3" xfId="567" xr:uid="{00000000-0005-0000-0000-000036020000}"/>
    <cellStyle name="20% - Ênfase5 6 4" xfId="568" xr:uid="{00000000-0005-0000-0000-000037020000}"/>
    <cellStyle name="20% - Ênfase5 6 5" xfId="569" xr:uid="{00000000-0005-0000-0000-000038020000}"/>
    <cellStyle name="20% - Ênfase5 7" xfId="570" xr:uid="{00000000-0005-0000-0000-000039020000}"/>
    <cellStyle name="20% - Ênfase5 7 2" xfId="571" xr:uid="{00000000-0005-0000-0000-00003A020000}"/>
    <cellStyle name="20% - Ênfase5 7 2 2" xfId="572" xr:uid="{00000000-0005-0000-0000-00003B020000}"/>
    <cellStyle name="20% - Ênfase5 7 2 3" xfId="573" xr:uid="{00000000-0005-0000-0000-00003C020000}"/>
    <cellStyle name="20% - Ênfase5 7 2 4" xfId="574" xr:uid="{00000000-0005-0000-0000-00003D020000}"/>
    <cellStyle name="20% - Ênfase5 7 3" xfId="575" xr:uid="{00000000-0005-0000-0000-00003E020000}"/>
    <cellStyle name="20% - Ênfase5 7 4" xfId="576" xr:uid="{00000000-0005-0000-0000-00003F020000}"/>
    <cellStyle name="20% - Ênfase5 7 5" xfId="577" xr:uid="{00000000-0005-0000-0000-000040020000}"/>
    <cellStyle name="20% - Ênfase5 8" xfId="578" xr:uid="{00000000-0005-0000-0000-000041020000}"/>
    <cellStyle name="20% - Ênfase5 8 2" xfId="579" xr:uid="{00000000-0005-0000-0000-000042020000}"/>
    <cellStyle name="20% - Ênfase5 8 2 2" xfId="580" xr:uid="{00000000-0005-0000-0000-000043020000}"/>
    <cellStyle name="20% - Ênfase5 8 2 3" xfId="581" xr:uid="{00000000-0005-0000-0000-000044020000}"/>
    <cellStyle name="20% - Ênfase5 8 2 4" xfId="582" xr:uid="{00000000-0005-0000-0000-000045020000}"/>
    <cellStyle name="20% - Ênfase5 8 3" xfId="583" xr:uid="{00000000-0005-0000-0000-000046020000}"/>
    <cellStyle name="20% - Ênfase5 8 4" xfId="584" xr:uid="{00000000-0005-0000-0000-000047020000}"/>
    <cellStyle name="20% - Ênfase5 8 5" xfId="585" xr:uid="{00000000-0005-0000-0000-000048020000}"/>
    <cellStyle name="20% - Ênfase5 9" xfId="586" xr:uid="{00000000-0005-0000-0000-000049020000}"/>
    <cellStyle name="20% - Ênfase5 9 2" xfId="587" xr:uid="{00000000-0005-0000-0000-00004A020000}"/>
    <cellStyle name="20% - Ênfase5 9 2 2" xfId="588" xr:uid="{00000000-0005-0000-0000-00004B020000}"/>
    <cellStyle name="20% - Ênfase5 9 2 3" xfId="589" xr:uid="{00000000-0005-0000-0000-00004C020000}"/>
    <cellStyle name="20% - Ênfase5 9 2 4" xfId="590" xr:uid="{00000000-0005-0000-0000-00004D020000}"/>
    <cellStyle name="20% - Ênfase5 9 3" xfId="591" xr:uid="{00000000-0005-0000-0000-00004E020000}"/>
    <cellStyle name="20% - Ênfase5 9 4" xfId="592" xr:uid="{00000000-0005-0000-0000-00004F020000}"/>
    <cellStyle name="20% - Ênfase5 9 5" xfId="593" xr:uid="{00000000-0005-0000-0000-000050020000}"/>
    <cellStyle name="20% - Ênfase6 10" xfId="594" xr:uid="{00000000-0005-0000-0000-000051020000}"/>
    <cellStyle name="20% - Ênfase6 10 2" xfId="595" xr:uid="{00000000-0005-0000-0000-000052020000}"/>
    <cellStyle name="20% - Ênfase6 10 2 2" xfId="596" xr:uid="{00000000-0005-0000-0000-000053020000}"/>
    <cellStyle name="20% - Ênfase6 10 2 3" xfId="597" xr:uid="{00000000-0005-0000-0000-000054020000}"/>
    <cellStyle name="20% - Ênfase6 10 2 4" xfId="598" xr:uid="{00000000-0005-0000-0000-000055020000}"/>
    <cellStyle name="20% - Ênfase6 10 3" xfId="599" xr:uid="{00000000-0005-0000-0000-000056020000}"/>
    <cellStyle name="20% - Ênfase6 10 4" xfId="600" xr:uid="{00000000-0005-0000-0000-000057020000}"/>
    <cellStyle name="20% - Ênfase6 10 5" xfId="601" xr:uid="{00000000-0005-0000-0000-000058020000}"/>
    <cellStyle name="20% - Ênfase6 11" xfId="602" xr:uid="{00000000-0005-0000-0000-000059020000}"/>
    <cellStyle name="20% - Ênfase6 11 2" xfId="603" xr:uid="{00000000-0005-0000-0000-00005A020000}"/>
    <cellStyle name="20% - Ênfase6 11 3" xfId="604" xr:uid="{00000000-0005-0000-0000-00005B020000}"/>
    <cellStyle name="20% - Ênfase6 11 4" xfId="605" xr:uid="{00000000-0005-0000-0000-00005C020000}"/>
    <cellStyle name="20% - Ênfase6 12" xfId="606" xr:uid="{00000000-0005-0000-0000-00005D020000}"/>
    <cellStyle name="20% - Ênfase6 12 2" xfId="607" xr:uid="{00000000-0005-0000-0000-00005E020000}"/>
    <cellStyle name="20% - Ênfase6 12 3" xfId="608" xr:uid="{00000000-0005-0000-0000-00005F020000}"/>
    <cellStyle name="20% - Ênfase6 12 4" xfId="609" xr:uid="{00000000-0005-0000-0000-000060020000}"/>
    <cellStyle name="20% - Ênfase6 13" xfId="610" xr:uid="{00000000-0005-0000-0000-000061020000}"/>
    <cellStyle name="20% - Ênfase6 13 2" xfId="611" xr:uid="{00000000-0005-0000-0000-000062020000}"/>
    <cellStyle name="20% - Ênfase6 13 3" xfId="612" xr:uid="{00000000-0005-0000-0000-000063020000}"/>
    <cellStyle name="20% - Ênfase6 13 4" xfId="613" xr:uid="{00000000-0005-0000-0000-000064020000}"/>
    <cellStyle name="20% - Ênfase6 14" xfId="614" xr:uid="{00000000-0005-0000-0000-000065020000}"/>
    <cellStyle name="20% - Ênfase6 14 2" xfId="615" xr:uid="{00000000-0005-0000-0000-000066020000}"/>
    <cellStyle name="20% - Ênfase6 14 3" xfId="616" xr:uid="{00000000-0005-0000-0000-000067020000}"/>
    <cellStyle name="20% - Ênfase6 14 4" xfId="617" xr:uid="{00000000-0005-0000-0000-000068020000}"/>
    <cellStyle name="20% - Ênfase6 15" xfId="618" xr:uid="{00000000-0005-0000-0000-000069020000}"/>
    <cellStyle name="20% - Ênfase6 15 2" xfId="619" xr:uid="{00000000-0005-0000-0000-00006A020000}"/>
    <cellStyle name="20% - Ênfase6 15 3" xfId="620" xr:uid="{00000000-0005-0000-0000-00006B020000}"/>
    <cellStyle name="20% - Ênfase6 15 4" xfId="621" xr:uid="{00000000-0005-0000-0000-00006C020000}"/>
    <cellStyle name="20% - Ênfase6 16" xfId="622" xr:uid="{00000000-0005-0000-0000-00006D020000}"/>
    <cellStyle name="20% - Ênfase6 16 2" xfId="623" xr:uid="{00000000-0005-0000-0000-00006E020000}"/>
    <cellStyle name="20% - Ênfase6 16 3" xfId="624" xr:uid="{00000000-0005-0000-0000-00006F020000}"/>
    <cellStyle name="20% - Ênfase6 16 4" xfId="625" xr:uid="{00000000-0005-0000-0000-000070020000}"/>
    <cellStyle name="20% - Ênfase6 17" xfId="626" xr:uid="{00000000-0005-0000-0000-000071020000}"/>
    <cellStyle name="20% - Ênfase6 17 2" xfId="627" xr:uid="{00000000-0005-0000-0000-000072020000}"/>
    <cellStyle name="20% - Ênfase6 17 3" xfId="628" xr:uid="{00000000-0005-0000-0000-000073020000}"/>
    <cellStyle name="20% - Ênfase6 17 4" xfId="629" xr:uid="{00000000-0005-0000-0000-000074020000}"/>
    <cellStyle name="20% - Ênfase6 18" xfId="630" xr:uid="{00000000-0005-0000-0000-000075020000}"/>
    <cellStyle name="20% - Ênfase6 18 2" xfId="631" xr:uid="{00000000-0005-0000-0000-000076020000}"/>
    <cellStyle name="20% - Ênfase6 18 3" xfId="632" xr:uid="{00000000-0005-0000-0000-000077020000}"/>
    <cellStyle name="20% - Ênfase6 18 4" xfId="633" xr:uid="{00000000-0005-0000-0000-000078020000}"/>
    <cellStyle name="20% - Ênfase6 19" xfId="634" xr:uid="{00000000-0005-0000-0000-000079020000}"/>
    <cellStyle name="20% - Ênfase6 19 2" xfId="635" xr:uid="{00000000-0005-0000-0000-00007A020000}"/>
    <cellStyle name="20% - Ênfase6 19 3" xfId="636" xr:uid="{00000000-0005-0000-0000-00007B020000}"/>
    <cellStyle name="20% - Ênfase6 19 4" xfId="637" xr:uid="{00000000-0005-0000-0000-00007C020000}"/>
    <cellStyle name="20% - Ênfase6 2" xfId="638" xr:uid="{00000000-0005-0000-0000-00007D020000}"/>
    <cellStyle name="20% - Ênfase6 2 2" xfId="639" xr:uid="{00000000-0005-0000-0000-00007E020000}"/>
    <cellStyle name="20% - Ênfase6 2 2 2" xfId="640" xr:uid="{00000000-0005-0000-0000-00007F020000}"/>
    <cellStyle name="20% - Ênfase6 2 2 3" xfId="641" xr:uid="{00000000-0005-0000-0000-000080020000}"/>
    <cellStyle name="20% - Ênfase6 2 2 4" xfId="642" xr:uid="{00000000-0005-0000-0000-000081020000}"/>
    <cellStyle name="20% - Ênfase6 2 3" xfId="643" xr:uid="{00000000-0005-0000-0000-000082020000}"/>
    <cellStyle name="20% - Ênfase6 2 4" xfId="644" xr:uid="{00000000-0005-0000-0000-000083020000}"/>
    <cellStyle name="20% - Ênfase6 2 5" xfId="645" xr:uid="{00000000-0005-0000-0000-000084020000}"/>
    <cellStyle name="20% - Ênfase6 20" xfId="646" xr:uid="{00000000-0005-0000-0000-000085020000}"/>
    <cellStyle name="20% - Ênfase6 20 2" xfId="647" xr:uid="{00000000-0005-0000-0000-000086020000}"/>
    <cellStyle name="20% - Ênfase6 20 3" xfId="648" xr:uid="{00000000-0005-0000-0000-000087020000}"/>
    <cellStyle name="20% - Ênfase6 20 4" xfId="649" xr:uid="{00000000-0005-0000-0000-000088020000}"/>
    <cellStyle name="20% - Ênfase6 21" xfId="650" xr:uid="{00000000-0005-0000-0000-000089020000}"/>
    <cellStyle name="20% - Ênfase6 21 2" xfId="651" xr:uid="{00000000-0005-0000-0000-00008A020000}"/>
    <cellStyle name="20% - Ênfase6 21 3" xfId="652" xr:uid="{00000000-0005-0000-0000-00008B020000}"/>
    <cellStyle name="20% - Ênfase6 21 4" xfId="653" xr:uid="{00000000-0005-0000-0000-00008C020000}"/>
    <cellStyle name="20% - Ênfase6 22" xfId="654" xr:uid="{00000000-0005-0000-0000-00008D020000}"/>
    <cellStyle name="20% - Ênfase6 3" xfId="655" xr:uid="{00000000-0005-0000-0000-00008E020000}"/>
    <cellStyle name="20% - Ênfase6 3 2" xfId="656" xr:uid="{00000000-0005-0000-0000-00008F020000}"/>
    <cellStyle name="20% - Ênfase6 3 2 2" xfId="657" xr:uid="{00000000-0005-0000-0000-000090020000}"/>
    <cellStyle name="20% - Ênfase6 3 2 3" xfId="658" xr:uid="{00000000-0005-0000-0000-000091020000}"/>
    <cellStyle name="20% - Ênfase6 3 2 4" xfId="659" xr:uid="{00000000-0005-0000-0000-000092020000}"/>
    <cellStyle name="20% - Ênfase6 3 3" xfId="660" xr:uid="{00000000-0005-0000-0000-000093020000}"/>
    <cellStyle name="20% - Ênfase6 3 4" xfId="661" xr:uid="{00000000-0005-0000-0000-000094020000}"/>
    <cellStyle name="20% - Ênfase6 3 5" xfId="662" xr:uid="{00000000-0005-0000-0000-000095020000}"/>
    <cellStyle name="20% - Ênfase6 4" xfId="663" xr:uid="{00000000-0005-0000-0000-000096020000}"/>
    <cellStyle name="20% - Ênfase6 4 2" xfId="664" xr:uid="{00000000-0005-0000-0000-000097020000}"/>
    <cellStyle name="20% - Ênfase6 4 2 2" xfId="665" xr:uid="{00000000-0005-0000-0000-000098020000}"/>
    <cellStyle name="20% - Ênfase6 4 2 3" xfId="666" xr:uid="{00000000-0005-0000-0000-000099020000}"/>
    <cellStyle name="20% - Ênfase6 4 2 4" xfId="667" xr:uid="{00000000-0005-0000-0000-00009A020000}"/>
    <cellStyle name="20% - Ênfase6 4 3" xfId="668" xr:uid="{00000000-0005-0000-0000-00009B020000}"/>
    <cellStyle name="20% - Ênfase6 4 4" xfId="669" xr:uid="{00000000-0005-0000-0000-00009C020000}"/>
    <cellStyle name="20% - Ênfase6 4 5" xfId="670" xr:uid="{00000000-0005-0000-0000-00009D020000}"/>
    <cellStyle name="20% - Ênfase6 5" xfId="671" xr:uid="{00000000-0005-0000-0000-00009E020000}"/>
    <cellStyle name="20% - Ênfase6 5 2" xfId="672" xr:uid="{00000000-0005-0000-0000-00009F020000}"/>
    <cellStyle name="20% - Ênfase6 5 2 2" xfId="673" xr:uid="{00000000-0005-0000-0000-0000A0020000}"/>
    <cellStyle name="20% - Ênfase6 5 2 3" xfId="674" xr:uid="{00000000-0005-0000-0000-0000A1020000}"/>
    <cellStyle name="20% - Ênfase6 5 2 4" xfId="675" xr:uid="{00000000-0005-0000-0000-0000A2020000}"/>
    <cellStyle name="20% - Ênfase6 5 3" xfId="676" xr:uid="{00000000-0005-0000-0000-0000A3020000}"/>
    <cellStyle name="20% - Ênfase6 5 4" xfId="677" xr:uid="{00000000-0005-0000-0000-0000A4020000}"/>
    <cellStyle name="20% - Ênfase6 5 5" xfId="678" xr:uid="{00000000-0005-0000-0000-0000A5020000}"/>
    <cellStyle name="20% - Ênfase6 6" xfId="679" xr:uid="{00000000-0005-0000-0000-0000A6020000}"/>
    <cellStyle name="20% - Ênfase6 6 2" xfId="680" xr:uid="{00000000-0005-0000-0000-0000A7020000}"/>
    <cellStyle name="20% - Ênfase6 6 2 2" xfId="681" xr:uid="{00000000-0005-0000-0000-0000A8020000}"/>
    <cellStyle name="20% - Ênfase6 6 2 3" xfId="682" xr:uid="{00000000-0005-0000-0000-0000A9020000}"/>
    <cellStyle name="20% - Ênfase6 6 2 4" xfId="683" xr:uid="{00000000-0005-0000-0000-0000AA020000}"/>
    <cellStyle name="20% - Ênfase6 6 3" xfId="684" xr:uid="{00000000-0005-0000-0000-0000AB020000}"/>
    <cellStyle name="20% - Ênfase6 6 4" xfId="685" xr:uid="{00000000-0005-0000-0000-0000AC020000}"/>
    <cellStyle name="20% - Ênfase6 6 5" xfId="686" xr:uid="{00000000-0005-0000-0000-0000AD020000}"/>
    <cellStyle name="20% - Ênfase6 7" xfId="687" xr:uid="{00000000-0005-0000-0000-0000AE020000}"/>
    <cellStyle name="20% - Ênfase6 7 2" xfId="688" xr:uid="{00000000-0005-0000-0000-0000AF020000}"/>
    <cellStyle name="20% - Ênfase6 7 2 2" xfId="689" xr:uid="{00000000-0005-0000-0000-0000B0020000}"/>
    <cellStyle name="20% - Ênfase6 7 2 3" xfId="690" xr:uid="{00000000-0005-0000-0000-0000B1020000}"/>
    <cellStyle name="20% - Ênfase6 7 2 4" xfId="691" xr:uid="{00000000-0005-0000-0000-0000B2020000}"/>
    <cellStyle name="20% - Ênfase6 7 3" xfId="692" xr:uid="{00000000-0005-0000-0000-0000B3020000}"/>
    <cellStyle name="20% - Ênfase6 7 4" xfId="693" xr:uid="{00000000-0005-0000-0000-0000B4020000}"/>
    <cellStyle name="20% - Ênfase6 7 5" xfId="694" xr:uid="{00000000-0005-0000-0000-0000B5020000}"/>
    <cellStyle name="20% - Ênfase6 8" xfId="695" xr:uid="{00000000-0005-0000-0000-0000B6020000}"/>
    <cellStyle name="20% - Ênfase6 8 2" xfId="696" xr:uid="{00000000-0005-0000-0000-0000B7020000}"/>
    <cellStyle name="20% - Ênfase6 8 2 2" xfId="697" xr:uid="{00000000-0005-0000-0000-0000B8020000}"/>
    <cellStyle name="20% - Ênfase6 8 2 3" xfId="698" xr:uid="{00000000-0005-0000-0000-0000B9020000}"/>
    <cellStyle name="20% - Ênfase6 8 2 4" xfId="699" xr:uid="{00000000-0005-0000-0000-0000BA020000}"/>
    <cellStyle name="20% - Ênfase6 8 3" xfId="700" xr:uid="{00000000-0005-0000-0000-0000BB020000}"/>
    <cellStyle name="20% - Ênfase6 8 4" xfId="701" xr:uid="{00000000-0005-0000-0000-0000BC020000}"/>
    <cellStyle name="20% - Ênfase6 8 5" xfId="702" xr:uid="{00000000-0005-0000-0000-0000BD020000}"/>
    <cellStyle name="20% - Ênfase6 9" xfId="703" xr:uid="{00000000-0005-0000-0000-0000BE020000}"/>
    <cellStyle name="20% - Ênfase6 9 2" xfId="704" xr:uid="{00000000-0005-0000-0000-0000BF020000}"/>
    <cellStyle name="20% - Ênfase6 9 2 2" xfId="705" xr:uid="{00000000-0005-0000-0000-0000C0020000}"/>
    <cellStyle name="20% - Ênfase6 9 2 3" xfId="706" xr:uid="{00000000-0005-0000-0000-0000C1020000}"/>
    <cellStyle name="20% - Ênfase6 9 2 4" xfId="707" xr:uid="{00000000-0005-0000-0000-0000C2020000}"/>
    <cellStyle name="20% - Ênfase6 9 3" xfId="708" xr:uid="{00000000-0005-0000-0000-0000C3020000}"/>
    <cellStyle name="20% - Ênfase6 9 4" xfId="709" xr:uid="{00000000-0005-0000-0000-0000C4020000}"/>
    <cellStyle name="20% - Ênfase6 9 5" xfId="710" xr:uid="{00000000-0005-0000-0000-0000C5020000}"/>
    <cellStyle name="40% - Ênfase1 10" xfId="711" xr:uid="{00000000-0005-0000-0000-0000C6020000}"/>
    <cellStyle name="40% - Ênfase1 10 2" xfId="712" xr:uid="{00000000-0005-0000-0000-0000C7020000}"/>
    <cellStyle name="40% - Ênfase1 10 2 2" xfId="713" xr:uid="{00000000-0005-0000-0000-0000C8020000}"/>
    <cellStyle name="40% - Ênfase1 10 2 3" xfId="714" xr:uid="{00000000-0005-0000-0000-0000C9020000}"/>
    <cellStyle name="40% - Ênfase1 10 2 4" xfId="715" xr:uid="{00000000-0005-0000-0000-0000CA020000}"/>
    <cellStyle name="40% - Ênfase1 10 3" xfId="716" xr:uid="{00000000-0005-0000-0000-0000CB020000}"/>
    <cellStyle name="40% - Ênfase1 10 4" xfId="717" xr:uid="{00000000-0005-0000-0000-0000CC020000}"/>
    <cellStyle name="40% - Ênfase1 10 5" xfId="718" xr:uid="{00000000-0005-0000-0000-0000CD020000}"/>
    <cellStyle name="40% - Ênfase1 11" xfId="719" xr:uid="{00000000-0005-0000-0000-0000CE020000}"/>
    <cellStyle name="40% - Ênfase1 11 2" xfId="720" xr:uid="{00000000-0005-0000-0000-0000CF020000}"/>
    <cellStyle name="40% - Ênfase1 11 2 2" xfId="721" xr:uid="{00000000-0005-0000-0000-0000D0020000}"/>
    <cellStyle name="40% - Ênfase1 11 2 3" xfId="722" xr:uid="{00000000-0005-0000-0000-0000D1020000}"/>
    <cellStyle name="40% - Ênfase1 11 2 4" xfId="723" xr:uid="{00000000-0005-0000-0000-0000D2020000}"/>
    <cellStyle name="40% - Ênfase1 11 3" xfId="724" xr:uid="{00000000-0005-0000-0000-0000D3020000}"/>
    <cellStyle name="40% - Ênfase1 11 4" xfId="725" xr:uid="{00000000-0005-0000-0000-0000D4020000}"/>
    <cellStyle name="40% - Ênfase1 11 5" xfId="726" xr:uid="{00000000-0005-0000-0000-0000D5020000}"/>
    <cellStyle name="40% - Ênfase1 12" xfId="727" xr:uid="{00000000-0005-0000-0000-0000D6020000}"/>
    <cellStyle name="40% - Ênfase1 12 2" xfId="728" xr:uid="{00000000-0005-0000-0000-0000D7020000}"/>
    <cellStyle name="40% - Ênfase1 12 3" xfId="729" xr:uid="{00000000-0005-0000-0000-0000D8020000}"/>
    <cellStyle name="40% - Ênfase1 12 4" xfId="730" xr:uid="{00000000-0005-0000-0000-0000D9020000}"/>
    <cellStyle name="40% - Ênfase1 13" xfId="731" xr:uid="{00000000-0005-0000-0000-0000DA020000}"/>
    <cellStyle name="40% - Ênfase1 13 2" xfId="732" xr:uid="{00000000-0005-0000-0000-0000DB020000}"/>
    <cellStyle name="40% - Ênfase1 13 3" xfId="733" xr:uid="{00000000-0005-0000-0000-0000DC020000}"/>
    <cellStyle name="40% - Ênfase1 13 4" xfId="734" xr:uid="{00000000-0005-0000-0000-0000DD020000}"/>
    <cellStyle name="40% - Ênfase1 14" xfId="735" xr:uid="{00000000-0005-0000-0000-0000DE020000}"/>
    <cellStyle name="40% - Ênfase1 14 2" xfId="736" xr:uid="{00000000-0005-0000-0000-0000DF020000}"/>
    <cellStyle name="40% - Ênfase1 14 3" xfId="737" xr:uid="{00000000-0005-0000-0000-0000E0020000}"/>
    <cellStyle name="40% - Ênfase1 14 4" xfId="738" xr:uid="{00000000-0005-0000-0000-0000E1020000}"/>
    <cellStyle name="40% - Ênfase1 15" xfId="739" xr:uid="{00000000-0005-0000-0000-0000E2020000}"/>
    <cellStyle name="40% - Ênfase1 15 2" xfId="740" xr:uid="{00000000-0005-0000-0000-0000E3020000}"/>
    <cellStyle name="40% - Ênfase1 15 3" xfId="741" xr:uid="{00000000-0005-0000-0000-0000E4020000}"/>
    <cellStyle name="40% - Ênfase1 15 4" xfId="742" xr:uid="{00000000-0005-0000-0000-0000E5020000}"/>
    <cellStyle name="40% - Ênfase1 16" xfId="743" xr:uid="{00000000-0005-0000-0000-0000E6020000}"/>
    <cellStyle name="40% - Ênfase1 16 2" xfId="744" xr:uid="{00000000-0005-0000-0000-0000E7020000}"/>
    <cellStyle name="40% - Ênfase1 16 3" xfId="745" xr:uid="{00000000-0005-0000-0000-0000E8020000}"/>
    <cellStyle name="40% - Ênfase1 16 4" xfId="746" xr:uid="{00000000-0005-0000-0000-0000E9020000}"/>
    <cellStyle name="40% - Ênfase1 17" xfId="747" xr:uid="{00000000-0005-0000-0000-0000EA020000}"/>
    <cellStyle name="40% - Ênfase1 17 2" xfId="748" xr:uid="{00000000-0005-0000-0000-0000EB020000}"/>
    <cellStyle name="40% - Ênfase1 17 3" xfId="749" xr:uid="{00000000-0005-0000-0000-0000EC020000}"/>
    <cellStyle name="40% - Ênfase1 17 4" xfId="750" xr:uid="{00000000-0005-0000-0000-0000ED020000}"/>
    <cellStyle name="40% - Ênfase1 18" xfId="751" xr:uid="{00000000-0005-0000-0000-0000EE020000}"/>
    <cellStyle name="40% - Ênfase1 18 2" xfId="752" xr:uid="{00000000-0005-0000-0000-0000EF020000}"/>
    <cellStyle name="40% - Ênfase1 18 3" xfId="753" xr:uid="{00000000-0005-0000-0000-0000F0020000}"/>
    <cellStyle name="40% - Ênfase1 18 4" xfId="754" xr:uid="{00000000-0005-0000-0000-0000F1020000}"/>
    <cellStyle name="40% - Ênfase1 19" xfId="755" xr:uid="{00000000-0005-0000-0000-0000F2020000}"/>
    <cellStyle name="40% - Ênfase1 19 2" xfId="756" xr:uid="{00000000-0005-0000-0000-0000F3020000}"/>
    <cellStyle name="40% - Ênfase1 19 3" xfId="757" xr:uid="{00000000-0005-0000-0000-0000F4020000}"/>
    <cellStyle name="40% - Ênfase1 19 4" xfId="758" xr:uid="{00000000-0005-0000-0000-0000F5020000}"/>
    <cellStyle name="40% - Ênfase1 2" xfId="759" xr:uid="{00000000-0005-0000-0000-0000F6020000}"/>
    <cellStyle name="40% - Ênfase1 2 2" xfId="760" xr:uid="{00000000-0005-0000-0000-0000F7020000}"/>
    <cellStyle name="40% - Ênfase1 2 2 2" xfId="761" xr:uid="{00000000-0005-0000-0000-0000F8020000}"/>
    <cellStyle name="40% - Ênfase1 2 2 3" xfId="762" xr:uid="{00000000-0005-0000-0000-0000F9020000}"/>
    <cellStyle name="40% - Ênfase1 2 2 4" xfId="763" xr:uid="{00000000-0005-0000-0000-0000FA020000}"/>
    <cellStyle name="40% - Ênfase1 2 3" xfId="764" xr:uid="{00000000-0005-0000-0000-0000FB020000}"/>
    <cellStyle name="40% - Ênfase1 2 4" xfId="765" xr:uid="{00000000-0005-0000-0000-0000FC020000}"/>
    <cellStyle name="40% - Ênfase1 2 5" xfId="766" xr:uid="{00000000-0005-0000-0000-0000FD020000}"/>
    <cellStyle name="40% - Ênfase1 20" xfId="767" xr:uid="{00000000-0005-0000-0000-0000FE020000}"/>
    <cellStyle name="40% - Ênfase1 20 2" xfId="768" xr:uid="{00000000-0005-0000-0000-0000FF020000}"/>
    <cellStyle name="40% - Ênfase1 20 3" xfId="769" xr:uid="{00000000-0005-0000-0000-000000030000}"/>
    <cellStyle name="40% - Ênfase1 20 4" xfId="770" xr:uid="{00000000-0005-0000-0000-000001030000}"/>
    <cellStyle name="40% - Ênfase1 21" xfId="771" xr:uid="{00000000-0005-0000-0000-000002030000}"/>
    <cellStyle name="40% - Ênfase1 21 2" xfId="772" xr:uid="{00000000-0005-0000-0000-000003030000}"/>
    <cellStyle name="40% - Ênfase1 21 3" xfId="773" xr:uid="{00000000-0005-0000-0000-000004030000}"/>
    <cellStyle name="40% - Ênfase1 21 4" xfId="774" xr:uid="{00000000-0005-0000-0000-000005030000}"/>
    <cellStyle name="40% - Ênfase1 22" xfId="775" xr:uid="{00000000-0005-0000-0000-000006030000}"/>
    <cellStyle name="40% - Ênfase1 22 2" xfId="776" xr:uid="{00000000-0005-0000-0000-000007030000}"/>
    <cellStyle name="40% - Ênfase1 22 3" xfId="777" xr:uid="{00000000-0005-0000-0000-000008030000}"/>
    <cellStyle name="40% - Ênfase1 22 4" xfId="778" xr:uid="{00000000-0005-0000-0000-000009030000}"/>
    <cellStyle name="40% - Ênfase1 23" xfId="779" xr:uid="{00000000-0005-0000-0000-00000A030000}"/>
    <cellStyle name="40% - Ênfase1 3" xfId="780" xr:uid="{00000000-0005-0000-0000-00000B030000}"/>
    <cellStyle name="40% - Ênfase1 3 2" xfId="781" xr:uid="{00000000-0005-0000-0000-00000C030000}"/>
    <cellStyle name="40% - Ênfase1 3 2 2" xfId="782" xr:uid="{00000000-0005-0000-0000-00000D030000}"/>
    <cellStyle name="40% - Ênfase1 3 2 3" xfId="783" xr:uid="{00000000-0005-0000-0000-00000E030000}"/>
    <cellStyle name="40% - Ênfase1 3 2 4" xfId="784" xr:uid="{00000000-0005-0000-0000-00000F030000}"/>
    <cellStyle name="40% - Ênfase1 3 3" xfId="785" xr:uid="{00000000-0005-0000-0000-000010030000}"/>
    <cellStyle name="40% - Ênfase1 3 4" xfId="786" xr:uid="{00000000-0005-0000-0000-000011030000}"/>
    <cellStyle name="40% - Ênfase1 3 5" xfId="787" xr:uid="{00000000-0005-0000-0000-000012030000}"/>
    <cellStyle name="40% - Ênfase1 4" xfId="788" xr:uid="{00000000-0005-0000-0000-000013030000}"/>
    <cellStyle name="40% - Ênfase1 4 2" xfId="789" xr:uid="{00000000-0005-0000-0000-000014030000}"/>
    <cellStyle name="40% - Ênfase1 4 2 2" xfId="790" xr:uid="{00000000-0005-0000-0000-000015030000}"/>
    <cellStyle name="40% - Ênfase1 4 2 3" xfId="791" xr:uid="{00000000-0005-0000-0000-000016030000}"/>
    <cellStyle name="40% - Ênfase1 4 2 4" xfId="792" xr:uid="{00000000-0005-0000-0000-000017030000}"/>
    <cellStyle name="40% - Ênfase1 4 3" xfId="793" xr:uid="{00000000-0005-0000-0000-000018030000}"/>
    <cellStyle name="40% - Ênfase1 4 4" xfId="794" xr:uid="{00000000-0005-0000-0000-000019030000}"/>
    <cellStyle name="40% - Ênfase1 4 5" xfId="795" xr:uid="{00000000-0005-0000-0000-00001A030000}"/>
    <cellStyle name="40% - Ênfase1 5" xfId="796" xr:uid="{00000000-0005-0000-0000-00001B030000}"/>
    <cellStyle name="40% - Ênfase1 5 2" xfId="797" xr:uid="{00000000-0005-0000-0000-00001C030000}"/>
    <cellStyle name="40% - Ênfase1 5 2 2" xfId="798" xr:uid="{00000000-0005-0000-0000-00001D030000}"/>
    <cellStyle name="40% - Ênfase1 5 2 3" xfId="799" xr:uid="{00000000-0005-0000-0000-00001E030000}"/>
    <cellStyle name="40% - Ênfase1 5 2 4" xfId="800" xr:uid="{00000000-0005-0000-0000-00001F030000}"/>
    <cellStyle name="40% - Ênfase1 5 3" xfId="801" xr:uid="{00000000-0005-0000-0000-000020030000}"/>
    <cellStyle name="40% - Ênfase1 5 4" xfId="802" xr:uid="{00000000-0005-0000-0000-000021030000}"/>
    <cellStyle name="40% - Ênfase1 5 5" xfId="803" xr:uid="{00000000-0005-0000-0000-000022030000}"/>
    <cellStyle name="40% - Ênfase1 6" xfId="804" xr:uid="{00000000-0005-0000-0000-000023030000}"/>
    <cellStyle name="40% - Ênfase1 6 2" xfId="805" xr:uid="{00000000-0005-0000-0000-000024030000}"/>
    <cellStyle name="40% - Ênfase1 6 2 2" xfId="806" xr:uid="{00000000-0005-0000-0000-000025030000}"/>
    <cellStyle name="40% - Ênfase1 6 2 3" xfId="807" xr:uid="{00000000-0005-0000-0000-000026030000}"/>
    <cellStyle name="40% - Ênfase1 6 2 4" xfId="808" xr:uid="{00000000-0005-0000-0000-000027030000}"/>
    <cellStyle name="40% - Ênfase1 6 3" xfId="809" xr:uid="{00000000-0005-0000-0000-000028030000}"/>
    <cellStyle name="40% - Ênfase1 6 4" xfId="810" xr:uid="{00000000-0005-0000-0000-000029030000}"/>
    <cellStyle name="40% - Ênfase1 6 5" xfId="811" xr:uid="{00000000-0005-0000-0000-00002A030000}"/>
    <cellStyle name="40% - Ênfase1 7" xfId="812" xr:uid="{00000000-0005-0000-0000-00002B030000}"/>
    <cellStyle name="40% - Ênfase1 7 2" xfId="813" xr:uid="{00000000-0005-0000-0000-00002C030000}"/>
    <cellStyle name="40% - Ênfase1 7 2 2" xfId="814" xr:uid="{00000000-0005-0000-0000-00002D030000}"/>
    <cellStyle name="40% - Ênfase1 7 2 3" xfId="815" xr:uid="{00000000-0005-0000-0000-00002E030000}"/>
    <cellStyle name="40% - Ênfase1 7 2 4" xfId="816" xr:uid="{00000000-0005-0000-0000-00002F030000}"/>
    <cellStyle name="40% - Ênfase1 7 3" xfId="817" xr:uid="{00000000-0005-0000-0000-000030030000}"/>
    <cellStyle name="40% - Ênfase1 7 4" xfId="818" xr:uid="{00000000-0005-0000-0000-000031030000}"/>
    <cellStyle name="40% - Ênfase1 7 5" xfId="819" xr:uid="{00000000-0005-0000-0000-000032030000}"/>
    <cellStyle name="40% - Ênfase1 8" xfId="820" xr:uid="{00000000-0005-0000-0000-000033030000}"/>
    <cellStyle name="40% - Ênfase1 8 2" xfId="821" xr:uid="{00000000-0005-0000-0000-000034030000}"/>
    <cellStyle name="40% - Ênfase1 8 2 2" xfId="822" xr:uid="{00000000-0005-0000-0000-000035030000}"/>
    <cellStyle name="40% - Ênfase1 8 2 3" xfId="823" xr:uid="{00000000-0005-0000-0000-000036030000}"/>
    <cellStyle name="40% - Ênfase1 8 2 4" xfId="824" xr:uid="{00000000-0005-0000-0000-000037030000}"/>
    <cellStyle name="40% - Ênfase1 8 3" xfId="825" xr:uid="{00000000-0005-0000-0000-000038030000}"/>
    <cellStyle name="40% - Ênfase1 8 4" xfId="826" xr:uid="{00000000-0005-0000-0000-000039030000}"/>
    <cellStyle name="40% - Ênfase1 8 5" xfId="827" xr:uid="{00000000-0005-0000-0000-00003A030000}"/>
    <cellStyle name="40% - Ênfase1 9" xfId="828" xr:uid="{00000000-0005-0000-0000-00003B030000}"/>
    <cellStyle name="40% - Ênfase1 9 2" xfId="829" xr:uid="{00000000-0005-0000-0000-00003C030000}"/>
    <cellStyle name="40% - Ênfase1 9 2 2" xfId="830" xr:uid="{00000000-0005-0000-0000-00003D030000}"/>
    <cellStyle name="40% - Ênfase1 9 2 3" xfId="831" xr:uid="{00000000-0005-0000-0000-00003E030000}"/>
    <cellStyle name="40% - Ênfase1 9 2 4" xfId="832" xr:uid="{00000000-0005-0000-0000-00003F030000}"/>
    <cellStyle name="40% - Ênfase1 9 3" xfId="833" xr:uid="{00000000-0005-0000-0000-000040030000}"/>
    <cellStyle name="40% - Ênfase1 9 4" xfId="834" xr:uid="{00000000-0005-0000-0000-000041030000}"/>
    <cellStyle name="40% - Ênfase1 9 5" xfId="835" xr:uid="{00000000-0005-0000-0000-000042030000}"/>
    <cellStyle name="40% - Ênfase2 10" xfId="836" xr:uid="{00000000-0005-0000-0000-000043030000}"/>
    <cellStyle name="40% - Ênfase2 10 2" xfId="837" xr:uid="{00000000-0005-0000-0000-000044030000}"/>
    <cellStyle name="40% - Ênfase2 10 2 2" xfId="838" xr:uid="{00000000-0005-0000-0000-000045030000}"/>
    <cellStyle name="40% - Ênfase2 10 2 3" xfId="839" xr:uid="{00000000-0005-0000-0000-000046030000}"/>
    <cellStyle name="40% - Ênfase2 10 2 4" xfId="840" xr:uid="{00000000-0005-0000-0000-000047030000}"/>
    <cellStyle name="40% - Ênfase2 10 3" xfId="841" xr:uid="{00000000-0005-0000-0000-000048030000}"/>
    <cellStyle name="40% - Ênfase2 10 4" xfId="842" xr:uid="{00000000-0005-0000-0000-000049030000}"/>
    <cellStyle name="40% - Ênfase2 10 5" xfId="843" xr:uid="{00000000-0005-0000-0000-00004A030000}"/>
    <cellStyle name="40% - Ênfase2 11" xfId="844" xr:uid="{00000000-0005-0000-0000-00004B030000}"/>
    <cellStyle name="40% - Ênfase2 11 2" xfId="845" xr:uid="{00000000-0005-0000-0000-00004C030000}"/>
    <cellStyle name="40% - Ênfase2 11 3" xfId="846" xr:uid="{00000000-0005-0000-0000-00004D030000}"/>
    <cellStyle name="40% - Ênfase2 11 4" xfId="847" xr:uid="{00000000-0005-0000-0000-00004E030000}"/>
    <cellStyle name="40% - Ênfase2 12" xfId="848" xr:uid="{00000000-0005-0000-0000-00004F030000}"/>
    <cellStyle name="40% - Ênfase2 12 2" xfId="849" xr:uid="{00000000-0005-0000-0000-000050030000}"/>
    <cellStyle name="40% - Ênfase2 12 3" xfId="850" xr:uid="{00000000-0005-0000-0000-000051030000}"/>
    <cellStyle name="40% - Ênfase2 12 4" xfId="851" xr:uid="{00000000-0005-0000-0000-000052030000}"/>
    <cellStyle name="40% - Ênfase2 13" xfId="852" xr:uid="{00000000-0005-0000-0000-000053030000}"/>
    <cellStyle name="40% - Ênfase2 13 2" xfId="853" xr:uid="{00000000-0005-0000-0000-000054030000}"/>
    <cellStyle name="40% - Ênfase2 13 3" xfId="854" xr:uid="{00000000-0005-0000-0000-000055030000}"/>
    <cellStyle name="40% - Ênfase2 13 4" xfId="855" xr:uid="{00000000-0005-0000-0000-000056030000}"/>
    <cellStyle name="40% - Ênfase2 14" xfId="856" xr:uid="{00000000-0005-0000-0000-000057030000}"/>
    <cellStyle name="40% - Ênfase2 14 2" xfId="857" xr:uid="{00000000-0005-0000-0000-000058030000}"/>
    <cellStyle name="40% - Ênfase2 14 3" xfId="858" xr:uid="{00000000-0005-0000-0000-000059030000}"/>
    <cellStyle name="40% - Ênfase2 14 4" xfId="859" xr:uid="{00000000-0005-0000-0000-00005A030000}"/>
    <cellStyle name="40% - Ênfase2 15" xfId="860" xr:uid="{00000000-0005-0000-0000-00005B030000}"/>
    <cellStyle name="40% - Ênfase2 15 2" xfId="861" xr:uid="{00000000-0005-0000-0000-00005C030000}"/>
    <cellStyle name="40% - Ênfase2 15 3" xfId="862" xr:uid="{00000000-0005-0000-0000-00005D030000}"/>
    <cellStyle name="40% - Ênfase2 15 4" xfId="863" xr:uid="{00000000-0005-0000-0000-00005E030000}"/>
    <cellStyle name="40% - Ênfase2 16" xfId="864" xr:uid="{00000000-0005-0000-0000-00005F030000}"/>
    <cellStyle name="40% - Ênfase2 16 2" xfId="865" xr:uid="{00000000-0005-0000-0000-000060030000}"/>
    <cellStyle name="40% - Ênfase2 16 3" xfId="866" xr:uid="{00000000-0005-0000-0000-000061030000}"/>
    <cellStyle name="40% - Ênfase2 16 4" xfId="867" xr:uid="{00000000-0005-0000-0000-000062030000}"/>
    <cellStyle name="40% - Ênfase2 17" xfId="868" xr:uid="{00000000-0005-0000-0000-000063030000}"/>
    <cellStyle name="40% - Ênfase2 17 2" xfId="869" xr:uid="{00000000-0005-0000-0000-000064030000}"/>
    <cellStyle name="40% - Ênfase2 17 3" xfId="870" xr:uid="{00000000-0005-0000-0000-000065030000}"/>
    <cellStyle name="40% - Ênfase2 17 4" xfId="871" xr:uid="{00000000-0005-0000-0000-000066030000}"/>
    <cellStyle name="40% - Ênfase2 18" xfId="872" xr:uid="{00000000-0005-0000-0000-000067030000}"/>
    <cellStyle name="40% - Ênfase2 18 2" xfId="873" xr:uid="{00000000-0005-0000-0000-000068030000}"/>
    <cellStyle name="40% - Ênfase2 18 3" xfId="874" xr:uid="{00000000-0005-0000-0000-000069030000}"/>
    <cellStyle name="40% - Ênfase2 18 4" xfId="875" xr:uid="{00000000-0005-0000-0000-00006A030000}"/>
    <cellStyle name="40% - Ênfase2 19" xfId="876" xr:uid="{00000000-0005-0000-0000-00006B030000}"/>
    <cellStyle name="40% - Ênfase2 19 2" xfId="877" xr:uid="{00000000-0005-0000-0000-00006C030000}"/>
    <cellStyle name="40% - Ênfase2 19 3" xfId="878" xr:uid="{00000000-0005-0000-0000-00006D030000}"/>
    <cellStyle name="40% - Ênfase2 19 4" xfId="879" xr:uid="{00000000-0005-0000-0000-00006E030000}"/>
    <cellStyle name="40% - Ênfase2 2" xfId="880" xr:uid="{00000000-0005-0000-0000-00006F030000}"/>
    <cellStyle name="40% - Ênfase2 2 2" xfId="881" xr:uid="{00000000-0005-0000-0000-000070030000}"/>
    <cellStyle name="40% - Ênfase2 2 2 2" xfId="882" xr:uid="{00000000-0005-0000-0000-000071030000}"/>
    <cellStyle name="40% - Ênfase2 2 2 3" xfId="883" xr:uid="{00000000-0005-0000-0000-000072030000}"/>
    <cellStyle name="40% - Ênfase2 2 2 4" xfId="884" xr:uid="{00000000-0005-0000-0000-000073030000}"/>
    <cellStyle name="40% - Ênfase2 2 3" xfId="885" xr:uid="{00000000-0005-0000-0000-000074030000}"/>
    <cellStyle name="40% - Ênfase2 2 4" xfId="886" xr:uid="{00000000-0005-0000-0000-000075030000}"/>
    <cellStyle name="40% - Ênfase2 2 5" xfId="887" xr:uid="{00000000-0005-0000-0000-000076030000}"/>
    <cellStyle name="40% - Ênfase2 20" xfId="888" xr:uid="{00000000-0005-0000-0000-000077030000}"/>
    <cellStyle name="40% - Ênfase2 20 2" xfId="889" xr:uid="{00000000-0005-0000-0000-000078030000}"/>
    <cellStyle name="40% - Ênfase2 20 3" xfId="890" xr:uid="{00000000-0005-0000-0000-000079030000}"/>
    <cellStyle name="40% - Ênfase2 20 4" xfId="891" xr:uid="{00000000-0005-0000-0000-00007A030000}"/>
    <cellStyle name="40% - Ênfase2 21" xfId="892" xr:uid="{00000000-0005-0000-0000-00007B030000}"/>
    <cellStyle name="40% - Ênfase2 21 2" xfId="893" xr:uid="{00000000-0005-0000-0000-00007C030000}"/>
    <cellStyle name="40% - Ênfase2 21 3" xfId="894" xr:uid="{00000000-0005-0000-0000-00007D030000}"/>
    <cellStyle name="40% - Ênfase2 21 4" xfId="895" xr:uid="{00000000-0005-0000-0000-00007E030000}"/>
    <cellStyle name="40% - Ênfase2 22" xfId="896" xr:uid="{00000000-0005-0000-0000-00007F030000}"/>
    <cellStyle name="40% - Ênfase2 3" xfId="897" xr:uid="{00000000-0005-0000-0000-000080030000}"/>
    <cellStyle name="40% - Ênfase2 3 2" xfId="898" xr:uid="{00000000-0005-0000-0000-000081030000}"/>
    <cellStyle name="40% - Ênfase2 3 2 2" xfId="899" xr:uid="{00000000-0005-0000-0000-000082030000}"/>
    <cellStyle name="40% - Ênfase2 3 2 3" xfId="900" xr:uid="{00000000-0005-0000-0000-000083030000}"/>
    <cellStyle name="40% - Ênfase2 3 2 4" xfId="901" xr:uid="{00000000-0005-0000-0000-000084030000}"/>
    <cellStyle name="40% - Ênfase2 3 3" xfId="902" xr:uid="{00000000-0005-0000-0000-000085030000}"/>
    <cellStyle name="40% - Ênfase2 3 4" xfId="903" xr:uid="{00000000-0005-0000-0000-000086030000}"/>
    <cellStyle name="40% - Ênfase2 3 5" xfId="904" xr:uid="{00000000-0005-0000-0000-000087030000}"/>
    <cellStyle name="40% - Ênfase2 4" xfId="905" xr:uid="{00000000-0005-0000-0000-000088030000}"/>
    <cellStyle name="40% - Ênfase2 4 2" xfId="906" xr:uid="{00000000-0005-0000-0000-000089030000}"/>
    <cellStyle name="40% - Ênfase2 4 2 2" xfId="907" xr:uid="{00000000-0005-0000-0000-00008A030000}"/>
    <cellStyle name="40% - Ênfase2 4 2 3" xfId="908" xr:uid="{00000000-0005-0000-0000-00008B030000}"/>
    <cellStyle name="40% - Ênfase2 4 2 4" xfId="909" xr:uid="{00000000-0005-0000-0000-00008C030000}"/>
    <cellStyle name="40% - Ênfase2 4 3" xfId="910" xr:uid="{00000000-0005-0000-0000-00008D030000}"/>
    <cellStyle name="40% - Ênfase2 4 4" xfId="911" xr:uid="{00000000-0005-0000-0000-00008E030000}"/>
    <cellStyle name="40% - Ênfase2 4 5" xfId="912" xr:uid="{00000000-0005-0000-0000-00008F030000}"/>
    <cellStyle name="40% - Ênfase2 5" xfId="913" xr:uid="{00000000-0005-0000-0000-000090030000}"/>
    <cellStyle name="40% - Ênfase2 5 2" xfId="914" xr:uid="{00000000-0005-0000-0000-000091030000}"/>
    <cellStyle name="40% - Ênfase2 5 2 2" xfId="915" xr:uid="{00000000-0005-0000-0000-000092030000}"/>
    <cellStyle name="40% - Ênfase2 5 2 3" xfId="916" xr:uid="{00000000-0005-0000-0000-000093030000}"/>
    <cellStyle name="40% - Ênfase2 5 2 4" xfId="917" xr:uid="{00000000-0005-0000-0000-000094030000}"/>
    <cellStyle name="40% - Ênfase2 5 3" xfId="918" xr:uid="{00000000-0005-0000-0000-000095030000}"/>
    <cellStyle name="40% - Ênfase2 5 4" xfId="919" xr:uid="{00000000-0005-0000-0000-000096030000}"/>
    <cellStyle name="40% - Ênfase2 5 5" xfId="920" xr:uid="{00000000-0005-0000-0000-000097030000}"/>
    <cellStyle name="40% - Ênfase2 6" xfId="921" xr:uid="{00000000-0005-0000-0000-000098030000}"/>
    <cellStyle name="40% - Ênfase2 6 2" xfId="922" xr:uid="{00000000-0005-0000-0000-000099030000}"/>
    <cellStyle name="40% - Ênfase2 6 2 2" xfId="923" xr:uid="{00000000-0005-0000-0000-00009A030000}"/>
    <cellStyle name="40% - Ênfase2 6 2 3" xfId="924" xr:uid="{00000000-0005-0000-0000-00009B030000}"/>
    <cellStyle name="40% - Ênfase2 6 2 4" xfId="925" xr:uid="{00000000-0005-0000-0000-00009C030000}"/>
    <cellStyle name="40% - Ênfase2 6 3" xfId="926" xr:uid="{00000000-0005-0000-0000-00009D030000}"/>
    <cellStyle name="40% - Ênfase2 6 4" xfId="927" xr:uid="{00000000-0005-0000-0000-00009E030000}"/>
    <cellStyle name="40% - Ênfase2 6 5" xfId="928" xr:uid="{00000000-0005-0000-0000-00009F030000}"/>
    <cellStyle name="40% - Ênfase2 7" xfId="929" xr:uid="{00000000-0005-0000-0000-0000A0030000}"/>
    <cellStyle name="40% - Ênfase2 7 2" xfId="930" xr:uid="{00000000-0005-0000-0000-0000A1030000}"/>
    <cellStyle name="40% - Ênfase2 7 2 2" xfId="931" xr:uid="{00000000-0005-0000-0000-0000A2030000}"/>
    <cellStyle name="40% - Ênfase2 7 2 3" xfId="932" xr:uid="{00000000-0005-0000-0000-0000A3030000}"/>
    <cellStyle name="40% - Ênfase2 7 2 4" xfId="933" xr:uid="{00000000-0005-0000-0000-0000A4030000}"/>
    <cellStyle name="40% - Ênfase2 7 3" xfId="934" xr:uid="{00000000-0005-0000-0000-0000A5030000}"/>
    <cellStyle name="40% - Ênfase2 7 4" xfId="935" xr:uid="{00000000-0005-0000-0000-0000A6030000}"/>
    <cellStyle name="40% - Ênfase2 7 5" xfId="936" xr:uid="{00000000-0005-0000-0000-0000A7030000}"/>
    <cellStyle name="40% - Ênfase2 8" xfId="937" xr:uid="{00000000-0005-0000-0000-0000A8030000}"/>
    <cellStyle name="40% - Ênfase2 8 2" xfId="938" xr:uid="{00000000-0005-0000-0000-0000A9030000}"/>
    <cellStyle name="40% - Ênfase2 8 2 2" xfId="939" xr:uid="{00000000-0005-0000-0000-0000AA030000}"/>
    <cellStyle name="40% - Ênfase2 8 2 3" xfId="940" xr:uid="{00000000-0005-0000-0000-0000AB030000}"/>
    <cellStyle name="40% - Ênfase2 8 2 4" xfId="941" xr:uid="{00000000-0005-0000-0000-0000AC030000}"/>
    <cellStyle name="40% - Ênfase2 8 3" xfId="942" xr:uid="{00000000-0005-0000-0000-0000AD030000}"/>
    <cellStyle name="40% - Ênfase2 8 4" xfId="943" xr:uid="{00000000-0005-0000-0000-0000AE030000}"/>
    <cellStyle name="40% - Ênfase2 8 5" xfId="944" xr:uid="{00000000-0005-0000-0000-0000AF030000}"/>
    <cellStyle name="40% - Ênfase2 9" xfId="945" xr:uid="{00000000-0005-0000-0000-0000B0030000}"/>
    <cellStyle name="40% - Ênfase2 9 2" xfId="946" xr:uid="{00000000-0005-0000-0000-0000B1030000}"/>
    <cellStyle name="40% - Ênfase2 9 2 2" xfId="947" xr:uid="{00000000-0005-0000-0000-0000B2030000}"/>
    <cellStyle name="40% - Ênfase2 9 2 3" xfId="948" xr:uid="{00000000-0005-0000-0000-0000B3030000}"/>
    <cellStyle name="40% - Ênfase2 9 2 4" xfId="949" xr:uid="{00000000-0005-0000-0000-0000B4030000}"/>
    <cellStyle name="40% - Ênfase2 9 3" xfId="950" xr:uid="{00000000-0005-0000-0000-0000B5030000}"/>
    <cellStyle name="40% - Ênfase2 9 4" xfId="951" xr:uid="{00000000-0005-0000-0000-0000B6030000}"/>
    <cellStyle name="40% - Ênfase2 9 5" xfId="952" xr:uid="{00000000-0005-0000-0000-0000B7030000}"/>
    <cellStyle name="40% - Ênfase3 10" xfId="953" xr:uid="{00000000-0005-0000-0000-0000B8030000}"/>
    <cellStyle name="40% - Ênfase3 10 2" xfId="954" xr:uid="{00000000-0005-0000-0000-0000B9030000}"/>
    <cellStyle name="40% - Ênfase3 10 2 2" xfId="955" xr:uid="{00000000-0005-0000-0000-0000BA030000}"/>
    <cellStyle name="40% - Ênfase3 10 2 3" xfId="956" xr:uid="{00000000-0005-0000-0000-0000BB030000}"/>
    <cellStyle name="40% - Ênfase3 10 2 4" xfId="957" xr:uid="{00000000-0005-0000-0000-0000BC030000}"/>
    <cellStyle name="40% - Ênfase3 10 3" xfId="958" xr:uid="{00000000-0005-0000-0000-0000BD030000}"/>
    <cellStyle name="40% - Ênfase3 10 4" xfId="959" xr:uid="{00000000-0005-0000-0000-0000BE030000}"/>
    <cellStyle name="40% - Ênfase3 10 5" xfId="960" xr:uid="{00000000-0005-0000-0000-0000BF030000}"/>
    <cellStyle name="40% - Ênfase3 11" xfId="961" xr:uid="{00000000-0005-0000-0000-0000C0030000}"/>
    <cellStyle name="40% - Ênfase3 11 2" xfId="962" xr:uid="{00000000-0005-0000-0000-0000C1030000}"/>
    <cellStyle name="40% - Ênfase3 11 3" xfId="963" xr:uid="{00000000-0005-0000-0000-0000C2030000}"/>
    <cellStyle name="40% - Ênfase3 11 4" xfId="964" xr:uid="{00000000-0005-0000-0000-0000C3030000}"/>
    <cellStyle name="40% - Ênfase3 12" xfId="965" xr:uid="{00000000-0005-0000-0000-0000C4030000}"/>
    <cellStyle name="40% - Ênfase3 12 2" xfId="966" xr:uid="{00000000-0005-0000-0000-0000C5030000}"/>
    <cellStyle name="40% - Ênfase3 12 3" xfId="967" xr:uid="{00000000-0005-0000-0000-0000C6030000}"/>
    <cellStyle name="40% - Ênfase3 12 4" xfId="968" xr:uid="{00000000-0005-0000-0000-0000C7030000}"/>
    <cellStyle name="40% - Ênfase3 13" xfId="969" xr:uid="{00000000-0005-0000-0000-0000C8030000}"/>
    <cellStyle name="40% - Ênfase3 13 2" xfId="970" xr:uid="{00000000-0005-0000-0000-0000C9030000}"/>
    <cellStyle name="40% - Ênfase3 13 3" xfId="971" xr:uid="{00000000-0005-0000-0000-0000CA030000}"/>
    <cellStyle name="40% - Ênfase3 13 4" xfId="972" xr:uid="{00000000-0005-0000-0000-0000CB030000}"/>
    <cellStyle name="40% - Ênfase3 14" xfId="973" xr:uid="{00000000-0005-0000-0000-0000CC030000}"/>
    <cellStyle name="40% - Ênfase3 14 2" xfId="974" xr:uid="{00000000-0005-0000-0000-0000CD030000}"/>
    <cellStyle name="40% - Ênfase3 14 3" xfId="975" xr:uid="{00000000-0005-0000-0000-0000CE030000}"/>
    <cellStyle name="40% - Ênfase3 14 4" xfId="976" xr:uid="{00000000-0005-0000-0000-0000CF030000}"/>
    <cellStyle name="40% - Ênfase3 15" xfId="977" xr:uid="{00000000-0005-0000-0000-0000D0030000}"/>
    <cellStyle name="40% - Ênfase3 15 2" xfId="978" xr:uid="{00000000-0005-0000-0000-0000D1030000}"/>
    <cellStyle name="40% - Ênfase3 15 3" xfId="979" xr:uid="{00000000-0005-0000-0000-0000D2030000}"/>
    <cellStyle name="40% - Ênfase3 15 4" xfId="980" xr:uid="{00000000-0005-0000-0000-0000D3030000}"/>
    <cellStyle name="40% - Ênfase3 16" xfId="981" xr:uid="{00000000-0005-0000-0000-0000D4030000}"/>
    <cellStyle name="40% - Ênfase3 16 2" xfId="982" xr:uid="{00000000-0005-0000-0000-0000D5030000}"/>
    <cellStyle name="40% - Ênfase3 16 3" xfId="983" xr:uid="{00000000-0005-0000-0000-0000D6030000}"/>
    <cellStyle name="40% - Ênfase3 16 4" xfId="984" xr:uid="{00000000-0005-0000-0000-0000D7030000}"/>
    <cellStyle name="40% - Ênfase3 17" xfId="985" xr:uid="{00000000-0005-0000-0000-0000D8030000}"/>
    <cellStyle name="40% - Ênfase3 17 2" xfId="986" xr:uid="{00000000-0005-0000-0000-0000D9030000}"/>
    <cellStyle name="40% - Ênfase3 17 3" xfId="987" xr:uid="{00000000-0005-0000-0000-0000DA030000}"/>
    <cellStyle name="40% - Ênfase3 17 4" xfId="988" xr:uid="{00000000-0005-0000-0000-0000DB030000}"/>
    <cellStyle name="40% - Ênfase3 18" xfId="989" xr:uid="{00000000-0005-0000-0000-0000DC030000}"/>
    <cellStyle name="40% - Ênfase3 18 2" xfId="990" xr:uid="{00000000-0005-0000-0000-0000DD030000}"/>
    <cellStyle name="40% - Ênfase3 18 3" xfId="991" xr:uid="{00000000-0005-0000-0000-0000DE030000}"/>
    <cellStyle name="40% - Ênfase3 18 4" xfId="992" xr:uid="{00000000-0005-0000-0000-0000DF030000}"/>
    <cellStyle name="40% - Ênfase3 19" xfId="993" xr:uid="{00000000-0005-0000-0000-0000E0030000}"/>
    <cellStyle name="40% - Ênfase3 19 2" xfId="994" xr:uid="{00000000-0005-0000-0000-0000E1030000}"/>
    <cellStyle name="40% - Ênfase3 19 3" xfId="995" xr:uid="{00000000-0005-0000-0000-0000E2030000}"/>
    <cellStyle name="40% - Ênfase3 19 4" xfId="996" xr:uid="{00000000-0005-0000-0000-0000E3030000}"/>
    <cellStyle name="40% - Ênfase3 2" xfId="997" xr:uid="{00000000-0005-0000-0000-0000E4030000}"/>
    <cellStyle name="40% - Ênfase3 2 2" xfId="998" xr:uid="{00000000-0005-0000-0000-0000E5030000}"/>
    <cellStyle name="40% - Ênfase3 2 2 2" xfId="999" xr:uid="{00000000-0005-0000-0000-0000E6030000}"/>
    <cellStyle name="40% - Ênfase3 2 2 3" xfId="1000" xr:uid="{00000000-0005-0000-0000-0000E7030000}"/>
    <cellStyle name="40% - Ênfase3 2 2 4" xfId="1001" xr:uid="{00000000-0005-0000-0000-0000E8030000}"/>
    <cellStyle name="40% - Ênfase3 2 3" xfId="1002" xr:uid="{00000000-0005-0000-0000-0000E9030000}"/>
    <cellStyle name="40% - Ênfase3 2 4" xfId="1003" xr:uid="{00000000-0005-0000-0000-0000EA030000}"/>
    <cellStyle name="40% - Ênfase3 2 5" xfId="1004" xr:uid="{00000000-0005-0000-0000-0000EB030000}"/>
    <cellStyle name="40% - Ênfase3 20" xfId="1005" xr:uid="{00000000-0005-0000-0000-0000EC030000}"/>
    <cellStyle name="40% - Ênfase3 20 2" xfId="1006" xr:uid="{00000000-0005-0000-0000-0000ED030000}"/>
    <cellStyle name="40% - Ênfase3 20 3" xfId="1007" xr:uid="{00000000-0005-0000-0000-0000EE030000}"/>
    <cellStyle name="40% - Ênfase3 20 4" xfId="1008" xr:uid="{00000000-0005-0000-0000-0000EF030000}"/>
    <cellStyle name="40% - Ênfase3 21" xfId="1009" xr:uid="{00000000-0005-0000-0000-0000F0030000}"/>
    <cellStyle name="40% - Ênfase3 21 2" xfId="1010" xr:uid="{00000000-0005-0000-0000-0000F1030000}"/>
    <cellStyle name="40% - Ênfase3 21 3" xfId="1011" xr:uid="{00000000-0005-0000-0000-0000F2030000}"/>
    <cellStyle name="40% - Ênfase3 21 4" xfId="1012" xr:uid="{00000000-0005-0000-0000-0000F3030000}"/>
    <cellStyle name="40% - Ênfase3 22" xfId="1013" xr:uid="{00000000-0005-0000-0000-0000F4030000}"/>
    <cellStyle name="40% - Ênfase3 3" xfId="1014" xr:uid="{00000000-0005-0000-0000-0000F5030000}"/>
    <cellStyle name="40% - Ênfase3 3 2" xfId="1015" xr:uid="{00000000-0005-0000-0000-0000F6030000}"/>
    <cellStyle name="40% - Ênfase3 3 2 2" xfId="1016" xr:uid="{00000000-0005-0000-0000-0000F7030000}"/>
    <cellStyle name="40% - Ênfase3 3 2 3" xfId="1017" xr:uid="{00000000-0005-0000-0000-0000F8030000}"/>
    <cellStyle name="40% - Ênfase3 3 2 4" xfId="1018" xr:uid="{00000000-0005-0000-0000-0000F9030000}"/>
    <cellStyle name="40% - Ênfase3 3 3" xfId="1019" xr:uid="{00000000-0005-0000-0000-0000FA030000}"/>
    <cellStyle name="40% - Ênfase3 3 4" xfId="1020" xr:uid="{00000000-0005-0000-0000-0000FB030000}"/>
    <cellStyle name="40% - Ênfase3 3 5" xfId="1021" xr:uid="{00000000-0005-0000-0000-0000FC030000}"/>
    <cellStyle name="40% - Ênfase3 4" xfId="1022" xr:uid="{00000000-0005-0000-0000-0000FD030000}"/>
    <cellStyle name="40% - Ênfase3 4 2" xfId="1023" xr:uid="{00000000-0005-0000-0000-0000FE030000}"/>
    <cellStyle name="40% - Ênfase3 4 2 2" xfId="1024" xr:uid="{00000000-0005-0000-0000-0000FF030000}"/>
    <cellStyle name="40% - Ênfase3 4 2 3" xfId="1025" xr:uid="{00000000-0005-0000-0000-000000040000}"/>
    <cellStyle name="40% - Ênfase3 4 2 4" xfId="1026" xr:uid="{00000000-0005-0000-0000-000001040000}"/>
    <cellStyle name="40% - Ênfase3 4 3" xfId="1027" xr:uid="{00000000-0005-0000-0000-000002040000}"/>
    <cellStyle name="40% - Ênfase3 4 4" xfId="1028" xr:uid="{00000000-0005-0000-0000-000003040000}"/>
    <cellStyle name="40% - Ênfase3 4 5" xfId="1029" xr:uid="{00000000-0005-0000-0000-000004040000}"/>
    <cellStyle name="40% - Ênfase3 5" xfId="1030" xr:uid="{00000000-0005-0000-0000-000005040000}"/>
    <cellStyle name="40% - Ênfase3 5 2" xfId="1031" xr:uid="{00000000-0005-0000-0000-000006040000}"/>
    <cellStyle name="40% - Ênfase3 5 2 2" xfId="1032" xr:uid="{00000000-0005-0000-0000-000007040000}"/>
    <cellStyle name="40% - Ênfase3 5 2 3" xfId="1033" xr:uid="{00000000-0005-0000-0000-000008040000}"/>
    <cellStyle name="40% - Ênfase3 5 2 4" xfId="1034" xr:uid="{00000000-0005-0000-0000-000009040000}"/>
    <cellStyle name="40% - Ênfase3 5 3" xfId="1035" xr:uid="{00000000-0005-0000-0000-00000A040000}"/>
    <cellStyle name="40% - Ênfase3 5 4" xfId="1036" xr:uid="{00000000-0005-0000-0000-00000B040000}"/>
    <cellStyle name="40% - Ênfase3 5 5" xfId="1037" xr:uid="{00000000-0005-0000-0000-00000C040000}"/>
    <cellStyle name="40% - Ênfase3 6" xfId="1038" xr:uid="{00000000-0005-0000-0000-00000D040000}"/>
    <cellStyle name="40% - Ênfase3 6 2" xfId="1039" xr:uid="{00000000-0005-0000-0000-00000E040000}"/>
    <cellStyle name="40% - Ênfase3 6 2 2" xfId="1040" xr:uid="{00000000-0005-0000-0000-00000F040000}"/>
    <cellStyle name="40% - Ênfase3 6 2 3" xfId="1041" xr:uid="{00000000-0005-0000-0000-000010040000}"/>
    <cellStyle name="40% - Ênfase3 6 2 4" xfId="1042" xr:uid="{00000000-0005-0000-0000-000011040000}"/>
    <cellStyle name="40% - Ênfase3 6 3" xfId="1043" xr:uid="{00000000-0005-0000-0000-000012040000}"/>
    <cellStyle name="40% - Ênfase3 6 4" xfId="1044" xr:uid="{00000000-0005-0000-0000-000013040000}"/>
    <cellStyle name="40% - Ênfase3 6 5" xfId="1045" xr:uid="{00000000-0005-0000-0000-000014040000}"/>
    <cellStyle name="40% - Ênfase3 7" xfId="1046" xr:uid="{00000000-0005-0000-0000-000015040000}"/>
    <cellStyle name="40% - Ênfase3 7 2" xfId="1047" xr:uid="{00000000-0005-0000-0000-000016040000}"/>
    <cellStyle name="40% - Ênfase3 7 2 2" xfId="1048" xr:uid="{00000000-0005-0000-0000-000017040000}"/>
    <cellStyle name="40% - Ênfase3 7 2 3" xfId="1049" xr:uid="{00000000-0005-0000-0000-000018040000}"/>
    <cellStyle name="40% - Ênfase3 7 2 4" xfId="1050" xr:uid="{00000000-0005-0000-0000-000019040000}"/>
    <cellStyle name="40% - Ênfase3 7 3" xfId="1051" xr:uid="{00000000-0005-0000-0000-00001A040000}"/>
    <cellStyle name="40% - Ênfase3 7 4" xfId="1052" xr:uid="{00000000-0005-0000-0000-00001B040000}"/>
    <cellStyle name="40% - Ênfase3 7 5" xfId="1053" xr:uid="{00000000-0005-0000-0000-00001C040000}"/>
    <cellStyle name="40% - Ênfase3 8" xfId="1054" xr:uid="{00000000-0005-0000-0000-00001D040000}"/>
    <cellStyle name="40% - Ênfase3 8 2" xfId="1055" xr:uid="{00000000-0005-0000-0000-00001E040000}"/>
    <cellStyle name="40% - Ênfase3 8 2 2" xfId="1056" xr:uid="{00000000-0005-0000-0000-00001F040000}"/>
    <cellStyle name="40% - Ênfase3 8 2 3" xfId="1057" xr:uid="{00000000-0005-0000-0000-000020040000}"/>
    <cellStyle name="40% - Ênfase3 8 2 4" xfId="1058" xr:uid="{00000000-0005-0000-0000-000021040000}"/>
    <cellStyle name="40% - Ênfase3 8 3" xfId="1059" xr:uid="{00000000-0005-0000-0000-000022040000}"/>
    <cellStyle name="40% - Ênfase3 8 4" xfId="1060" xr:uid="{00000000-0005-0000-0000-000023040000}"/>
    <cellStyle name="40% - Ênfase3 8 5" xfId="1061" xr:uid="{00000000-0005-0000-0000-000024040000}"/>
    <cellStyle name="40% - Ênfase3 9" xfId="1062" xr:uid="{00000000-0005-0000-0000-000025040000}"/>
    <cellStyle name="40% - Ênfase3 9 2" xfId="1063" xr:uid="{00000000-0005-0000-0000-000026040000}"/>
    <cellStyle name="40% - Ênfase3 9 2 2" xfId="1064" xr:uid="{00000000-0005-0000-0000-000027040000}"/>
    <cellStyle name="40% - Ênfase3 9 2 3" xfId="1065" xr:uid="{00000000-0005-0000-0000-000028040000}"/>
    <cellStyle name="40% - Ênfase3 9 2 4" xfId="1066" xr:uid="{00000000-0005-0000-0000-000029040000}"/>
    <cellStyle name="40% - Ênfase3 9 3" xfId="1067" xr:uid="{00000000-0005-0000-0000-00002A040000}"/>
    <cellStyle name="40% - Ênfase3 9 4" xfId="1068" xr:uid="{00000000-0005-0000-0000-00002B040000}"/>
    <cellStyle name="40% - Ênfase3 9 5" xfId="1069" xr:uid="{00000000-0005-0000-0000-00002C040000}"/>
    <cellStyle name="40% - Ênfase4 10" xfId="1070" xr:uid="{00000000-0005-0000-0000-00002D040000}"/>
    <cellStyle name="40% - Ênfase4 10 2" xfId="1071" xr:uid="{00000000-0005-0000-0000-00002E040000}"/>
    <cellStyle name="40% - Ênfase4 10 2 2" xfId="1072" xr:uid="{00000000-0005-0000-0000-00002F040000}"/>
    <cellStyle name="40% - Ênfase4 10 2 3" xfId="1073" xr:uid="{00000000-0005-0000-0000-000030040000}"/>
    <cellStyle name="40% - Ênfase4 10 2 4" xfId="1074" xr:uid="{00000000-0005-0000-0000-000031040000}"/>
    <cellStyle name="40% - Ênfase4 10 3" xfId="1075" xr:uid="{00000000-0005-0000-0000-000032040000}"/>
    <cellStyle name="40% - Ênfase4 10 4" xfId="1076" xr:uid="{00000000-0005-0000-0000-000033040000}"/>
    <cellStyle name="40% - Ênfase4 10 5" xfId="1077" xr:uid="{00000000-0005-0000-0000-000034040000}"/>
    <cellStyle name="40% - Ênfase4 11" xfId="1078" xr:uid="{00000000-0005-0000-0000-000035040000}"/>
    <cellStyle name="40% - Ênfase4 11 2" xfId="1079" xr:uid="{00000000-0005-0000-0000-000036040000}"/>
    <cellStyle name="40% - Ênfase4 11 3" xfId="1080" xr:uid="{00000000-0005-0000-0000-000037040000}"/>
    <cellStyle name="40% - Ênfase4 11 4" xfId="1081" xr:uid="{00000000-0005-0000-0000-000038040000}"/>
    <cellStyle name="40% - Ênfase4 12" xfId="1082" xr:uid="{00000000-0005-0000-0000-000039040000}"/>
    <cellStyle name="40% - Ênfase4 12 2" xfId="1083" xr:uid="{00000000-0005-0000-0000-00003A040000}"/>
    <cellStyle name="40% - Ênfase4 12 3" xfId="1084" xr:uid="{00000000-0005-0000-0000-00003B040000}"/>
    <cellStyle name="40% - Ênfase4 12 4" xfId="1085" xr:uid="{00000000-0005-0000-0000-00003C040000}"/>
    <cellStyle name="40% - Ênfase4 13" xfId="1086" xr:uid="{00000000-0005-0000-0000-00003D040000}"/>
    <cellStyle name="40% - Ênfase4 13 2" xfId="1087" xr:uid="{00000000-0005-0000-0000-00003E040000}"/>
    <cellStyle name="40% - Ênfase4 13 3" xfId="1088" xr:uid="{00000000-0005-0000-0000-00003F040000}"/>
    <cellStyle name="40% - Ênfase4 13 4" xfId="1089" xr:uid="{00000000-0005-0000-0000-000040040000}"/>
    <cellStyle name="40% - Ênfase4 14" xfId="1090" xr:uid="{00000000-0005-0000-0000-000041040000}"/>
    <cellStyle name="40% - Ênfase4 14 2" xfId="1091" xr:uid="{00000000-0005-0000-0000-000042040000}"/>
    <cellStyle name="40% - Ênfase4 14 3" xfId="1092" xr:uid="{00000000-0005-0000-0000-000043040000}"/>
    <cellStyle name="40% - Ênfase4 14 4" xfId="1093" xr:uid="{00000000-0005-0000-0000-000044040000}"/>
    <cellStyle name="40% - Ênfase4 15" xfId="1094" xr:uid="{00000000-0005-0000-0000-000045040000}"/>
    <cellStyle name="40% - Ênfase4 15 2" xfId="1095" xr:uid="{00000000-0005-0000-0000-000046040000}"/>
    <cellStyle name="40% - Ênfase4 15 3" xfId="1096" xr:uid="{00000000-0005-0000-0000-000047040000}"/>
    <cellStyle name="40% - Ênfase4 15 4" xfId="1097" xr:uid="{00000000-0005-0000-0000-000048040000}"/>
    <cellStyle name="40% - Ênfase4 16" xfId="1098" xr:uid="{00000000-0005-0000-0000-000049040000}"/>
    <cellStyle name="40% - Ênfase4 16 2" xfId="1099" xr:uid="{00000000-0005-0000-0000-00004A040000}"/>
    <cellStyle name="40% - Ênfase4 16 3" xfId="1100" xr:uid="{00000000-0005-0000-0000-00004B040000}"/>
    <cellStyle name="40% - Ênfase4 16 4" xfId="1101" xr:uid="{00000000-0005-0000-0000-00004C040000}"/>
    <cellStyle name="40% - Ênfase4 17" xfId="1102" xr:uid="{00000000-0005-0000-0000-00004D040000}"/>
    <cellStyle name="40% - Ênfase4 17 2" xfId="1103" xr:uid="{00000000-0005-0000-0000-00004E040000}"/>
    <cellStyle name="40% - Ênfase4 17 3" xfId="1104" xr:uid="{00000000-0005-0000-0000-00004F040000}"/>
    <cellStyle name="40% - Ênfase4 17 4" xfId="1105" xr:uid="{00000000-0005-0000-0000-000050040000}"/>
    <cellStyle name="40% - Ênfase4 18" xfId="1106" xr:uid="{00000000-0005-0000-0000-000051040000}"/>
    <cellStyle name="40% - Ênfase4 18 2" xfId="1107" xr:uid="{00000000-0005-0000-0000-000052040000}"/>
    <cellStyle name="40% - Ênfase4 18 3" xfId="1108" xr:uid="{00000000-0005-0000-0000-000053040000}"/>
    <cellStyle name="40% - Ênfase4 18 4" xfId="1109" xr:uid="{00000000-0005-0000-0000-000054040000}"/>
    <cellStyle name="40% - Ênfase4 19" xfId="1110" xr:uid="{00000000-0005-0000-0000-000055040000}"/>
    <cellStyle name="40% - Ênfase4 19 2" xfId="1111" xr:uid="{00000000-0005-0000-0000-000056040000}"/>
    <cellStyle name="40% - Ênfase4 19 3" xfId="1112" xr:uid="{00000000-0005-0000-0000-000057040000}"/>
    <cellStyle name="40% - Ênfase4 19 4" xfId="1113" xr:uid="{00000000-0005-0000-0000-000058040000}"/>
    <cellStyle name="40% - Ênfase4 2" xfId="1114" xr:uid="{00000000-0005-0000-0000-000059040000}"/>
    <cellStyle name="40% - Ênfase4 2 2" xfId="1115" xr:uid="{00000000-0005-0000-0000-00005A040000}"/>
    <cellStyle name="40% - Ênfase4 2 2 2" xfId="1116" xr:uid="{00000000-0005-0000-0000-00005B040000}"/>
    <cellStyle name="40% - Ênfase4 2 2 3" xfId="1117" xr:uid="{00000000-0005-0000-0000-00005C040000}"/>
    <cellStyle name="40% - Ênfase4 2 2 4" xfId="1118" xr:uid="{00000000-0005-0000-0000-00005D040000}"/>
    <cellStyle name="40% - Ênfase4 2 3" xfId="1119" xr:uid="{00000000-0005-0000-0000-00005E040000}"/>
    <cellStyle name="40% - Ênfase4 2 4" xfId="1120" xr:uid="{00000000-0005-0000-0000-00005F040000}"/>
    <cellStyle name="40% - Ênfase4 2 5" xfId="1121" xr:uid="{00000000-0005-0000-0000-000060040000}"/>
    <cellStyle name="40% - Ênfase4 20" xfId="1122" xr:uid="{00000000-0005-0000-0000-000061040000}"/>
    <cellStyle name="40% - Ênfase4 20 2" xfId="1123" xr:uid="{00000000-0005-0000-0000-000062040000}"/>
    <cellStyle name="40% - Ênfase4 20 3" xfId="1124" xr:uid="{00000000-0005-0000-0000-000063040000}"/>
    <cellStyle name="40% - Ênfase4 20 4" xfId="1125" xr:uid="{00000000-0005-0000-0000-000064040000}"/>
    <cellStyle name="40% - Ênfase4 21" xfId="1126" xr:uid="{00000000-0005-0000-0000-000065040000}"/>
    <cellStyle name="40% - Ênfase4 21 2" xfId="1127" xr:uid="{00000000-0005-0000-0000-000066040000}"/>
    <cellStyle name="40% - Ênfase4 21 3" xfId="1128" xr:uid="{00000000-0005-0000-0000-000067040000}"/>
    <cellStyle name="40% - Ênfase4 21 4" xfId="1129" xr:uid="{00000000-0005-0000-0000-000068040000}"/>
    <cellStyle name="40% - Ênfase4 22" xfId="1130" xr:uid="{00000000-0005-0000-0000-000069040000}"/>
    <cellStyle name="40% - Ênfase4 3" xfId="1131" xr:uid="{00000000-0005-0000-0000-00006A040000}"/>
    <cellStyle name="40% - Ênfase4 3 2" xfId="1132" xr:uid="{00000000-0005-0000-0000-00006B040000}"/>
    <cellStyle name="40% - Ênfase4 3 2 2" xfId="1133" xr:uid="{00000000-0005-0000-0000-00006C040000}"/>
    <cellStyle name="40% - Ênfase4 3 2 3" xfId="1134" xr:uid="{00000000-0005-0000-0000-00006D040000}"/>
    <cellStyle name="40% - Ênfase4 3 2 4" xfId="1135" xr:uid="{00000000-0005-0000-0000-00006E040000}"/>
    <cellStyle name="40% - Ênfase4 3 3" xfId="1136" xr:uid="{00000000-0005-0000-0000-00006F040000}"/>
    <cellStyle name="40% - Ênfase4 3 4" xfId="1137" xr:uid="{00000000-0005-0000-0000-000070040000}"/>
    <cellStyle name="40% - Ênfase4 3 5" xfId="1138" xr:uid="{00000000-0005-0000-0000-000071040000}"/>
    <cellStyle name="40% - Ênfase4 4" xfId="1139" xr:uid="{00000000-0005-0000-0000-000072040000}"/>
    <cellStyle name="40% - Ênfase4 4 2" xfId="1140" xr:uid="{00000000-0005-0000-0000-000073040000}"/>
    <cellStyle name="40% - Ênfase4 4 2 2" xfId="1141" xr:uid="{00000000-0005-0000-0000-000074040000}"/>
    <cellStyle name="40% - Ênfase4 4 2 3" xfId="1142" xr:uid="{00000000-0005-0000-0000-000075040000}"/>
    <cellStyle name="40% - Ênfase4 4 2 4" xfId="1143" xr:uid="{00000000-0005-0000-0000-000076040000}"/>
    <cellStyle name="40% - Ênfase4 4 3" xfId="1144" xr:uid="{00000000-0005-0000-0000-000077040000}"/>
    <cellStyle name="40% - Ênfase4 4 4" xfId="1145" xr:uid="{00000000-0005-0000-0000-000078040000}"/>
    <cellStyle name="40% - Ênfase4 4 5" xfId="1146" xr:uid="{00000000-0005-0000-0000-000079040000}"/>
    <cellStyle name="40% - Ênfase4 5" xfId="1147" xr:uid="{00000000-0005-0000-0000-00007A040000}"/>
    <cellStyle name="40% - Ênfase4 5 2" xfId="1148" xr:uid="{00000000-0005-0000-0000-00007B040000}"/>
    <cellStyle name="40% - Ênfase4 5 2 2" xfId="1149" xr:uid="{00000000-0005-0000-0000-00007C040000}"/>
    <cellStyle name="40% - Ênfase4 5 2 3" xfId="1150" xr:uid="{00000000-0005-0000-0000-00007D040000}"/>
    <cellStyle name="40% - Ênfase4 5 2 4" xfId="1151" xr:uid="{00000000-0005-0000-0000-00007E040000}"/>
    <cellStyle name="40% - Ênfase4 5 3" xfId="1152" xr:uid="{00000000-0005-0000-0000-00007F040000}"/>
    <cellStyle name="40% - Ênfase4 5 4" xfId="1153" xr:uid="{00000000-0005-0000-0000-000080040000}"/>
    <cellStyle name="40% - Ênfase4 5 5" xfId="1154" xr:uid="{00000000-0005-0000-0000-000081040000}"/>
    <cellStyle name="40% - Ênfase4 6" xfId="1155" xr:uid="{00000000-0005-0000-0000-000082040000}"/>
    <cellStyle name="40% - Ênfase4 6 2" xfId="1156" xr:uid="{00000000-0005-0000-0000-000083040000}"/>
    <cellStyle name="40% - Ênfase4 6 2 2" xfId="1157" xr:uid="{00000000-0005-0000-0000-000084040000}"/>
    <cellStyle name="40% - Ênfase4 6 2 3" xfId="1158" xr:uid="{00000000-0005-0000-0000-000085040000}"/>
    <cellStyle name="40% - Ênfase4 6 2 4" xfId="1159" xr:uid="{00000000-0005-0000-0000-000086040000}"/>
    <cellStyle name="40% - Ênfase4 6 3" xfId="1160" xr:uid="{00000000-0005-0000-0000-000087040000}"/>
    <cellStyle name="40% - Ênfase4 6 4" xfId="1161" xr:uid="{00000000-0005-0000-0000-000088040000}"/>
    <cellStyle name="40% - Ênfase4 6 5" xfId="1162" xr:uid="{00000000-0005-0000-0000-000089040000}"/>
    <cellStyle name="40% - Ênfase4 7" xfId="1163" xr:uid="{00000000-0005-0000-0000-00008A040000}"/>
    <cellStyle name="40% - Ênfase4 7 2" xfId="1164" xr:uid="{00000000-0005-0000-0000-00008B040000}"/>
    <cellStyle name="40% - Ênfase4 7 2 2" xfId="1165" xr:uid="{00000000-0005-0000-0000-00008C040000}"/>
    <cellStyle name="40% - Ênfase4 7 2 3" xfId="1166" xr:uid="{00000000-0005-0000-0000-00008D040000}"/>
    <cellStyle name="40% - Ênfase4 7 2 4" xfId="1167" xr:uid="{00000000-0005-0000-0000-00008E040000}"/>
    <cellStyle name="40% - Ênfase4 7 3" xfId="1168" xr:uid="{00000000-0005-0000-0000-00008F040000}"/>
    <cellStyle name="40% - Ênfase4 7 4" xfId="1169" xr:uid="{00000000-0005-0000-0000-000090040000}"/>
    <cellStyle name="40% - Ênfase4 7 5" xfId="1170" xr:uid="{00000000-0005-0000-0000-000091040000}"/>
    <cellStyle name="40% - Ênfase4 8" xfId="1171" xr:uid="{00000000-0005-0000-0000-000092040000}"/>
    <cellStyle name="40% - Ênfase4 8 2" xfId="1172" xr:uid="{00000000-0005-0000-0000-000093040000}"/>
    <cellStyle name="40% - Ênfase4 8 2 2" xfId="1173" xr:uid="{00000000-0005-0000-0000-000094040000}"/>
    <cellStyle name="40% - Ênfase4 8 2 3" xfId="1174" xr:uid="{00000000-0005-0000-0000-000095040000}"/>
    <cellStyle name="40% - Ênfase4 8 2 4" xfId="1175" xr:uid="{00000000-0005-0000-0000-000096040000}"/>
    <cellStyle name="40% - Ênfase4 8 3" xfId="1176" xr:uid="{00000000-0005-0000-0000-000097040000}"/>
    <cellStyle name="40% - Ênfase4 8 4" xfId="1177" xr:uid="{00000000-0005-0000-0000-000098040000}"/>
    <cellStyle name="40% - Ênfase4 8 5" xfId="1178" xr:uid="{00000000-0005-0000-0000-000099040000}"/>
    <cellStyle name="40% - Ênfase4 9" xfId="1179" xr:uid="{00000000-0005-0000-0000-00009A040000}"/>
    <cellStyle name="40% - Ênfase4 9 2" xfId="1180" xr:uid="{00000000-0005-0000-0000-00009B040000}"/>
    <cellStyle name="40% - Ênfase4 9 2 2" xfId="1181" xr:uid="{00000000-0005-0000-0000-00009C040000}"/>
    <cellStyle name="40% - Ênfase4 9 2 3" xfId="1182" xr:uid="{00000000-0005-0000-0000-00009D040000}"/>
    <cellStyle name="40% - Ênfase4 9 2 4" xfId="1183" xr:uid="{00000000-0005-0000-0000-00009E040000}"/>
    <cellStyle name="40% - Ênfase4 9 3" xfId="1184" xr:uid="{00000000-0005-0000-0000-00009F040000}"/>
    <cellStyle name="40% - Ênfase4 9 4" xfId="1185" xr:uid="{00000000-0005-0000-0000-0000A0040000}"/>
    <cellStyle name="40% - Ênfase4 9 5" xfId="1186" xr:uid="{00000000-0005-0000-0000-0000A1040000}"/>
    <cellStyle name="40% - Ênfase5 10" xfId="1187" xr:uid="{00000000-0005-0000-0000-0000A2040000}"/>
    <cellStyle name="40% - Ênfase5 10 2" xfId="1188" xr:uid="{00000000-0005-0000-0000-0000A3040000}"/>
    <cellStyle name="40% - Ênfase5 10 2 2" xfId="1189" xr:uid="{00000000-0005-0000-0000-0000A4040000}"/>
    <cellStyle name="40% - Ênfase5 10 2 3" xfId="1190" xr:uid="{00000000-0005-0000-0000-0000A5040000}"/>
    <cellStyle name="40% - Ênfase5 10 2 4" xfId="1191" xr:uid="{00000000-0005-0000-0000-0000A6040000}"/>
    <cellStyle name="40% - Ênfase5 10 3" xfId="1192" xr:uid="{00000000-0005-0000-0000-0000A7040000}"/>
    <cellStyle name="40% - Ênfase5 10 4" xfId="1193" xr:uid="{00000000-0005-0000-0000-0000A8040000}"/>
    <cellStyle name="40% - Ênfase5 10 5" xfId="1194" xr:uid="{00000000-0005-0000-0000-0000A9040000}"/>
    <cellStyle name="40% - Ênfase5 11" xfId="1195" xr:uid="{00000000-0005-0000-0000-0000AA040000}"/>
    <cellStyle name="40% - Ênfase5 11 2" xfId="1196" xr:uid="{00000000-0005-0000-0000-0000AB040000}"/>
    <cellStyle name="40% - Ênfase5 11 3" xfId="1197" xr:uid="{00000000-0005-0000-0000-0000AC040000}"/>
    <cellStyle name="40% - Ênfase5 11 4" xfId="1198" xr:uid="{00000000-0005-0000-0000-0000AD040000}"/>
    <cellStyle name="40% - Ênfase5 12" xfId="1199" xr:uid="{00000000-0005-0000-0000-0000AE040000}"/>
    <cellStyle name="40% - Ênfase5 12 2" xfId="1200" xr:uid="{00000000-0005-0000-0000-0000AF040000}"/>
    <cellStyle name="40% - Ênfase5 12 3" xfId="1201" xr:uid="{00000000-0005-0000-0000-0000B0040000}"/>
    <cellStyle name="40% - Ênfase5 12 4" xfId="1202" xr:uid="{00000000-0005-0000-0000-0000B1040000}"/>
    <cellStyle name="40% - Ênfase5 13" xfId="1203" xr:uid="{00000000-0005-0000-0000-0000B2040000}"/>
    <cellStyle name="40% - Ênfase5 13 2" xfId="1204" xr:uid="{00000000-0005-0000-0000-0000B3040000}"/>
    <cellStyle name="40% - Ênfase5 13 3" xfId="1205" xr:uid="{00000000-0005-0000-0000-0000B4040000}"/>
    <cellStyle name="40% - Ênfase5 13 4" xfId="1206" xr:uid="{00000000-0005-0000-0000-0000B5040000}"/>
    <cellStyle name="40% - Ênfase5 14" xfId="1207" xr:uid="{00000000-0005-0000-0000-0000B6040000}"/>
    <cellStyle name="40% - Ênfase5 14 2" xfId="1208" xr:uid="{00000000-0005-0000-0000-0000B7040000}"/>
    <cellStyle name="40% - Ênfase5 14 3" xfId="1209" xr:uid="{00000000-0005-0000-0000-0000B8040000}"/>
    <cellStyle name="40% - Ênfase5 14 4" xfId="1210" xr:uid="{00000000-0005-0000-0000-0000B9040000}"/>
    <cellStyle name="40% - Ênfase5 15" xfId="1211" xr:uid="{00000000-0005-0000-0000-0000BA040000}"/>
    <cellStyle name="40% - Ênfase5 15 2" xfId="1212" xr:uid="{00000000-0005-0000-0000-0000BB040000}"/>
    <cellStyle name="40% - Ênfase5 15 3" xfId="1213" xr:uid="{00000000-0005-0000-0000-0000BC040000}"/>
    <cellStyle name="40% - Ênfase5 15 4" xfId="1214" xr:uid="{00000000-0005-0000-0000-0000BD040000}"/>
    <cellStyle name="40% - Ênfase5 16" xfId="1215" xr:uid="{00000000-0005-0000-0000-0000BE040000}"/>
    <cellStyle name="40% - Ênfase5 16 2" xfId="1216" xr:uid="{00000000-0005-0000-0000-0000BF040000}"/>
    <cellStyle name="40% - Ênfase5 16 3" xfId="1217" xr:uid="{00000000-0005-0000-0000-0000C0040000}"/>
    <cellStyle name="40% - Ênfase5 16 4" xfId="1218" xr:uid="{00000000-0005-0000-0000-0000C1040000}"/>
    <cellStyle name="40% - Ênfase5 17" xfId="1219" xr:uid="{00000000-0005-0000-0000-0000C2040000}"/>
    <cellStyle name="40% - Ênfase5 17 2" xfId="1220" xr:uid="{00000000-0005-0000-0000-0000C3040000}"/>
    <cellStyle name="40% - Ênfase5 17 3" xfId="1221" xr:uid="{00000000-0005-0000-0000-0000C4040000}"/>
    <cellStyle name="40% - Ênfase5 17 4" xfId="1222" xr:uid="{00000000-0005-0000-0000-0000C5040000}"/>
    <cellStyle name="40% - Ênfase5 18" xfId="1223" xr:uid="{00000000-0005-0000-0000-0000C6040000}"/>
    <cellStyle name="40% - Ênfase5 18 2" xfId="1224" xr:uid="{00000000-0005-0000-0000-0000C7040000}"/>
    <cellStyle name="40% - Ênfase5 18 3" xfId="1225" xr:uid="{00000000-0005-0000-0000-0000C8040000}"/>
    <cellStyle name="40% - Ênfase5 18 4" xfId="1226" xr:uid="{00000000-0005-0000-0000-0000C9040000}"/>
    <cellStyle name="40% - Ênfase5 19" xfId="1227" xr:uid="{00000000-0005-0000-0000-0000CA040000}"/>
    <cellStyle name="40% - Ênfase5 19 2" xfId="1228" xr:uid="{00000000-0005-0000-0000-0000CB040000}"/>
    <cellStyle name="40% - Ênfase5 19 3" xfId="1229" xr:uid="{00000000-0005-0000-0000-0000CC040000}"/>
    <cellStyle name="40% - Ênfase5 19 4" xfId="1230" xr:uid="{00000000-0005-0000-0000-0000CD040000}"/>
    <cellStyle name="40% - Ênfase5 2" xfId="1231" xr:uid="{00000000-0005-0000-0000-0000CE040000}"/>
    <cellStyle name="40% - Ênfase5 2 2" xfId="1232" xr:uid="{00000000-0005-0000-0000-0000CF040000}"/>
    <cellStyle name="40% - Ênfase5 2 2 2" xfId="1233" xr:uid="{00000000-0005-0000-0000-0000D0040000}"/>
    <cellStyle name="40% - Ênfase5 2 2 3" xfId="1234" xr:uid="{00000000-0005-0000-0000-0000D1040000}"/>
    <cellStyle name="40% - Ênfase5 2 2 4" xfId="1235" xr:uid="{00000000-0005-0000-0000-0000D2040000}"/>
    <cellStyle name="40% - Ênfase5 2 3" xfId="1236" xr:uid="{00000000-0005-0000-0000-0000D3040000}"/>
    <cellStyle name="40% - Ênfase5 2 4" xfId="1237" xr:uid="{00000000-0005-0000-0000-0000D4040000}"/>
    <cellStyle name="40% - Ênfase5 2 5" xfId="1238" xr:uid="{00000000-0005-0000-0000-0000D5040000}"/>
    <cellStyle name="40% - Ênfase5 20" xfId="1239" xr:uid="{00000000-0005-0000-0000-0000D6040000}"/>
    <cellStyle name="40% - Ênfase5 20 2" xfId="1240" xr:uid="{00000000-0005-0000-0000-0000D7040000}"/>
    <cellStyle name="40% - Ênfase5 20 3" xfId="1241" xr:uid="{00000000-0005-0000-0000-0000D8040000}"/>
    <cellStyle name="40% - Ênfase5 20 4" xfId="1242" xr:uid="{00000000-0005-0000-0000-0000D9040000}"/>
    <cellStyle name="40% - Ênfase5 21" xfId="1243" xr:uid="{00000000-0005-0000-0000-0000DA040000}"/>
    <cellStyle name="40% - Ênfase5 21 2" xfId="1244" xr:uid="{00000000-0005-0000-0000-0000DB040000}"/>
    <cellStyle name="40% - Ênfase5 21 3" xfId="1245" xr:uid="{00000000-0005-0000-0000-0000DC040000}"/>
    <cellStyle name="40% - Ênfase5 21 4" xfId="1246" xr:uid="{00000000-0005-0000-0000-0000DD040000}"/>
    <cellStyle name="40% - Ênfase5 22" xfId="1247" xr:uid="{00000000-0005-0000-0000-0000DE040000}"/>
    <cellStyle name="40% - Ênfase5 3" xfId="1248" xr:uid="{00000000-0005-0000-0000-0000DF040000}"/>
    <cellStyle name="40% - Ênfase5 3 2" xfId="1249" xr:uid="{00000000-0005-0000-0000-0000E0040000}"/>
    <cellStyle name="40% - Ênfase5 3 2 2" xfId="1250" xr:uid="{00000000-0005-0000-0000-0000E1040000}"/>
    <cellStyle name="40% - Ênfase5 3 2 3" xfId="1251" xr:uid="{00000000-0005-0000-0000-0000E2040000}"/>
    <cellStyle name="40% - Ênfase5 3 2 4" xfId="1252" xr:uid="{00000000-0005-0000-0000-0000E3040000}"/>
    <cellStyle name="40% - Ênfase5 3 3" xfId="1253" xr:uid="{00000000-0005-0000-0000-0000E4040000}"/>
    <cellStyle name="40% - Ênfase5 3 4" xfId="1254" xr:uid="{00000000-0005-0000-0000-0000E5040000}"/>
    <cellStyle name="40% - Ênfase5 3 5" xfId="1255" xr:uid="{00000000-0005-0000-0000-0000E6040000}"/>
    <cellStyle name="40% - Ênfase5 4" xfId="1256" xr:uid="{00000000-0005-0000-0000-0000E7040000}"/>
    <cellStyle name="40% - Ênfase5 4 2" xfId="1257" xr:uid="{00000000-0005-0000-0000-0000E8040000}"/>
    <cellStyle name="40% - Ênfase5 4 2 2" xfId="1258" xr:uid="{00000000-0005-0000-0000-0000E9040000}"/>
    <cellStyle name="40% - Ênfase5 4 2 3" xfId="1259" xr:uid="{00000000-0005-0000-0000-0000EA040000}"/>
    <cellStyle name="40% - Ênfase5 4 2 4" xfId="1260" xr:uid="{00000000-0005-0000-0000-0000EB040000}"/>
    <cellStyle name="40% - Ênfase5 4 3" xfId="1261" xr:uid="{00000000-0005-0000-0000-0000EC040000}"/>
    <cellStyle name="40% - Ênfase5 4 4" xfId="1262" xr:uid="{00000000-0005-0000-0000-0000ED040000}"/>
    <cellStyle name="40% - Ênfase5 4 5" xfId="1263" xr:uid="{00000000-0005-0000-0000-0000EE040000}"/>
    <cellStyle name="40% - Ênfase5 5" xfId="1264" xr:uid="{00000000-0005-0000-0000-0000EF040000}"/>
    <cellStyle name="40% - Ênfase5 5 2" xfId="1265" xr:uid="{00000000-0005-0000-0000-0000F0040000}"/>
    <cellStyle name="40% - Ênfase5 5 2 2" xfId="1266" xr:uid="{00000000-0005-0000-0000-0000F1040000}"/>
    <cellStyle name="40% - Ênfase5 5 2 3" xfId="1267" xr:uid="{00000000-0005-0000-0000-0000F2040000}"/>
    <cellStyle name="40% - Ênfase5 5 2 4" xfId="1268" xr:uid="{00000000-0005-0000-0000-0000F3040000}"/>
    <cellStyle name="40% - Ênfase5 5 3" xfId="1269" xr:uid="{00000000-0005-0000-0000-0000F4040000}"/>
    <cellStyle name="40% - Ênfase5 5 4" xfId="1270" xr:uid="{00000000-0005-0000-0000-0000F5040000}"/>
    <cellStyle name="40% - Ênfase5 5 5" xfId="1271" xr:uid="{00000000-0005-0000-0000-0000F6040000}"/>
    <cellStyle name="40% - Ênfase5 6" xfId="1272" xr:uid="{00000000-0005-0000-0000-0000F7040000}"/>
    <cellStyle name="40% - Ênfase5 6 2" xfId="1273" xr:uid="{00000000-0005-0000-0000-0000F8040000}"/>
    <cellStyle name="40% - Ênfase5 6 2 2" xfId="1274" xr:uid="{00000000-0005-0000-0000-0000F9040000}"/>
    <cellStyle name="40% - Ênfase5 6 2 3" xfId="1275" xr:uid="{00000000-0005-0000-0000-0000FA040000}"/>
    <cellStyle name="40% - Ênfase5 6 2 4" xfId="1276" xr:uid="{00000000-0005-0000-0000-0000FB040000}"/>
    <cellStyle name="40% - Ênfase5 6 3" xfId="1277" xr:uid="{00000000-0005-0000-0000-0000FC040000}"/>
    <cellStyle name="40% - Ênfase5 6 4" xfId="1278" xr:uid="{00000000-0005-0000-0000-0000FD040000}"/>
    <cellStyle name="40% - Ênfase5 6 5" xfId="1279" xr:uid="{00000000-0005-0000-0000-0000FE040000}"/>
    <cellStyle name="40% - Ênfase5 7" xfId="1280" xr:uid="{00000000-0005-0000-0000-0000FF040000}"/>
    <cellStyle name="40% - Ênfase5 7 2" xfId="1281" xr:uid="{00000000-0005-0000-0000-000000050000}"/>
    <cellStyle name="40% - Ênfase5 7 2 2" xfId="1282" xr:uid="{00000000-0005-0000-0000-000001050000}"/>
    <cellStyle name="40% - Ênfase5 7 2 3" xfId="1283" xr:uid="{00000000-0005-0000-0000-000002050000}"/>
    <cellStyle name="40% - Ênfase5 7 2 4" xfId="1284" xr:uid="{00000000-0005-0000-0000-000003050000}"/>
    <cellStyle name="40% - Ênfase5 7 3" xfId="1285" xr:uid="{00000000-0005-0000-0000-000004050000}"/>
    <cellStyle name="40% - Ênfase5 7 4" xfId="1286" xr:uid="{00000000-0005-0000-0000-000005050000}"/>
    <cellStyle name="40% - Ênfase5 7 5" xfId="1287" xr:uid="{00000000-0005-0000-0000-000006050000}"/>
    <cellStyle name="40% - Ênfase5 8" xfId="1288" xr:uid="{00000000-0005-0000-0000-000007050000}"/>
    <cellStyle name="40% - Ênfase5 8 2" xfId="1289" xr:uid="{00000000-0005-0000-0000-000008050000}"/>
    <cellStyle name="40% - Ênfase5 8 2 2" xfId="1290" xr:uid="{00000000-0005-0000-0000-000009050000}"/>
    <cellStyle name="40% - Ênfase5 8 2 3" xfId="1291" xr:uid="{00000000-0005-0000-0000-00000A050000}"/>
    <cellStyle name="40% - Ênfase5 8 2 4" xfId="1292" xr:uid="{00000000-0005-0000-0000-00000B050000}"/>
    <cellStyle name="40% - Ênfase5 8 3" xfId="1293" xr:uid="{00000000-0005-0000-0000-00000C050000}"/>
    <cellStyle name="40% - Ênfase5 8 4" xfId="1294" xr:uid="{00000000-0005-0000-0000-00000D050000}"/>
    <cellStyle name="40% - Ênfase5 8 5" xfId="1295" xr:uid="{00000000-0005-0000-0000-00000E050000}"/>
    <cellStyle name="40% - Ênfase5 9" xfId="1296" xr:uid="{00000000-0005-0000-0000-00000F050000}"/>
    <cellStyle name="40% - Ênfase5 9 2" xfId="1297" xr:uid="{00000000-0005-0000-0000-000010050000}"/>
    <cellStyle name="40% - Ênfase5 9 2 2" xfId="1298" xr:uid="{00000000-0005-0000-0000-000011050000}"/>
    <cellStyle name="40% - Ênfase5 9 2 3" xfId="1299" xr:uid="{00000000-0005-0000-0000-000012050000}"/>
    <cellStyle name="40% - Ênfase5 9 2 4" xfId="1300" xr:uid="{00000000-0005-0000-0000-000013050000}"/>
    <cellStyle name="40% - Ênfase5 9 3" xfId="1301" xr:uid="{00000000-0005-0000-0000-000014050000}"/>
    <cellStyle name="40% - Ênfase5 9 4" xfId="1302" xr:uid="{00000000-0005-0000-0000-000015050000}"/>
    <cellStyle name="40% - Ênfase5 9 5" xfId="1303" xr:uid="{00000000-0005-0000-0000-000016050000}"/>
    <cellStyle name="40% - Ênfase6 10" xfId="1304" xr:uid="{00000000-0005-0000-0000-000017050000}"/>
    <cellStyle name="40% - Ênfase6 10 2" xfId="1305" xr:uid="{00000000-0005-0000-0000-000018050000}"/>
    <cellStyle name="40% - Ênfase6 10 2 2" xfId="1306" xr:uid="{00000000-0005-0000-0000-000019050000}"/>
    <cellStyle name="40% - Ênfase6 10 2 3" xfId="1307" xr:uid="{00000000-0005-0000-0000-00001A050000}"/>
    <cellStyle name="40% - Ênfase6 10 2 4" xfId="1308" xr:uid="{00000000-0005-0000-0000-00001B050000}"/>
    <cellStyle name="40% - Ênfase6 10 3" xfId="1309" xr:uid="{00000000-0005-0000-0000-00001C050000}"/>
    <cellStyle name="40% - Ênfase6 10 4" xfId="1310" xr:uid="{00000000-0005-0000-0000-00001D050000}"/>
    <cellStyle name="40% - Ênfase6 10 5" xfId="1311" xr:uid="{00000000-0005-0000-0000-00001E050000}"/>
    <cellStyle name="40% - Ênfase6 11" xfId="1312" xr:uid="{00000000-0005-0000-0000-00001F050000}"/>
    <cellStyle name="40% - Ênfase6 11 2" xfId="1313" xr:uid="{00000000-0005-0000-0000-000020050000}"/>
    <cellStyle name="40% - Ênfase6 11 3" xfId="1314" xr:uid="{00000000-0005-0000-0000-000021050000}"/>
    <cellStyle name="40% - Ênfase6 11 4" xfId="1315" xr:uid="{00000000-0005-0000-0000-000022050000}"/>
    <cellStyle name="40% - Ênfase6 12" xfId="1316" xr:uid="{00000000-0005-0000-0000-000023050000}"/>
    <cellStyle name="40% - Ênfase6 12 2" xfId="1317" xr:uid="{00000000-0005-0000-0000-000024050000}"/>
    <cellStyle name="40% - Ênfase6 12 3" xfId="1318" xr:uid="{00000000-0005-0000-0000-000025050000}"/>
    <cellStyle name="40% - Ênfase6 12 4" xfId="1319" xr:uid="{00000000-0005-0000-0000-000026050000}"/>
    <cellStyle name="40% - Ênfase6 13" xfId="1320" xr:uid="{00000000-0005-0000-0000-000027050000}"/>
    <cellStyle name="40% - Ênfase6 13 2" xfId="1321" xr:uid="{00000000-0005-0000-0000-000028050000}"/>
    <cellStyle name="40% - Ênfase6 13 3" xfId="1322" xr:uid="{00000000-0005-0000-0000-000029050000}"/>
    <cellStyle name="40% - Ênfase6 13 4" xfId="1323" xr:uid="{00000000-0005-0000-0000-00002A050000}"/>
    <cellStyle name="40% - Ênfase6 14" xfId="1324" xr:uid="{00000000-0005-0000-0000-00002B050000}"/>
    <cellStyle name="40% - Ênfase6 14 2" xfId="1325" xr:uid="{00000000-0005-0000-0000-00002C050000}"/>
    <cellStyle name="40% - Ênfase6 14 3" xfId="1326" xr:uid="{00000000-0005-0000-0000-00002D050000}"/>
    <cellStyle name="40% - Ênfase6 14 4" xfId="1327" xr:uid="{00000000-0005-0000-0000-00002E050000}"/>
    <cellStyle name="40% - Ênfase6 15" xfId="1328" xr:uid="{00000000-0005-0000-0000-00002F050000}"/>
    <cellStyle name="40% - Ênfase6 15 2" xfId="1329" xr:uid="{00000000-0005-0000-0000-000030050000}"/>
    <cellStyle name="40% - Ênfase6 15 3" xfId="1330" xr:uid="{00000000-0005-0000-0000-000031050000}"/>
    <cellStyle name="40% - Ênfase6 15 4" xfId="1331" xr:uid="{00000000-0005-0000-0000-000032050000}"/>
    <cellStyle name="40% - Ênfase6 16" xfId="1332" xr:uid="{00000000-0005-0000-0000-000033050000}"/>
    <cellStyle name="40% - Ênfase6 16 2" xfId="1333" xr:uid="{00000000-0005-0000-0000-000034050000}"/>
    <cellStyle name="40% - Ênfase6 16 3" xfId="1334" xr:uid="{00000000-0005-0000-0000-000035050000}"/>
    <cellStyle name="40% - Ênfase6 16 4" xfId="1335" xr:uid="{00000000-0005-0000-0000-000036050000}"/>
    <cellStyle name="40% - Ênfase6 17" xfId="1336" xr:uid="{00000000-0005-0000-0000-000037050000}"/>
    <cellStyle name="40% - Ênfase6 17 2" xfId="1337" xr:uid="{00000000-0005-0000-0000-000038050000}"/>
    <cellStyle name="40% - Ênfase6 17 3" xfId="1338" xr:uid="{00000000-0005-0000-0000-000039050000}"/>
    <cellStyle name="40% - Ênfase6 17 4" xfId="1339" xr:uid="{00000000-0005-0000-0000-00003A050000}"/>
    <cellStyle name="40% - Ênfase6 18" xfId="1340" xr:uid="{00000000-0005-0000-0000-00003B050000}"/>
    <cellStyle name="40% - Ênfase6 18 2" xfId="1341" xr:uid="{00000000-0005-0000-0000-00003C050000}"/>
    <cellStyle name="40% - Ênfase6 18 3" xfId="1342" xr:uid="{00000000-0005-0000-0000-00003D050000}"/>
    <cellStyle name="40% - Ênfase6 18 4" xfId="1343" xr:uid="{00000000-0005-0000-0000-00003E050000}"/>
    <cellStyle name="40% - Ênfase6 19" xfId="1344" xr:uid="{00000000-0005-0000-0000-00003F050000}"/>
    <cellStyle name="40% - Ênfase6 19 2" xfId="1345" xr:uid="{00000000-0005-0000-0000-000040050000}"/>
    <cellStyle name="40% - Ênfase6 19 3" xfId="1346" xr:uid="{00000000-0005-0000-0000-000041050000}"/>
    <cellStyle name="40% - Ênfase6 19 4" xfId="1347" xr:uid="{00000000-0005-0000-0000-000042050000}"/>
    <cellStyle name="40% - Ênfase6 2" xfId="1348" xr:uid="{00000000-0005-0000-0000-000043050000}"/>
    <cellStyle name="40% - Ênfase6 2 2" xfId="1349" xr:uid="{00000000-0005-0000-0000-000044050000}"/>
    <cellStyle name="40% - Ênfase6 2 2 2" xfId="1350" xr:uid="{00000000-0005-0000-0000-000045050000}"/>
    <cellStyle name="40% - Ênfase6 2 2 3" xfId="1351" xr:uid="{00000000-0005-0000-0000-000046050000}"/>
    <cellStyle name="40% - Ênfase6 2 2 4" xfId="1352" xr:uid="{00000000-0005-0000-0000-000047050000}"/>
    <cellStyle name="40% - Ênfase6 2 3" xfId="1353" xr:uid="{00000000-0005-0000-0000-000048050000}"/>
    <cellStyle name="40% - Ênfase6 2 4" xfId="1354" xr:uid="{00000000-0005-0000-0000-000049050000}"/>
    <cellStyle name="40% - Ênfase6 2 5" xfId="1355" xr:uid="{00000000-0005-0000-0000-00004A050000}"/>
    <cellStyle name="40% - Ênfase6 20" xfId="1356" xr:uid="{00000000-0005-0000-0000-00004B050000}"/>
    <cellStyle name="40% - Ênfase6 20 2" xfId="1357" xr:uid="{00000000-0005-0000-0000-00004C050000}"/>
    <cellStyle name="40% - Ênfase6 20 3" xfId="1358" xr:uid="{00000000-0005-0000-0000-00004D050000}"/>
    <cellStyle name="40% - Ênfase6 20 4" xfId="1359" xr:uid="{00000000-0005-0000-0000-00004E050000}"/>
    <cellStyle name="40% - Ênfase6 21" xfId="1360" xr:uid="{00000000-0005-0000-0000-00004F050000}"/>
    <cellStyle name="40% - Ênfase6 21 2" xfId="1361" xr:uid="{00000000-0005-0000-0000-000050050000}"/>
    <cellStyle name="40% - Ênfase6 21 3" xfId="1362" xr:uid="{00000000-0005-0000-0000-000051050000}"/>
    <cellStyle name="40% - Ênfase6 21 4" xfId="1363" xr:uid="{00000000-0005-0000-0000-000052050000}"/>
    <cellStyle name="40% - Ênfase6 22" xfId="1364" xr:uid="{00000000-0005-0000-0000-000053050000}"/>
    <cellStyle name="40% - Ênfase6 3" xfId="1365" xr:uid="{00000000-0005-0000-0000-000054050000}"/>
    <cellStyle name="40% - Ênfase6 3 2" xfId="1366" xr:uid="{00000000-0005-0000-0000-000055050000}"/>
    <cellStyle name="40% - Ênfase6 3 2 2" xfId="1367" xr:uid="{00000000-0005-0000-0000-000056050000}"/>
    <cellStyle name="40% - Ênfase6 3 2 3" xfId="1368" xr:uid="{00000000-0005-0000-0000-000057050000}"/>
    <cellStyle name="40% - Ênfase6 3 2 4" xfId="1369" xr:uid="{00000000-0005-0000-0000-000058050000}"/>
    <cellStyle name="40% - Ênfase6 3 3" xfId="1370" xr:uid="{00000000-0005-0000-0000-000059050000}"/>
    <cellStyle name="40% - Ênfase6 3 4" xfId="1371" xr:uid="{00000000-0005-0000-0000-00005A050000}"/>
    <cellStyle name="40% - Ênfase6 3 5" xfId="1372" xr:uid="{00000000-0005-0000-0000-00005B050000}"/>
    <cellStyle name="40% - Ênfase6 4" xfId="1373" xr:uid="{00000000-0005-0000-0000-00005C050000}"/>
    <cellStyle name="40% - Ênfase6 4 2" xfId="1374" xr:uid="{00000000-0005-0000-0000-00005D050000}"/>
    <cellStyle name="40% - Ênfase6 4 2 2" xfId="1375" xr:uid="{00000000-0005-0000-0000-00005E050000}"/>
    <cellStyle name="40% - Ênfase6 4 2 3" xfId="1376" xr:uid="{00000000-0005-0000-0000-00005F050000}"/>
    <cellStyle name="40% - Ênfase6 4 2 4" xfId="1377" xr:uid="{00000000-0005-0000-0000-000060050000}"/>
    <cellStyle name="40% - Ênfase6 4 3" xfId="1378" xr:uid="{00000000-0005-0000-0000-000061050000}"/>
    <cellStyle name="40% - Ênfase6 4 4" xfId="1379" xr:uid="{00000000-0005-0000-0000-000062050000}"/>
    <cellStyle name="40% - Ênfase6 4 5" xfId="1380" xr:uid="{00000000-0005-0000-0000-000063050000}"/>
    <cellStyle name="40% - Ênfase6 5" xfId="1381" xr:uid="{00000000-0005-0000-0000-000064050000}"/>
    <cellStyle name="40% - Ênfase6 5 2" xfId="1382" xr:uid="{00000000-0005-0000-0000-000065050000}"/>
    <cellStyle name="40% - Ênfase6 5 2 2" xfId="1383" xr:uid="{00000000-0005-0000-0000-000066050000}"/>
    <cellStyle name="40% - Ênfase6 5 2 3" xfId="1384" xr:uid="{00000000-0005-0000-0000-000067050000}"/>
    <cellStyle name="40% - Ênfase6 5 2 4" xfId="1385" xr:uid="{00000000-0005-0000-0000-000068050000}"/>
    <cellStyle name="40% - Ênfase6 5 3" xfId="1386" xr:uid="{00000000-0005-0000-0000-000069050000}"/>
    <cellStyle name="40% - Ênfase6 5 4" xfId="1387" xr:uid="{00000000-0005-0000-0000-00006A050000}"/>
    <cellStyle name="40% - Ênfase6 5 5" xfId="1388" xr:uid="{00000000-0005-0000-0000-00006B050000}"/>
    <cellStyle name="40% - Ênfase6 6" xfId="1389" xr:uid="{00000000-0005-0000-0000-00006C050000}"/>
    <cellStyle name="40% - Ênfase6 6 2" xfId="1390" xr:uid="{00000000-0005-0000-0000-00006D050000}"/>
    <cellStyle name="40% - Ênfase6 6 2 2" xfId="1391" xr:uid="{00000000-0005-0000-0000-00006E050000}"/>
    <cellStyle name="40% - Ênfase6 6 2 3" xfId="1392" xr:uid="{00000000-0005-0000-0000-00006F050000}"/>
    <cellStyle name="40% - Ênfase6 6 2 4" xfId="1393" xr:uid="{00000000-0005-0000-0000-000070050000}"/>
    <cellStyle name="40% - Ênfase6 6 3" xfId="1394" xr:uid="{00000000-0005-0000-0000-000071050000}"/>
    <cellStyle name="40% - Ênfase6 6 4" xfId="1395" xr:uid="{00000000-0005-0000-0000-000072050000}"/>
    <cellStyle name="40% - Ênfase6 6 5" xfId="1396" xr:uid="{00000000-0005-0000-0000-000073050000}"/>
    <cellStyle name="40% - Ênfase6 7" xfId="1397" xr:uid="{00000000-0005-0000-0000-000074050000}"/>
    <cellStyle name="40% - Ênfase6 7 2" xfId="1398" xr:uid="{00000000-0005-0000-0000-000075050000}"/>
    <cellStyle name="40% - Ênfase6 7 2 2" xfId="1399" xr:uid="{00000000-0005-0000-0000-000076050000}"/>
    <cellStyle name="40% - Ênfase6 7 2 3" xfId="1400" xr:uid="{00000000-0005-0000-0000-000077050000}"/>
    <cellStyle name="40% - Ênfase6 7 2 4" xfId="1401" xr:uid="{00000000-0005-0000-0000-000078050000}"/>
    <cellStyle name="40% - Ênfase6 7 3" xfId="1402" xr:uid="{00000000-0005-0000-0000-000079050000}"/>
    <cellStyle name="40% - Ênfase6 7 4" xfId="1403" xr:uid="{00000000-0005-0000-0000-00007A050000}"/>
    <cellStyle name="40% - Ênfase6 7 5" xfId="1404" xr:uid="{00000000-0005-0000-0000-00007B050000}"/>
    <cellStyle name="40% - Ênfase6 8" xfId="1405" xr:uid="{00000000-0005-0000-0000-00007C050000}"/>
    <cellStyle name="40% - Ênfase6 8 2" xfId="1406" xr:uid="{00000000-0005-0000-0000-00007D050000}"/>
    <cellStyle name="40% - Ênfase6 8 2 2" xfId="1407" xr:uid="{00000000-0005-0000-0000-00007E050000}"/>
    <cellStyle name="40% - Ênfase6 8 2 3" xfId="1408" xr:uid="{00000000-0005-0000-0000-00007F050000}"/>
    <cellStyle name="40% - Ênfase6 8 2 4" xfId="1409" xr:uid="{00000000-0005-0000-0000-000080050000}"/>
    <cellStyle name="40% - Ênfase6 8 3" xfId="1410" xr:uid="{00000000-0005-0000-0000-000081050000}"/>
    <cellStyle name="40% - Ênfase6 8 4" xfId="1411" xr:uid="{00000000-0005-0000-0000-000082050000}"/>
    <cellStyle name="40% - Ênfase6 8 5" xfId="1412" xr:uid="{00000000-0005-0000-0000-000083050000}"/>
    <cellStyle name="40% - Ênfase6 9" xfId="1413" xr:uid="{00000000-0005-0000-0000-000084050000}"/>
    <cellStyle name="40% - Ênfase6 9 2" xfId="1414" xr:uid="{00000000-0005-0000-0000-000085050000}"/>
    <cellStyle name="40% - Ênfase6 9 2 2" xfId="1415" xr:uid="{00000000-0005-0000-0000-000086050000}"/>
    <cellStyle name="40% - Ênfase6 9 2 3" xfId="1416" xr:uid="{00000000-0005-0000-0000-000087050000}"/>
    <cellStyle name="40% - Ênfase6 9 2 4" xfId="1417" xr:uid="{00000000-0005-0000-0000-000088050000}"/>
    <cellStyle name="40% - Ênfase6 9 3" xfId="1418" xr:uid="{00000000-0005-0000-0000-000089050000}"/>
    <cellStyle name="40% - Ênfase6 9 4" xfId="1419" xr:uid="{00000000-0005-0000-0000-00008A050000}"/>
    <cellStyle name="40% - Ênfase6 9 5" xfId="1420" xr:uid="{00000000-0005-0000-0000-00008B050000}"/>
    <cellStyle name="60% - Ênfase1 2" xfId="1421" xr:uid="{00000000-0005-0000-0000-00008C050000}"/>
    <cellStyle name="60% - Ênfase1 3" xfId="1422" xr:uid="{00000000-0005-0000-0000-00008D050000}"/>
    <cellStyle name="60% - Ênfase2 2" xfId="1423" xr:uid="{00000000-0005-0000-0000-00008E050000}"/>
    <cellStyle name="60% - Ênfase2 3" xfId="1424" xr:uid="{00000000-0005-0000-0000-00008F050000}"/>
    <cellStyle name="60% - Ênfase3 2" xfId="1425" xr:uid="{00000000-0005-0000-0000-000090050000}"/>
    <cellStyle name="60% - Ênfase3 3" xfId="1426" xr:uid="{00000000-0005-0000-0000-000091050000}"/>
    <cellStyle name="60% - Ênfase4 2" xfId="1427" xr:uid="{00000000-0005-0000-0000-000092050000}"/>
    <cellStyle name="60% - Ênfase4 3" xfId="1428" xr:uid="{00000000-0005-0000-0000-000093050000}"/>
    <cellStyle name="60% - Ênfase5 2" xfId="1429" xr:uid="{00000000-0005-0000-0000-000094050000}"/>
    <cellStyle name="60% - Ênfase5 3" xfId="1430" xr:uid="{00000000-0005-0000-0000-000095050000}"/>
    <cellStyle name="60% - Ênfase6 2" xfId="1431" xr:uid="{00000000-0005-0000-0000-000096050000}"/>
    <cellStyle name="60% - Ênfase6 3" xfId="1432" xr:uid="{00000000-0005-0000-0000-000097050000}"/>
    <cellStyle name="Bom 2" xfId="1433" xr:uid="{00000000-0005-0000-0000-000098050000}"/>
    <cellStyle name="Bom 3" xfId="1434" xr:uid="{00000000-0005-0000-0000-000099050000}"/>
    <cellStyle name="Cálculo 2" xfId="1435" xr:uid="{00000000-0005-0000-0000-00009A050000}"/>
    <cellStyle name="Cálculo 3" xfId="1436" xr:uid="{00000000-0005-0000-0000-00009B050000}"/>
    <cellStyle name="Cálculo 3 2" xfId="1437" xr:uid="{00000000-0005-0000-0000-00009C050000}"/>
    <cellStyle name="Cálculo 3 3" xfId="1438" xr:uid="{00000000-0005-0000-0000-00009D050000}"/>
    <cellStyle name="Cálculo 3 4" xfId="1439" xr:uid="{00000000-0005-0000-0000-00009E050000}"/>
    <cellStyle name="Cálculo 3 5" xfId="1440" xr:uid="{00000000-0005-0000-0000-00009F050000}"/>
    <cellStyle name="Cálculo 3 6" xfId="1441" xr:uid="{00000000-0005-0000-0000-0000A0050000}"/>
    <cellStyle name="Célula de Verificação 2" xfId="1442" xr:uid="{00000000-0005-0000-0000-0000A1050000}"/>
    <cellStyle name="Célula de Verificação 3" xfId="1443" xr:uid="{00000000-0005-0000-0000-0000A2050000}"/>
    <cellStyle name="Célula Vinculada 2" xfId="1444" xr:uid="{00000000-0005-0000-0000-0000A3050000}"/>
    <cellStyle name="Célula Vinculada 3" xfId="1445" xr:uid="{00000000-0005-0000-0000-0000A4050000}"/>
    <cellStyle name="Ênfase1 2" xfId="1446" xr:uid="{00000000-0005-0000-0000-0000A5050000}"/>
    <cellStyle name="Ênfase1 3" xfId="1447" xr:uid="{00000000-0005-0000-0000-0000A6050000}"/>
    <cellStyle name="Ênfase2 2" xfId="1448" xr:uid="{00000000-0005-0000-0000-0000A7050000}"/>
    <cellStyle name="Ênfase2 3" xfId="1449" xr:uid="{00000000-0005-0000-0000-0000A8050000}"/>
    <cellStyle name="Ênfase3 2" xfId="1450" xr:uid="{00000000-0005-0000-0000-0000A9050000}"/>
    <cellStyle name="Ênfase3 3" xfId="1451" xr:uid="{00000000-0005-0000-0000-0000AA050000}"/>
    <cellStyle name="Ênfase4 2" xfId="1452" xr:uid="{00000000-0005-0000-0000-0000AB050000}"/>
    <cellStyle name="Ênfase4 3" xfId="1453" xr:uid="{00000000-0005-0000-0000-0000AC050000}"/>
    <cellStyle name="Ênfase5 2" xfId="1454" xr:uid="{00000000-0005-0000-0000-0000AD050000}"/>
    <cellStyle name="Ênfase5 3" xfId="1455" xr:uid="{00000000-0005-0000-0000-0000AE050000}"/>
    <cellStyle name="Ênfase6 2" xfId="1456" xr:uid="{00000000-0005-0000-0000-0000AF050000}"/>
    <cellStyle name="Ênfase6 3" xfId="1457" xr:uid="{00000000-0005-0000-0000-0000B0050000}"/>
    <cellStyle name="Entrada 2" xfId="1458" xr:uid="{00000000-0005-0000-0000-0000B1050000}"/>
    <cellStyle name="Entrada 3" xfId="1459" xr:uid="{00000000-0005-0000-0000-0000B2050000}"/>
    <cellStyle name="Entrada 3 2" xfId="1460" xr:uid="{00000000-0005-0000-0000-0000B3050000}"/>
    <cellStyle name="Entrada 3 3" xfId="1461" xr:uid="{00000000-0005-0000-0000-0000B4050000}"/>
    <cellStyle name="Entrada 3 4" xfId="1462" xr:uid="{00000000-0005-0000-0000-0000B5050000}"/>
    <cellStyle name="Entrada 3 5" xfId="1463" xr:uid="{00000000-0005-0000-0000-0000B6050000}"/>
    <cellStyle name="Entrada 3 6" xfId="1464" xr:uid="{00000000-0005-0000-0000-0000B7050000}"/>
    <cellStyle name="Excel Built-in Normal" xfId="1465" xr:uid="{00000000-0005-0000-0000-0000B8050000}"/>
    <cellStyle name="Excel_BuiltIn_Texto Explicativo 1" xfId="1466" xr:uid="{00000000-0005-0000-0000-0000B9050000}"/>
    <cellStyle name="Hiperlink" xfId="1467" builtinId="8"/>
    <cellStyle name="Incorreto 2" xfId="1468" xr:uid="{00000000-0005-0000-0000-0000BB050000}"/>
    <cellStyle name="Incorreto 3" xfId="1469" xr:uid="{00000000-0005-0000-0000-0000BC050000}"/>
    <cellStyle name="Moeda" xfId="1470" builtinId="4"/>
    <cellStyle name="Moeda [0] 2" xfId="1471" xr:uid="{00000000-0005-0000-0000-0000BE050000}"/>
    <cellStyle name="Moeda [0] 2 2" xfId="1472" xr:uid="{00000000-0005-0000-0000-0000BF050000}"/>
    <cellStyle name="Moeda [0] 2 3" xfId="1473" xr:uid="{00000000-0005-0000-0000-0000C0050000}"/>
    <cellStyle name="Moeda 10" xfId="1474" xr:uid="{00000000-0005-0000-0000-0000C1050000}"/>
    <cellStyle name="Moeda 11" xfId="1475" xr:uid="{00000000-0005-0000-0000-0000C2050000}"/>
    <cellStyle name="Moeda 12" xfId="1476" xr:uid="{00000000-0005-0000-0000-0000C3050000}"/>
    <cellStyle name="Moeda 13" xfId="1477" xr:uid="{00000000-0005-0000-0000-0000C4050000}"/>
    <cellStyle name="Moeda 14" xfId="1478" xr:uid="{00000000-0005-0000-0000-0000C5050000}"/>
    <cellStyle name="Moeda 15" xfId="1479" xr:uid="{00000000-0005-0000-0000-0000C6050000}"/>
    <cellStyle name="Moeda 16" xfId="1480" xr:uid="{00000000-0005-0000-0000-0000C7050000}"/>
    <cellStyle name="Moeda 17" xfId="1481" xr:uid="{00000000-0005-0000-0000-0000C8050000}"/>
    <cellStyle name="Moeda 18" xfId="1482" xr:uid="{00000000-0005-0000-0000-0000C9050000}"/>
    <cellStyle name="Moeda 19" xfId="1483" xr:uid="{00000000-0005-0000-0000-0000CA050000}"/>
    <cellStyle name="Moeda 2" xfId="1484" xr:uid="{00000000-0005-0000-0000-0000CB050000}"/>
    <cellStyle name="Moeda 20" xfId="1485" xr:uid="{00000000-0005-0000-0000-0000CC050000}"/>
    <cellStyle name="Moeda 21" xfId="1486" xr:uid="{00000000-0005-0000-0000-0000CD050000}"/>
    <cellStyle name="Moeda 22" xfId="1487" xr:uid="{00000000-0005-0000-0000-0000CE050000}"/>
    <cellStyle name="Moeda 23" xfId="1488" xr:uid="{00000000-0005-0000-0000-0000CF050000}"/>
    <cellStyle name="Moeda 24" xfId="1489" xr:uid="{00000000-0005-0000-0000-0000D0050000}"/>
    <cellStyle name="Moeda 25" xfId="1490" xr:uid="{00000000-0005-0000-0000-0000D1050000}"/>
    <cellStyle name="Moeda 3" xfId="1491" xr:uid="{00000000-0005-0000-0000-0000D2050000}"/>
    <cellStyle name="Moeda 4" xfId="1492" xr:uid="{00000000-0005-0000-0000-0000D3050000}"/>
    <cellStyle name="Moeda 5" xfId="1493" xr:uid="{00000000-0005-0000-0000-0000D4050000}"/>
    <cellStyle name="Moeda 5 2" xfId="1494" xr:uid="{00000000-0005-0000-0000-0000D5050000}"/>
    <cellStyle name="Moeda 5 3" xfId="1495" xr:uid="{00000000-0005-0000-0000-0000D6050000}"/>
    <cellStyle name="Moeda 6" xfId="1496" xr:uid="{00000000-0005-0000-0000-0000D7050000}"/>
    <cellStyle name="Moeda 7" xfId="1497" xr:uid="{00000000-0005-0000-0000-0000D8050000}"/>
    <cellStyle name="Moeda 8" xfId="1498" xr:uid="{00000000-0005-0000-0000-0000D9050000}"/>
    <cellStyle name="Moeda 9" xfId="1499" xr:uid="{00000000-0005-0000-0000-0000DA050000}"/>
    <cellStyle name="Neutra 2" xfId="1500" xr:uid="{00000000-0005-0000-0000-0000DB050000}"/>
    <cellStyle name="Neutra 3" xfId="1501" xr:uid="{00000000-0005-0000-0000-0000DC050000}"/>
    <cellStyle name="Normal" xfId="0" builtinId="0"/>
    <cellStyle name="Normal 10" xfId="1502" xr:uid="{00000000-0005-0000-0000-0000DE050000}"/>
    <cellStyle name="Normal 10 2" xfId="1503" xr:uid="{00000000-0005-0000-0000-0000DF050000}"/>
    <cellStyle name="Normal 10 2 2" xfId="1504" xr:uid="{00000000-0005-0000-0000-0000E0050000}"/>
    <cellStyle name="Normal 10 2 3" xfId="1505" xr:uid="{00000000-0005-0000-0000-0000E1050000}"/>
    <cellStyle name="Normal 10 3" xfId="1506" xr:uid="{00000000-0005-0000-0000-0000E2050000}"/>
    <cellStyle name="Normal 10 3 2" xfId="1507" xr:uid="{00000000-0005-0000-0000-0000E3050000}"/>
    <cellStyle name="Normal 10 3 2 2" xfId="1508" xr:uid="{00000000-0005-0000-0000-0000E4050000}"/>
    <cellStyle name="Normal 10 3 3" xfId="1509" xr:uid="{00000000-0005-0000-0000-0000E5050000}"/>
    <cellStyle name="Normal 10 3 4" xfId="1510" xr:uid="{00000000-0005-0000-0000-0000E6050000}"/>
    <cellStyle name="Normal 10 4" xfId="1511" xr:uid="{00000000-0005-0000-0000-0000E7050000}"/>
    <cellStyle name="Normal 10 5" xfId="1512" xr:uid="{00000000-0005-0000-0000-0000E8050000}"/>
    <cellStyle name="Normal 10 6" xfId="1513" xr:uid="{00000000-0005-0000-0000-0000E9050000}"/>
    <cellStyle name="Normal 11" xfId="1514" xr:uid="{00000000-0005-0000-0000-0000EA050000}"/>
    <cellStyle name="Normal 11 2" xfId="1515" xr:uid="{00000000-0005-0000-0000-0000EB050000}"/>
    <cellStyle name="Normal 11 2 2" xfId="1516" xr:uid="{00000000-0005-0000-0000-0000EC050000}"/>
    <cellStyle name="Normal 11 2 3" xfId="1517" xr:uid="{00000000-0005-0000-0000-0000ED050000}"/>
    <cellStyle name="Normal 11 2 4" xfId="1518" xr:uid="{00000000-0005-0000-0000-0000EE050000}"/>
    <cellStyle name="Normal 11 3" xfId="1519" xr:uid="{00000000-0005-0000-0000-0000EF050000}"/>
    <cellStyle name="Normal 11 4" xfId="1520" xr:uid="{00000000-0005-0000-0000-0000F0050000}"/>
    <cellStyle name="Normal 11 5" xfId="1521" xr:uid="{00000000-0005-0000-0000-0000F1050000}"/>
    <cellStyle name="Normal 12" xfId="1522" xr:uid="{00000000-0005-0000-0000-0000F2050000}"/>
    <cellStyle name="Normal 12 2" xfId="1523" xr:uid="{00000000-0005-0000-0000-0000F3050000}"/>
    <cellStyle name="Normal 12 2 2" xfId="1524" xr:uid="{00000000-0005-0000-0000-0000F4050000}"/>
    <cellStyle name="Normal 12 2 3" xfId="1525" xr:uid="{00000000-0005-0000-0000-0000F5050000}"/>
    <cellStyle name="Normal 12 2 4" xfId="1526" xr:uid="{00000000-0005-0000-0000-0000F6050000}"/>
    <cellStyle name="Normal 12 3" xfId="1527" xr:uid="{00000000-0005-0000-0000-0000F7050000}"/>
    <cellStyle name="Normal 12 4" xfId="1528" xr:uid="{00000000-0005-0000-0000-0000F8050000}"/>
    <cellStyle name="Normal 12 5" xfId="1529" xr:uid="{00000000-0005-0000-0000-0000F9050000}"/>
    <cellStyle name="Normal 13" xfId="1530" xr:uid="{00000000-0005-0000-0000-0000FA050000}"/>
    <cellStyle name="Normal 13 2" xfId="1531" xr:uid="{00000000-0005-0000-0000-0000FB050000}"/>
    <cellStyle name="Normal 13 2 2" xfId="1532" xr:uid="{00000000-0005-0000-0000-0000FC050000}"/>
    <cellStyle name="Normal 13 2 3" xfId="1533" xr:uid="{00000000-0005-0000-0000-0000FD050000}"/>
    <cellStyle name="Normal 13 2 4" xfId="1534" xr:uid="{00000000-0005-0000-0000-0000FE050000}"/>
    <cellStyle name="Normal 13 3" xfId="1535" xr:uid="{00000000-0005-0000-0000-0000FF050000}"/>
    <cellStyle name="Normal 13 4" xfId="1536" xr:uid="{00000000-0005-0000-0000-000000060000}"/>
    <cellStyle name="Normal 13 5" xfId="1537" xr:uid="{00000000-0005-0000-0000-000001060000}"/>
    <cellStyle name="Normal 14" xfId="1538" xr:uid="{00000000-0005-0000-0000-000002060000}"/>
    <cellStyle name="Normal 14 2" xfId="1539" xr:uid="{00000000-0005-0000-0000-000003060000}"/>
    <cellStyle name="Normal 14 2 2" xfId="1540" xr:uid="{00000000-0005-0000-0000-000004060000}"/>
    <cellStyle name="Normal 14 2 3" xfId="1541" xr:uid="{00000000-0005-0000-0000-000005060000}"/>
    <cellStyle name="Normal 14 2 4" xfId="1542" xr:uid="{00000000-0005-0000-0000-000006060000}"/>
    <cellStyle name="Normal 14 3" xfId="1543" xr:uid="{00000000-0005-0000-0000-000007060000}"/>
    <cellStyle name="Normal 14 4" xfId="1544" xr:uid="{00000000-0005-0000-0000-000008060000}"/>
    <cellStyle name="Normal 14 5" xfId="1545" xr:uid="{00000000-0005-0000-0000-000009060000}"/>
    <cellStyle name="Normal 15" xfId="1546" xr:uid="{00000000-0005-0000-0000-00000A060000}"/>
    <cellStyle name="Normal 15 2" xfId="1547" xr:uid="{00000000-0005-0000-0000-00000B060000}"/>
    <cellStyle name="Normal 15 2 2" xfId="1548" xr:uid="{00000000-0005-0000-0000-00000C060000}"/>
    <cellStyle name="Normal 15 2 3" xfId="1549" xr:uid="{00000000-0005-0000-0000-00000D060000}"/>
    <cellStyle name="Normal 15 2 4" xfId="1550" xr:uid="{00000000-0005-0000-0000-00000E060000}"/>
    <cellStyle name="Normal 15 3" xfId="1551" xr:uid="{00000000-0005-0000-0000-00000F060000}"/>
    <cellStyle name="Normal 15 4" xfId="1552" xr:uid="{00000000-0005-0000-0000-000010060000}"/>
    <cellStyle name="Normal 15 5" xfId="1553" xr:uid="{00000000-0005-0000-0000-000011060000}"/>
    <cellStyle name="Normal 16" xfId="1554" xr:uid="{00000000-0005-0000-0000-000012060000}"/>
    <cellStyle name="Normal 16 2" xfId="1555" xr:uid="{00000000-0005-0000-0000-000013060000}"/>
    <cellStyle name="Normal 16 2 2" xfId="1556" xr:uid="{00000000-0005-0000-0000-000014060000}"/>
    <cellStyle name="Normal 16 2 3" xfId="1557" xr:uid="{00000000-0005-0000-0000-000015060000}"/>
    <cellStyle name="Normal 16 2 4" xfId="1558" xr:uid="{00000000-0005-0000-0000-000016060000}"/>
    <cellStyle name="Normal 16 3" xfId="1559" xr:uid="{00000000-0005-0000-0000-000017060000}"/>
    <cellStyle name="Normal 16 4" xfId="1560" xr:uid="{00000000-0005-0000-0000-000018060000}"/>
    <cellStyle name="Normal 16 5" xfId="1561" xr:uid="{00000000-0005-0000-0000-000019060000}"/>
    <cellStyle name="Normal 17" xfId="1562" xr:uid="{00000000-0005-0000-0000-00001A060000}"/>
    <cellStyle name="Normal 17 2" xfId="1563" xr:uid="{00000000-0005-0000-0000-00001B060000}"/>
    <cellStyle name="Normal 17 2 2" xfId="1564" xr:uid="{00000000-0005-0000-0000-00001C060000}"/>
    <cellStyle name="Normal 17 2 3" xfId="1565" xr:uid="{00000000-0005-0000-0000-00001D060000}"/>
    <cellStyle name="Normal 17 2 4" xfId="1566" xr:uid="{00000000-0005-0000-0000-00001E060000}"/>
    <cellStyle name="Normal 17 3" xfId="1567" xr:uid="{00000000-0005-0000-0000-00001F060000}"/>
    <cellStyle name="Normal 17 4" xfId="1568" xr:uid="{00000000-0005-0000-0000-000020060000}"/>
    <cellStyle name="Normal 17 5" xfId="1569" xr:uid="{00000000-0005-0000-0000-000021060000}"/>
    <cellStyle name="Normal 18" xfId="1570" xr:uid="{00000000-0005-0000-0000-000022060000}"/>
    <cellStyle name="Normal 18 2" xfId="1571" xr:uid="{00000000-0005-0000-0000-000023060000}"/>
    <cellStyle name="Normal 18 2 2" xfId="1572" xr:uid="{00000000-0005-0000-0000-000024060000}"/>
    <cellStyle name="Normal 18 2 3" xfId="1573" xr:uid="{00000000-0005-0000-0000-000025060000}"/>
    <cellStyle name="Normal 18 2 4" xfId="1574" xr:uid="{00000000-0005-0000-0000-000026060000}"/>
    <cellStyle name="Normal 18 3" xfId="1575" xr:uid="{00000000-0005-0000-0000-000027060000}"/>
    <cellStyle name="Normal 18 4" xfId="1576" xr:uid="{00000000-0005-0000-0000-000028060000}"/>
    <cellStyle name="Normal 18 5" xfId="1577" xr:uid="{00000000-0005-0000-0000-000029060000}"/>
    <cellStyle name="Normal 19" xfId="1578" xr:uid="{00000000-0005-0000-0000-00002A060000}"/>
    <cellStyle name="Normal 19 2" xfId="1579" xr:uid="{00000000-0005-0000-0000-00002B060000}"/>
    <cellStyle name="Normal 19 2 2" xfId="1580" xr:uid="{00000000-0005-0000-0000-00002C060000}"/>
    <cellStyle name="Normal 19 2 3" xfId="1581" xr:uid="{00000000-0005-0000-0000-00002D060000}"/>
    <cellStyle name="Normal 19 2 4" xfId="1582" xr:uid="{00000000-0005-0000-0000-00002E060000}"/>
    <cellStyle name="Normal 19 3" xfId="1583" xr:uid="{00000000-0005-0000-0000-00002F060000}"/>
    <cellStyle name="Normal 19 4" xfId="1584" xr:uid="{00000000-0005-0000-0000-000030060000}"/>
    <cellStyle name="Normal 19 5" xfId="1585" xr:uid="{00000000-0005-0000-0000-000031060000}"/>
    <cellStyle name="Normal 2" xfId="1586" xr:uid="{00000000-0005-0000-0000-000032060000}"/>
    <cellStyle name="Normal 2 2" xfId="1587" xr:uid="{00000000-0005-0000-0000-000033060000}"/>
    <cellStyle name="Normal 2 2 2" xfId="1588" xr:uid="{00000000-0005-0000-0000-000034060000}"/>
    <cellStyle name="Normal 2 2 2 2" xfId="1589" xr:uid="{00000000-0005-0000-0000-000035060000}"/>
    <cellStyle name="Normal 2 2 2 3" xfId="1590" xr:uid="{00000000-0005-0000-0000-000036060000}"/>
    <cellStyle name="Normal 2 2 2 4" xfId="1591" xr:uid="{00000000-0005-0000-0000-000037060000}"/>
    <cellStyle name="Normal 2 2 3" xfId="1592" xr:uid="{00000000-0005-0000-0000-000038060000}"/>
    <cellStyle name="Normal 2 2 4" xfId="1593" xr:uid="{00000000-0005-0000-0000-000039060000}"/>
    <cellStyle name="Normal 2 2 5" xfId="1594" xr:uid="{00000000-0005-0000-0000-00003A060000}"/>
    <cellStyle name="Normal 2 3" xfId="1595" xr:uid="{00000000-0005-0000-0000-00003B060000}"/>
    <cellStyle name="Normal 2 3 2" xfId="1596" xr:uid="{00000000-0005-0000-0000-00003C060000}"/>
    <cellStyle name="Normal 2 3 2 2" xfId="1597" xr:uid="{00000000-0005-0000-0000-00003D060000}"/>
    <cellStyle name="Normal 2 3 2 3" xfId="1598" xr:uid="{00000000-0005-0000-0000-00003E060000}"/>
    <cellStyle name="Normal 2 3 2 4" xfId="1599" xr:uid="{00000000-0005-0000-0000-00003F060000}"/>
    <cellStyle name="Normal 2 3 3" xfId="1600" xr:uid="{00000000-0005-0000-0000-000040060000}"/>
    <cellStyle name="Normal 2 3 4" xfId="1601" xr:uid="{00000000-0005-0000-0000-000041060000}"/>
    <cellStyle name="Normal 2 3 5" xfId="1602" xr:uid="{00000000-0005-0000-0000-000042060000}"/>
    <cellStyle name="Normal 2 4" xfId="1603" xr:uid="{00000000-0005-0000-0000-000043060000}"/>
    <cellStyle name="Normal 2 4 2" xfId="1604" xr:uid="{00000000-0005-0000-0000-000044060000}"/>
    <cellStyle name="Normal 2 4 2 2" xfId="1605" xr:uid="{00000000-0005-0000-0000-000045060000}"/>
    <cellStyle name="Normal 2 4 2 3" xfId="1606" xr:uid="{00000000-0005-0000-0000-000046060000}"/>
    <cellStyle name="Normal 2 4 2 4" xfId="1607" xr:uid="{00000000-0005-0000-0000-000047060000}"/>
    <cellStyle name="Normal 2 4 3" xfId="1608" xr:uid="{00000000-0005-0000-0000-000048060000}"/>
    <cellStyle name="Normal 2 4 4" xfId="1609" xr:uid="{00000000-0005-0000-0000-000049060000}"/>
    <cellStyle name="Normal 2 4 5" xfId="1610" xr:uid="{00000000-0005-0000-0000-00004A060000}"/>
    <cellStyle name="Normal 2 5" xfId="1611" xr:uid="{00000000-0005-0000-0000-00004B060000}"/>
    <cellStyle name="Normal 2 5 2" xfId="1612" xr:uid="{00000000-0005-0000-0000-00004C060000}"/>
    <cellStyle name="Normal 2 5 2 2" xfId="1613" xr:uid="{00000000-0005-0000-0000-00004D060000}"/>
    <cellStyle name="Normal 2 5 2 3" xfId="1614" xr:uid="{00000000-0005-0000-0000-00004E060000}"/>
    <cellStyle name="Normal 2 5 2 4" xfId="1615" xr:uid="{00000000-0005-0000-0000-00004F060000}"/>
    <cellStyle name="Normal 2 5 3" xfId="1616" xr:uid="{00000000-0005-0000-0000-000050060000}"/>
    <cellStyle name="Normal 2 5 4" xfId="1617" xr:uid="{00000000-0005-0000-0000-000051060000}"/>
    <cellStyle name="Normal 2 5 5" xfId="1618" xr:uid="{00000000-0005-0000-0000-000052060000}"/>
    <cellStyle name="Normal 2 6" xfId="1619" xr:uid="{00000000-0005-0000-0000-000053060000}"/>
    <cellStyle name="Normal 2 6 2" xfId="1620" xr:uid="{00000000-0005-0000-0000-000054060000}"/>
    <cellStyle name="Normal 2 6 2 2" xfId="1621" xr:uid="{00000000-0005-0000-0000-000055060000}"/>
    <cellStyle name="Normal 2 6 2 3" xfId="1622" xr:uid="{00000000-0005-0000-0000-000056060000}"/>
    <cellStyle name="Normal 2 6 2 4" xfId="1623" xr:uid="{00000000-0005-0000-0000-000057060000}"/>
    <cellStyle name="Normal 2 6 3" xfId="1624" xr:uid="{00000000-0005-0000-0000-000058060000}"/>
    <cellStyle name="Normal 2 6 4" xfId="1625" xr:uid="{00000000-0005-0000-0000-000059060000}"/>
    <cellStyle name="Normal 2 6 5" xfId="1626" xr:uid="{00000000-0005-0000-0000-00005A060000}"/>
    <cellStyle name="Normal 2 7" xfId="1627" xr:uid="{00000000-0005-0000-0000-00005B060000}"/>
    <cellStyle name="Normal 2 7 2" xfId="1628" xr:uid="{00000000-0005-0000-0000-00005C060000}"/>
    <cellStyle name="Normal 2 7 2 2" xfId="1629" xr:uid="{00000000-0005-0000-0000-00005D060000}"/>
    <cellStyle name="Normal 2 7 2 3" xfId="1630" xr:uid="{00000000-0005-0000-0000-00005E060000}"/>
    <cellStyle name="Normal 2 7 2 4" xfId="1631" xr:uid="{00000000-0005-0000-0000-00005F060000}"/>
    <cellStyle name="Normal 2 7 3" xfId="1632" xr:uid="{00000000-0005-0000-0000-000060060000}"/>
    <cellStyle name="Normal 2 7 4" xfId="1633" xr:uid="{00000000-0005-0000-0000-000061060000}"/>
    <cellStyle name="Normal 2 7 5" xfId="1634" xr:uid="{00000000-0005-0000-0000-000062060000}"/>
    <cellStyle name="Normal 2 8" xfId="1635" xr:uid="{00000000-0005-0000-0000-000063060000}"/>
    <cellStyle name="Normal 2 8 2" xfId="1636" xr:uid="{00000000-0005-0000-0000-000064060000}"/>
    <cellStyle name="Normal 2 8 2 2" xfId="1637" xr:uid="{00000000-0005-0000-0000-000065060000}"/>
    <cellStyle name="Normal 2 8 2 3" xfId="1638" xr:uid="{00000000-0005-0000-0000-000066060000}"/>
    <cellStyle name="Normal 2 8 2 4" xfId="1639" xr:uid="{00000000-0005-0000-0000-000067060000}"/>
    <cellStyle name="Normal 2 8 3" xfId="1640" xr:uid="{00000000-0005-0000-0000-000068060000}"/>
    <cellStyle name="Normal 2 8 4" xfId="1641" xr:uid="{00000000-0005-0000-0000-000069060000}"/>
    <cellStyle name="Normal 2 8 5" xfId="1642" xr:uid="{00000000-0005-0000-0000-00006A060000}"/>
    <cellStyle name="Normal 2 9" xfId="1643" xr:uid="{00000000-0005-0000-0000-00006B060000}"/>
    <cellStyle name="Normal 2 9 10" xfId="1644" xr:uid="{00000000-0005-0000-0000-00006C060000}"/>
    <cellStyle name="Normal 2 9 11" xfId="1645" xr:uid="{00000000-0005-0000-0000-00006D060000}"/>
    <cellStyle name="Normal 2 9 12" xfId="1646" xr:uid="{00000000-0005-0000-0000-00006E060000}"/>
    <cellStyle name="Normal 2 9 2" xfId="1647" xr:uid="{00000000-0005-0000-0000-00006F060000}"/>
    <cellStyle name="Normal 2 9 2 2" xfId="1648" xr:uid="{00000000-0005-0000-0000-000070060000}"/>
    <cellStyle name="Normal 2 9 2 3" xfId="1649" xr:uid="{00000000-0005-0000-0000-000071060000}"/>
    <cellStyle name="Normal 2 9 2 4" xfId="1650" xr:uid="{00000000-0005-0000-0000-000072060000}"/>
    <cellStyle name="Normal 2 9 3" xfId="1651" xr:uid="{00000000-0005-0000-0000-000073060000}"/>
    <cellStyle name="Normal 2 9 3 2" xfId="1652" xr:uid="{00000000-0005-0000-0000-000074060000}"/>
    <cellStyle name="Normal 2 9 3 3" xfId="1653" xr:uid="{00000000-0005-0000-0000-000075060000}"/>
    <cellStyle name="Normal 2 9 3 4" xfId="1654" xr:uid="{00000000-0005-0000-0000-000076060000}"/>
    <cellStyle name="Normal 2 9 4" xfId="1655" xr:uid="{00000000-0005-0000-0000-000077060000}"/>
    <cellStyle name="Normal 2 9 4 2" xfId="1656" xr:uid="{00000000-0005-0000-0000-000078060000}"/>
    <cellStyle name="Normal 2 9 4 3" xfId="1657" xr:uid="{00000000-0005-0000-0000-000079060000}"/>
    <cellStyle name="Normal 2 9 4 4" xfId="1658" xr:uid="{00000000-0005-0000-0000-00007A060000}"/>
    <cellStyle name="Normal 2 9 5" xfId="1659" xr:uid="{00000000-0005-0000-0000-00007B060000}"/>
    <cellStyle name="Normal 2 9 5 2" xfId="1660" xr:uid="{00000000-0005-0000-0000-00007C060000}"/>
    <cellStyle name="Normal 2 9 5 3" xfId="1661" xr:uid="{00000000-0005-0000-0000-00007D060000}"/>
    <cellStyle name="Normal 2 9 5 4" xfId="1662" xr:uid="{00000000-0005-0000-0000-00007E060000}"/>
    <cellStyle name="Normal 2 9 6" xfId="1663" xr:uid="{00000000-0005-0000-0000-00007F060000}"/>
    <cellStyle name="Normal 2 9 6 2" xfId="1664" xr:uid="{00000000-0005-0000-0000-000080060000}"/>
    <cellStyle name="Normal 2 9 6 3" xfId="1665" xr:uid="{00000000-0005-0000-0000-000081060000}"/>
    <cellStyle name="Normal 2 9 6 4" xfId="1666" xr:uid="{00000000-0005-0000-0000-000082060000}"/>
    <cellStyle name="Normal 2 9 7" xfId="1667" xr:uid="{00000000-0005-0000-0000-000083060000}"/>
    <cellStyle name="Normal 2 9 7 2" xfId="1668" xr:uid="{00000000-0005-0000-0000-000084060000}"/>
    <cellStyle name="Normal 2 9 7 3" xfId="1669" xr:uid="{00000000-0005-0000-0000-000085060000}"/>
    <cellStyle name="Normal 2 9 7 4" xfId="1670" xr:uid="{00000000-0005-0000-0000-000086060000}"/>
    <cellStyle name="Normal 2 9 8" xfId="1671" xr:uid="{00000000-0005-0000-0000-000087060000}"/>
    <cellStyle name="Normal 2 9 8 2" xfId="1672" xr:uid="{00000000-0005-0000-0000-000088060000}"/>
    <cellStyle name="Normal 2 9 8 3" xfId="1673" xr:uid="{00000000-0005-0000-0000-000089060000}"/>
    <cellStyle name="Normal 2 9 8 4" xfId="1674" xr:uid="{00000000-0005-0000-0000-00008A060000}"/>
    <cellStyle name="Normal 2 9 9" xfId="1675" xr:uid="{00000000-0005-0000-0000-00008B060000}"/>
    <cellStyle name="Normal 2 9 9 2" xfId="1676" xr:uid="{00000000-0005-0000-0000-00008C060000}"/>
    <cellStyle name="Normal 2 9 9 3" xfId="1677" xr:uid="{00000000-0005-0000-0000-00008D060000}"/>
    <cellStyle name="Normal 2 9 9 4" xfId="1678" xr:uid="{00000000-0005-0000-0000-00008E060000}"/>
    <cellStyle name="Normal 20" xfId="1679" xr:uid="{00000000-0005-0000-0000-00008F060000}"/>
    <cellStyle name="Normal 20 2" xfId="1680" xr:uid="{00000000-0005-0000-0000-000090060000}"/>
    <cellStyle name="Normal 20 3" xfId="1681" xr:uid="{00000000-0005-0000-0000-000091060000}"/>
    <cellStyle name="Normal 20 4" xfId="1682" xr:uid="{00000000-0005-0000-0000-000092060000}"/>
    <cellStyle name="Normal 21" xfId="1683" xr:uid="{00000000-0005-0000-0000-000093060000}"/>
    <cellStyle name="Normal 21 2" xfId="1684" xr:uid="{00000000-0005-0000-0000-000094060000}"/>
    <cellStyle name="Normal 21 3" xfId="1685" xr:uid="{00000000-0005-0000-0000-000095060000}"/>
    <cellStyle name="Normal 21 4" xfId="1686" xr:uid="{00000000-0005-0000-0000-000096060000}"/>
    <cellStyle name="Normal 22" xfId="1687" xr:uid="{00000000-0005-0000-0000-000097060000}"/>
    <cellStyle name="Normal 22 2" xfId="1688" xr:uid="{00000000-0005-0000-0000-000098060000}"/>
    <cellStyle name="Normal 22 3" xfId="1689" xr:uid="{00000000-0005-0000-0000-000099060000}"/>
    <cellStyle name="Normal 22 4" xfId="1690" xr:uid="{00000000-0005-0000-0000-00009A060000}"/>
    <cellStyle name="Normal 23" xfId="1691" xr:uid="{00000000-0005-0000-0000-00009B060000}"/>
    <cellStyle name="Normal 23 2" xfId="1692" xr:uid="{00000000-0005-0000-0000-00009C060000}"/>
    <cellStyle name="Normal 23 3" xfId="1693" xr:uid="{00000000-0005-0000-0000-00009D060000}"/>
    <cellStyle name="Normal 23 4" xfId="1694" xr:uid="{00000000-0005-0000-0000-00009E060000}"/>
    <cellStyle name="Normal 24" xfId="1695" xr:uid="{00000000-0005-0000-0000-00009F060000}"/>
    <cellStyle name="Normal 24 2" xfId="1696" xr:uid="{00000000-0005-0000-0000-0000A0060000}"/>
    <cellStyle name="Normal 24 3" xfId="1697" xr:uid="{00000000-0005-0000-0000-0000A1060000}"/>
    <cellStyle name="Normal 24 4" xfId="1698" xr:uid="{00000000-0005-0000-0000-0000A2060000}"/>
    <cellStyle name="Normal 25" xfId="1699" xr:uid="{00000000-0005-0000-0000-0000A3060000}"/>
    <cellStyle name="Normal 25 2" xfId="1700" xr:uid="{00000000-0005-0000-0000-0000A4060000}"/>
    <cellStyle name="Normal 25 3" xfId="1701" xr:uid="{00000000-0005-0000-0000-0000A5060000}"/>
    <cellStyle name="Normal 25 4" xfId="1702" xr:uid="{00000000-0005-0000-0000-0000A6060000}"/>
    <cellStyle name="Normal 26" xfId="1703" xr:uid="{00000000-0005-0000-0000-0000A7060000}"/>
    <cellStyle name="Normal 26 2" xfId="1704" xr:uid="{00000000-0005-0000-0000-0000A8060000}"/>
    <cellStyle name="Normal 26 3" xfId="1705" xr:uid="{00000000-0005-0000-0000-0000A9060000}"/>
    <cellStyle name="Normal 26 4" xfId="1706" xr:uid="{00000000-0005-0000-0000-0000AA060000}"/>
    <cellStyle name="Normal 27" xfId="1707" xr:uid="{00000000-0005-0000-0000-0000AB060000}"/>
    <cellStyle name="Normal 27 2" xfId="1708" xr:uid="{00000000-0005-0000-0000-0000AC060000}"/>
    <cellStyle name="Normal 27 3" xfId="1709" xr:uid="{00000000-0005-0000-0000-0000AD060000}"/>
    <cellStyle name="Normal 27 4" xfId="1710" xr:uid="{00000000-0005-0000-0000-0000AE060000}"/>
    <cellStyle name="Normal 28" xfId="1711" xr:uid="{00000000-0005-0000-0000-0000AF060000}"/>
    <cellStyle name="Normal 28 2" xfId="1712" xr:uid="{00000000-0005-0000-0000-0000B0060000}"/>
    <cellStyle name="Normal 28 3" xfId="1713" xr:uid="{00000000-0005-0000-0000-0000B1060000}"/>
    <cellStyle name="Normal 28 4" xfId="1714" xr:uid="{00000000-0005-0000-0000-0000B2060000}"/>
    <cellStyle name="Normal 29" xfId="1715" xr:uid="{00000000-0005-0000-0000-0000B3060000}"/>
    <cellStyle name="Normal 29 2" xfId="1716" xr:uid="{00000000-0005-0000-0000-0000B4060000}"/>
    <cellStyle name="Normal 29 3" xfId="1717" xr:uid="{00000000-0005-0000-0000-0000B5060000}"/>
    <cellStyle name="Normal 29 4" xfId="1718" xr:uid="{00000000-0005-0000-0000-0000B6060000}"/>
    <cellStyle name="Normal 3" xfId="1719" xr:uid="{00000000-0005-0000-0000-0000B7060000}"/>
    <cellStyle name="Normal 30" xfId="1720" xr:uid="{00000000-0005-0000-0000-0000B8060000}"/>
    <cellStyle name="Normal 30 2" xfId="1721" xr:uid="{00000000-0005-0000-0000-0000B9060000}"/>
    <cellStyle name="Normal 30 3" xfId="1722" xr:uid="{00000000-0005-0000-0000-0000BA060000}"/>
    <cellStyle name="Normal 30 4" xfId="1723" xr:uid="{00000000-0005-0000-0000-0000BB060000}"/>
    <cellStyle name="Normal 31" xfId="1724" xr:uid="{00000000-0005-0000-0000-0000BC060000}"/>
    <cellStyle name="Normal 31 2" xfId="1725" xr:uid="{00000000-0005-0000-0000-0000BD060000}"/>
    <cellStyle name="Normal 31 3" xfId="1726" xr:uid="{00000000-0005-0000-0000-0000BE060000}"/>
    <cellStyle name="Normal 31 4" xfId="1727" xr:uid="{00000000-0005-0000-0000-0000BF060000}"/>
    <cellStyle name="Normal 32" xfId="1728" xr:uid="{00000000-0005-0000-0000-0000C0060000}"/>
    <cellStyle name="Normal 32 2" xfId="1729" xr:uid="{00000000-0005-0000-0000-0000C1060000}"/>
    <cellStyle name="Normal 32 3" xfId="1730" xr:uid="{00000000-0005-0000-0000-0000C2060000}"/>
    <cellStyle name="Normal 32 4" xfId="1731" xr:uid="{00000000-0005-0000-0000-0000C3060000}"/>
    <cellStyle name="Normal 33" xfId="1732" xr:uid="{00000000-0005-0000-0000-0000C4060000}"/>
    <cellStyle name="Normal 33 2" xfId="1733" xr:uid="{00000000-0005-0000-0000-0000C5060000}"/>
    <cellStyle name="Normal 33 3" xfId="1734" xr:uid="{00000000-0005-0000-0000-0000C6060000}"/>
    <cellStyle name="Normal 33 4" xfId="1735" xr:uid="{00000000-0005-0000-0000-0000C7060000}"/>
    <cellStyle name="Normal 34" xfId="1736" xr:uid="{00000000-0005-0000-0000-0000C8060000}"/>
    <cellStyle name="Normal 34 2" xfId="1737" xr:uid="{00000000-0005-0000-0000-0000C9060000}"/>
    <cellStyle name="Normal 34 3" xfId="1738" xr:uid="{00000000-0005-0000-0000-0000CA060000}"/>
    <cellStyle name="Normal 34 4" xfId="1739" xr:uid="{00000000-0005-0000-0000-0000CB060000}"/>
    <cellStyle name="Normal 35" xfId="1740" xr:uid="{00000000-0005-0000-0000-0000CC060000}"/>
    <cellStyle name="Normal 35 2" xfId="1741" xr:uid="{00000000-0005-0000-0000-0000CD060000}"/>
    <cellStyle name="Normal 35 2 2" xfId="1742" xr:uid="{00000000-0005-0000-0000-0000CE060000}"/>
    <cellStyle name="Normal 36" xfId="1743" xr:uid="{00000000-0005-0000-0000-0000CF060000}"/>
    <cellStyle name="Normal 36 2" xfId="1744" xr:uid="{00000000-0005-0000-0000-0000D0060000}"/>
    <cellStyle name="Normal 36 3" xfId="1745" xr:uid="{00000000-0005-0000-0000-0000D1060000}"/>
    <cellStyle name="Normal 36 4" xfId="1746" xr:uid="{00000000-0005-0000-0000-0000D2060000}"/>
    <cellStyle name="Normal 37" xfId="1747" xr:uid="{00000000-0005-0000-0000-0000D3060000}"/>
    <cellStyle name="Normal 38" xfId="1748" xr:uid="{00000000-0005-0000-0000-0000D4060000}"/>
    <cellStyle name="Normal 38 2" xfId="1749" xr:uid="{00000000-0005-0000-0000-0000D5060000}"/>
    <cellStyle name="Normal 38 3" xfId="1750" xr:uid="{00000000-0005-0000-0000-0000D6060000}"/>
    <cellStyle name="Normal 38 4" xfId="1751" xr:uid="{00000000-0005-0000-0000-0000D7060000}"/>
    <cellStyle name="Normal 39" xfId="1752" xr:uid="{00000000-0005-0000-0000-0000D8060000}"/>
    <cellStyle name="Normal 39 2" xfId="1753" xr:uid="{00000000-0005-0000-0000-0000D9060000}"/>
    <cellStyle name="Normal 39 3" xfId="1754" xr:uid="{00000000-0005-0000-0000-0000DA060000}"/>
    <cellStyle name="Normal 39 4" xfId="1755" xr:uid="{00000000-0005-0000-0000-0000DB060000}"/>
    <cellStyle name="Normal 4" xfId="1756" xr:uid="{00000000-0005-0000-0000-0000DC060000}"/>
    <cellStyle name="Normal 40" xfId="1757" xr:uid="{00000000-0005-0000-0000-0000DD060000}"/>
    <cellStyle name="Normal 40 2" xfId="1758" xr:uid="{00000000-0005-0000-0000-0000DE060000}"/>
    <cellStyle name="Normal 40 3" xfId="1759" xr:uid="{00000000-0005-0000-0000-0000DF060000}"/>
    <cellStyle name="Normal 40 4" xfId="1760" xr:uid="{00000000-0005-0000-0000-0000E0060000}"/>
    <cellStyle name="Normal 41" xfId="1761" xr:uid="{00000000-0005-0000-0000-0000E1060000}"/>
    <cellStyle name="Normal 41 2" xfId="1762" xr:uid="{00000000-0005-0000-0000-0000E2060000}"/>
    <cellStyle name="Normal 41 3" xfId="1763" xr:uid="{00000000-0005-0000-0000-0000E3060000}"/>
    <cellStyle name="Normal 41 4" xfId="1764" xr:uid="{00000000-0005-0000-0000-0000E4060000}"/>
    <cellStyle name="Normal 42" xfId="1765" xr:uid="{00000000-0005-0000-0000-0000E5060000}"/>
    <cellStyle name="Normal 42 2" xfId="1766" xr:uid="{00000000-0005-0000-0000-0000E6060000}"/>
    <cellStyle name="Normal 42 2 2" xfId="1767" xr:uid="{00000000-0005-0000-0000-0000E7060000}"/>
    <cellStyle name="Normal 42 3" xfId="1768" xr:uid="{00000000-0005-0000-0000-0000E8060000}"/>
    <cellStyle name="Normal 42 4" xfId="1769" xr:uid="{00000000-0005-0000-0000-0000E9060000}"/>
    <cellStyle name="Normal 43" xfId="1770" xr:uid="{00000000-0005-0000-0000-0000EA060000}"/>
    <cellStyle name="Normal 43 2" xfId="1771" xr:uid="{00000000-0005-0000-0000-0000EB060000}"/>
    <cellStyle name="Normal 43 3" xfId="1772" xr:uid="{00000000-0005-0000-0000-0000EC060000}"/>
    <cellStyle name="Normal 43 4" xfId="1773" xr:uid="{00000000-0005-0000-0000-0000ED060000}"/>
    <cellStyle name="Normal 44" xfId="1774" xr:uid="{00000000-0005-0000-0000-0000EE060000}"/>
    <cellStyle name="Normal 45" xfId="1775" xr:uid="{00000000-0005-0000-0000-0000EF060000}"/>
    <cellStyle name="Normal 45 2" xfId="1776" xr:uid="{00000000-0005-0000-0000-0000F0060000}"/>
    <cellStyle name="Normal 46" xfId="1777" xr:uid="{00000000-0005-0000-0000-0000F1060000}"/>
    <cellStyle name="Normal 46 2" xfId="1778" xr:uid="{00000000-0005-0000-0000-0000F2060000}"/>
    <cellStyle name="Normal 47" xfId="1779" xr:uid="{00000000-0005-0000-0000-0000F3060000}"/>
    <cellStyle name="Normal 48" xfId="1780" xr:uid="{00000000-0005-0000-0000-0000F4060000}"/>
    <cellStyle name="Normal 5" xfId="1781" xr:uid="{00000000-0005-0000-0000-0000F5060000}"/>
    <cellStyle name="Normal 5 2" xfId="1782" xr:uid="{00000000-0005-0000-0000-0000F6060000}"/>
    <cellStyle name="Normal 5 2 2" xfId="1783" xr:uid="{00000000-0005-0000-0000-0000F7060000}"/>
    <cellStyle name="Normal 5 2 2 2" xfId="1784" xr:uid="{00000000-0005-0000-0000-0000F8060000}"/>
    <cellStyle name="Normal 5 2 2 3" xfId="1785" xr:uid="{00000000-0005-0000-0000-0000F9060000}"/>
    <cellStyle name="Normal 5 2 2 4" xfId="1786" xr:uid="{00000000-0005-0000-0000-0000FA060000}"/>
    <cellStyle name="Normal 5 2 3" xfId="1787" xr:uid="{00000000-0005-0000-0000-0000FB060000}"/>
    <cellStyle name="Normal 5 2 4" xfId="1788" xr:uid="{00000000-0005-0000-0000-0000FC060000}"/>
    <cellStyle name="Normal 5 2 5" xfId="1789" xr:uid="{00000000-0005-0000-0000-0000FD060000}"/>
    <cellStyle name="Normal 5 3" xfId="1790" xr:uid="{00000000-0005-0000-0000-0000FE060000}"/>
    <cellStyle name="Normal 5 3 2" xfId="1791" xr:uid="{00000000-0005-0000-0000-0000FF060000}"/>
    <cellStyle name="Normal 5 3 3" xfId="1792" xr:uid="{00000000-0005-0000-0000-000000070000}"/>
    <cellStyle name="Normal 5 3 4" xfId="1793" xr:uid="{00000000-0005-0000-0000-000001070000}"/>
    <cellStyle name="Normal 5 4" xfId="1794" xr:uid="{00000000-0005-0000-0000-000002070000}"/>
    <cellStyle name="Normal 5 5" xfId="1795" xr:uid="{00000000-0005-0000-0000-000003070000}"/>
    <cellStyle name="Normal 5 6" xfId="1796" xr:uid="{00000000-0005-0000-0000-000004070000}"/>
    <cellStyle name="Normal 6" xfId="1797" xr:uid="{00000000-0005-0000-0000-000005070000}"/>
    <cellStyle name="Normal 6 2" xfId="1798" xr:uid="{00000000-0005-0000-0000-000006070000}"/>
    <cellStyle name="Normal 6 2 2" xfId="1799" xr:uid="{00000000-0005-0000-0000-000007070000}"/>
    <cellStyle name="Normal 6 2 3" xfId="1800" xr:uid="{00000000-0005-0000-0000-000008070000}"/>
    <cellStyle name="Normal 6 2 4" xfId="1801" xr:uid="{00000000-0005-0000-0000-000009070000}"/>
    <cellStyle name="Normal 6 3" xfId="1802" xr:uid="{00000000-0005-0000-0000-00000A070000}"/>
    <cellStyle name="Normal 6 4" xfId="1803" xr:uid="{00000000-0005-0000-0000-00000B070000}"/>
    <cellStyle name="Normal 6 5" xfId="1804" xr:uid="{00000000-0005-0000-0000-00000C070000}"/>
    <cellStyle name="Normal 7" xfId="1805" xr:uid="{00000000-0005-0000-0000-00000D070000}"/>
    <cellStyle name="Normal 7 2" xfId="1806" xr:uid="{00000000-0005-0000-0000-00000E070000}"/>
    <cellStyle name="Normal 7 2 2" xfId="1807" xr:uid="{00000000-0005-0000-0000-00000F070000}"/>
    <cellStyle name="Normal 7 2 3" xfId="1808" xr:uid="{00000000-0005-0000-0000-000010070000}"/>
    <cellStyle name="Normal 7 2 4" xfId="1809" xr:uid="{00000000-0005-0000-0000-000011070000}"/>
    <cellStyle name="Normal 7 3" xfId="1810" xr:uid="{00000000-0005-0000-0000-000012070000}"/>
    <cellStyle name="Normal 7 4" xfId="1811" xr:uid="{00000000-0005-0000-0000-000013070000}"/>
    <cellStyle name="Normal 7 5" xfId="1812" xr:uid="{00000000-0005-0000-0000-000014070000}"/>
    <cellStyle name="Normal 8" xfId="1813" xr:uid="{00000000-0005-0000-0000-000015070000}"/>
    <cellStyle name="Normal 8 2" xfId="1814" xr:uid="{00000000-0005-0000-0000-000016070000}"/>
    <cellStyle name="Normal 8 2 2" xfId="1815" xr:uid="{00000000-0005-0000-0000-000017070000}"/>
    <cellStyle name="Normal 8 2 3" xfId="1816" xr:uid="{00000000-0005-0000-0000-000018070000}"/>
    <cellStyle name="Normal 8 2 4" xfId="1817" xr:uid="{00000000-0005-0000-0000-000019070000}"/>
    <cellStyle name="Normal 8 3" xfId="1818" xr:uid="{00000000-0005-0000-0000-00001A070000}"/>
    <cellStyle name="Normal 8 4" xfId="1819" xr:uid="{00000000-0005-0000-0000-00001B070000}"/>
    <cellStyle name="Normal 8 5" xfId="1820" xr:uid="{00000000-0005-0000-0000-00001C070000}"/>
    <cellStyle name="Normal 9" xfId="1821" xr:uid="{00000000-0005-0000-0000-00001D070000}"/>
    <cellStyle name="Normal 9 2" xfId="1822" xr:uid="{00000000-0005-0000-0000-00001E070000}"/>
    <cellStyle name="Normal 9 2 2" xfId="1823" xr:uid="{00000000-0005-0000-0000-00001F070000}"/>
    <cellStyle name="Normal 9 2 2 2" xfId="1824" xr:uid="{00000000-0005-0000-0000-000020070000}"/>
    <cellStyle name="Normal 9 3" xfId="1825" xr:uid="{00000000-0005-0000-0000-000021070000}"/>
    <cellStyle name="Normal 9 3 2" xfId="1826" xr:uid="{00000000-0005-0000-0000-000022070000}"/>
    <cellStyle name="Normal 9 3 3" xfId="1827" xr:uid="{00000000-0005-0000-0000-000023070000}"/>
    <cellStyle name="Normal 9 3 4" xfId="1828" xr:uid="{00000000-0005-0000-0000-000024070000}"/>
    <cellStyle name="Normal 9 4" xfId="1829" xr:uid="{00000000-0005-0000-0000-000025070000}"/>
    <cellStyle name="Normal 9 5" xfId="1830" xr:uid="{00000000-0005-0000-0000-000026070000}"/>
    <cellStyle name="Normal 9 6" xfId="1831" xr:uid="{00000000-0005-0000-0000-000027070000}"/>
    <cellStyle name="Normal_Modelo Planilha Financeira" xfId="1832" xr:uid="{00000000-0005-0000-0000-000028070000}"/>
    <cellStyle name="Nota 10" xfId="1833" xr:uid="{00000000-0005-0000-0000-000029070000}"/>
    <cellStyle name="Nota 10 2" xfId="1834" xr:uid="{00000000-0005-0000-0000-00002A070000}"/>
    <cellStyle name="Nota 10 2 2" xfId="1835" xr:uid="{00000000-0005-0000-0000-00002B070000}"/>
    <cellStyle name="Nota 10 2 3" xfId="1836" xr:uid="{00000000-0005-0000-0000-00002C070000}"/>
    <cellStyle name="Nota 10 2 4" xfId="1837" xr:uid="{00000000-0005-0000-0000-00002D070000}"/>
    <cellStyle name="Nota 10 3" xfId="1838" xr:uid="{00000000-0005-0000-0000-00002E070000}"/>
    <cellStyle name="Nota 10 4" xfId="1839" xr:uid="{00000000-0005-0000-0000-00002F070000}"/>
    <cellStyle name="Nota 10 5" xfId="1840" xr:uid="{00000000-0005-0000-0000-000030070000}"/>
    <cellStyle name="Nota 11" xfId="1841" xr:uid="{00000000-0005-0000-0000-000031070000}"/>
    <cellStyle name="Nota 11 2" xfId="1842" xr:uid="{00000000-0005-0000-0000-000032070000}"/>
    <cellStyle name="Nota 11 2 2" xfId="1843" xr:uid="{00000000-0005-0000-0000-000033070000}"/>
    <cellStyle name="Nota 11 2 3" xfId="1844" xr:uid="{00000000-0005-0000-0000-000034070000}"/>
    <cellStyle name="Nota 11 2 4" xfId="1845" xr:uid="{00000000-0005-0000-0000-000035070000}"/>
    <cellStyle name="Nota 11 3" xfId="1846" xr:uid="{00000000-0005-0000-0000-000036070000}"/>
    <cellStyle name="Nota 11 4" xfId="1847" xr:uid="{00000000-0005-0000-0000-000037070000}"/>
    <cellStyle name="Nota 11 5" xfId="1848" xr:uid="{00000000-0005-0000-0000-000038070000}"/>
    <cellStyle name="Nota 12" xfId="1849" xr:uid="{00000000-0005-0000-0000-000039070000}"/>
    <cellStyle name="Nota 12 2" xfId="1850" xr:uid="{00000000-0005-0000-0000-00003A070000}"/>
    <cellStyle name="Nota 12 3" xfId="1851" xr:uid="{00000000-0005-0000-0000-00003B070000}"/>
    <cellStyle name="Nota 12 4" xfId="1852" xr:uid="{00000000-0005-0000-0000-00003C070000}"/>
    <cellStyle name="Nota 13" xfId="1853" xr:uid="{00000000-0005-0000-0000-00003D070000}"/>
    <cellStyle name="Nota 13 2" xfId="1854" xr:uid="{00000000-0005-0000-0000-00003E070000}"/>
    <cellStyle name="Nota 13 3" xfId="1855" xr:uid="{00000000-0005-0000-0000-00003F070000}"/>
    <cellStyle name="Nota 13 4" xfId="1856" xr:uid="{00000000-0005-0000-0000-000040070000}"/>
    <cellStyle name="Nota 14" xfId="1857" xr:uid="{00000000-0005-0000-0000-000041070000}"/>
    <cellStyle name="Nota 14 2" xfId="1858" xr:uid="{00000000-0005-0000-0000-000042070000}"/>
    <cellStyle name="Nota 14 3" xfId="1859" xr:uid="{00000000-0005-0000-0000-000043070000}"/>
    <cellStyle name="Nota 14 4" xfId="1860" xr:uid="{00000000-0005-0000-0000-000044070000}"/>
    <cellStyle name="Nota 15" xfId="1861" xr:uid="{00000000-0005-0000-0000-000045070000}"/>
    <cellStyle name="Nota 15 2" xfId="1862" xr:uid="{00000000-0005-0000-0000-000046070000}"/>
    <cellStyle name="Nota 15 3" xfId="1863" xr:uid="{00000000-0005-0000-0000-000047070000}"/>
    <cellStyle name="Nota 15 4" xfId="1864" xr:uid="{00000000-0005-0000-0000-000048070000}"/>
    <cellStyle name="Nota 16" xfId="1865" xr:uid="{00000000-0005-0000-0000-000049070000}"/>
    <cellStyle name="Nota 16 2" xfId="1866" xr:uid="{00000000-0005-0000-0000-00004A070000}"/>
    <cellStyle name="Nota 16 3" xfId="1867" xr:uid="{00000000-0005-0000-0000-00004B070000}"/>
    <cellStyle name="Nota 16 4" xfId="1868" xr:uid="{00000000-0005-0000-0000-00004C070000}"/>
    <cellStyle name="Nota 17" xfId="1869" xr:uid="{00000000-0005-0000-0000-00004D070000}"/>
    <cellStyle name="Nota 17 2" xfId="1870" xr:uid="{00000000-0005-0000-0000-00004E070000}"/>
    <cellStyle name="Nota 17 3" xfId="1871" xr:uid="{00000000-0005-0000-0000-00004F070000}"/>
    <cellStyle name="Nota 17 4" xfId="1872" xr:uid="{00000000-0005-0000-0000-000050070000}"/>
    <cellStyle name="Nota 18" xfId="1873" xr:uid="{00000000-0005-0000-0000-000051070000}"/>
    <cellStyle name="Nota 18 2" xfId="1874" xr:uid="{00000000-0005-0000-0000-000052070000}"/>
    <cellStyle name="Nota 18 3" xfId="1875" xr:uid="{00000000-0005-0000-0000-000053070000}"/>
    <cellStyle name="Nota 18 4" xfId="1876" xr:uid="{00000000-0005-0000-0000-000054070000}"/>
    <cellStyle name="Nota 19" xfId="1877" xr:uid="{00000000-0005-0000-0000-000055070000}"/>
    <cellStyle name="Nota 19 2" xfId="1878" xr:uid="{00000000-0005-0000-0000-000056070000}"/>
    <cellStyle name="Nota 19 3" xfId="1879" xr:uid="{00000000-0005-0000-0000-000057070000}"/>
    <cellStyle name="Nota 19 4" xfId="1880" xr:uid="{00000000-0005-0000-0000-000058070000}"/>
    <cellStyle name="Nota 2" xfId="1881" xr:uid="{00000000-0005-0000-0000-000059070000}"/>
    <cellStyle name="Nota 2 2" xfId="1882" xr:uid="{00000000-0005-0000-0000-00005A070000}"/>
    <cellStyle name="Nota 2 2 2" xfId="1883" xr:uid="{00000000-0005-0000-0000-00005B070000}"/>
    <cellStyle name="Nota 2 2 2 2" xfId="1884" xr:uid="{00000000-0005-0000-0000-00005C070000}"/>
    <cellStyle name="Nota 2 2 2 3" xfId="1885" xr:uid="{00000000-0005-0000-0000-00005D070000}"/>
    <cellStyle name="Nota 2 2 2 4" xfId="1886" xr:uid="{00000000-0005-0000-0000-00005E070000}"/>
    <cellStyle name="Nota 2 2 3" xfId="1887" xr:uid="{00000000-0005-0000-0000-00005F070000}"/>
    <cellStyle name="Nota 2 2 4" xfId="1888" xr:uid="{00000000-0005-0000-0000-000060070000}"/>
    <cellStyle name="Nota 2 2 5" xfId="1889" xr:uid="{00000000-0005-0000-0000-000061070000}"/>
    <cellStyle name="Nota 2 3" xfId="1890" xr:uid="{00000000-0005-0000-0000-000062070000}"/>
    <cellStyle name="Nota 2 3 2" xfId="1891" xr:uid="{00000000-0005-0000-0000-000063070000}"/>
    <cellStyle name="Nota 2 3 3" xfId="1892" xr:uid="{00000000-0005-0000-0000-000064070000}"/>
    <cellStyle name="Nota 2 3 4" xfId="1893" xr:uid="{00000000-0005-0000-0000-000065070000}"/>
    <cellStyle name="Nota 2 4" xfId="1894" xr:uid="{00000000-0005-0000-0000-000066070000}"/>
    <cellStyle name="Nota 2 5" xfId="1895" xr:uid="{00000000-0005-0000-0000-000067070000}"/>
    <cellStyle name="Nota 2 6" xfId="1896" xr:uid="{00000000-0005-0000-0000-000068070000}"/>
    <cellStyle name="Nota 20" xfId="1897" xr:uid="{00000000-0005-0000-0000-000069070000}"/>
    <cellStyle name="Nota 20 2" xfId="1898" xr:uid="{00000000-0005-0000-0000-00006A070000}"/>
    <cellStyle name="Nota 20 3" xfId="1899" xr:uid="{00000000-0005-0000-0000-00006B070000}"/>
    <cellStyle name="Nota 20 4" xfId="1900" xr:uid="{00000000-0005-0000-0000-00006C070000}"/>
    <cellStyle name="Nota 21" xfId="1901" xr:uid="{00000000-0005-0000-0000-00006D070000}"/>
    <cellStyle name="Nota 21 2" xfId="1902" xr:uid="{00000000-0005-0000-0000-00006E070000}"/>
    <cellStyle name="Nota 21 3" xfId="1903" xr:uid="{00000000-0005-0000-0000-00006F070000}"/>
    <cellStyle name="Nota 21 4" xfId="1904" xr:uid="{00000000-0005-0000-0000-000070070000}"/>
    <cellStyle name="Nota 22" xfId="1905" xr:uid="{00000000-0005-0000-0000-000071070000}"/>
    <cellStyle name="Nota 22 2" xfId="1906" xr:uid="{00000000-0005-0000-0000-000072070000}"/>
    <cellStyle name="Nota 22 3" xfId="1907" xr:uid="{00000000-0005-0000-0000-000073070000}"/>
    <cellStyle name="Nota 22 4" xfId="1908" xr:uid="{00000000-0005-0000-0000-000074070000}"/>
    <cellStyle name="Nota 23" xfId="1909" xr:uid="{00000000-0005-0000-0000-000075070000}"/>
    <cellStyle name="Nota 23 2" xfId="1910" xr:uid="{00000000-0005-0000-0000-000076070000}"/>
    <cellStyle name="Nota 23 3" xfId="1911" xr:uid="{00000000-0005-0000-0000-000077070000}"/>
    <cellStyle name="Nota 23 4" xfId="1912" xr:uid="{00000000-0005-0000-0000-000078070000}"/>
    <cellStyle name="Nota 23 5" xfId="1913" xr:uid="{00000000-0005-0000-0000-000079070000}"/>
    <cellStyle name="Nota 23 6" xfId="1914" xr:uid="{00000000-0005-0000-0000-00007A070000}"/>
    <cellStyle name="Nota 3" xfId="1915" xr:uid="{00000000-0005-0000-0000-00007B070000}"/>
    <cellStyle name="Nota 3 2" xfId="1916" xr:uid="{00000000-0005-0000-0000-00007C070000}"/>
    <cellStyle name="Nota 3 2 2" xfId="1917" xr:uid="{00000000-0005-0000-0000-00007D070000}"/>
    <cellStyle name="Nota 3 2 3" xfId="1918" xr:uid="{00000000-0005-0000-0000-00007E070000}"/>
    <cellStyle name="Nota 3 2 4" xfId="1919" xr:uid="{00000000-0005-0000-0000-00007F070000}"/>
    <cellStyle name="Nota 3 3" xfId="1920" xr:uid="{00000000-0005-0000-0000-000080070000}"/>
    <cellStyle name="Nota 3 4" xfId="1921" xr:uid="{00000000-0005-0000-0000-000081070000}"/>
    <cellStyle name="Nota 3 5" xfId="1922" xr:uid="{00000000-0005-0000-0000-000082070000}"/>
    <cellStyle name="Nota 4" xfId="1923" xr:uid="{00000000-0005-0000-0000-000083070000}"/>
    <cellStyle name="Nota 4 2" xfId="1924" xr:uid="{00000000-0005-0000-0000-000084070000}"/>
    <cellStyle name="Nota 4 2 2" xfId="1925" xr:uid="{00000000-0005-0000-0000-000085070000}"/>
    <cellStyle name="Nota 4 2 3" xfId="1926" xr:uid="{00000000-0005-0000-0000-000086070000}"/>
    <cellStyle name="Nota 4 2 4" xfId="1927" xr:uid="{00000000-0005-0000-0000-000087070000}"/>
    <cellStyle name="Nota 4 3" xfId="1928" xr:uid="{00000000-0005-0000-0000-000088070000}"/>
    <cellStyle name="Nota 4 4" xfId="1929" xr:uid="{00000000-0005-0000-0000-000089070000}"/>
    <cellStyle name="Nota 4 5" xfId="1930" xr:uid="{00000000-0005-0000-0000-00008A070000}"/>
    <cellStyle name="Nota 5" xfId="1931" xr:uid="{00000000-0005-0000-0000-00008B070000}"/>
    <cellStyle name="Nota 5 2" xfId="1932" xr:uid="{00000000-0005-0000-0000-00008C070000}"/>
    <cellStyle name="Nota 5 2 2" xfId="1933" xr:uid="{00000000-0005-0000-0000-00008D070000}"/>
    <cellStyle name="Nota 5 2 3" xfId="1934" xr:uid="{00000000-0005-0000-0000-00008E070000}"/>
    <cellStyle name="Nota 5 2 4" xfId="1935" xr:uid="{00000000-0005-0000-0000-00008F070000}"/>
    <cellStyle name="Nota 5 3" xfId="1936" xr:uid="{00000000-0005-0000-0000-000090070000}"/>
    <cellStyle name="Nota 5 4" xfId="1937" xr:uid="{00000000-0005-0000-0000-000091070000}"/>
    <cellStyle name="Nota 5 5" xfId="1938" xr:uid="{00000000-0005-0000-0000-000092070000}"/>
    <cellStyle name="Nota 6" xfId="1939" xr:uid="{00000000-0005-0000-0000-000093070000}"/>
    <cellStyle name="Nota 6 2" xfId="1940" xr:uid="{00000000-0005-0000-0000-000094070000}"/>
    <cellStyle name="Nota 6 2 2" xfId="1941" xr:uid="{00000000-0005-0000-0000-000095070000}"/>
    <cellStyle name="Nota 6 2 3" xfId="1942" xr:uid="{00000000-0005-0000-0000-000096070000}"/>
    <cellStyle name="Nota 6 2 4" xfId="1943" xr:uid="{00000000-0005-0000-0000-000097070000}"/>
    <cellStyle name="Nota 6 3" xfId="1944" xr:uid="{00000000-0005-0000-0000-000098070000}"/>
    <cellStyle name="Nota 6 4" xfId="1945" xr:uid="{00000000-0005-0000-0000-000099070000}"/>
    <cellStyle name="Nota 6 5" xfId="1946" xr:uid="{00000000-0005-0000-0000-00009A070000}"/>
    <cellStyle name="Nota 7" xfId="1947" xr:uid="{00000000-0005-0000-0000-00009B070000}"/>
    <cellStyle name="Nota 7 2" xfId="1948" xr:uid="{00000000-0005-0000-0000-00009C070000}"/>
    <cellStyle name="Nota 7 2 2" xfId="1949" xr:uid="{00000000-0005-0000-0000-00009D070000}"/>
    <cellStyle name="Nota 7 2 3" xfId="1950" xr:uid="{00000000-0005-0000-0000-00009E070000}"/>
    <cellStyle name="Nota 7 2 4" xfId="1951" xr:uid="{00000000-0005-0000-0000-00009F070000}"/>
    <cellStyle name="Nota 7 3" xfId="1952" xr:uid="{00000000-0005-0000-0000-0000A0070000}"/>
    <cellStyle name="Nota 7 4" xfId="1953" xr:uid="{00000000-0005-0000-0000-0000A1070000}"/>
    <cellStyle name="Nota 7 5" xfId="1954" xr:uid="{00000000-0005-0000-0000-0000A2070000}"/>
    <cellStyle name="Nota 8" xfId="1955" xr:uid="{00000000-0005-0000-0000-0000A3070000}"/>
    <cellStyle name="Nota 8 2" xfId="1956" xr:uid="{00000000-0005-0000-0000-0000A4070000}"/>
    <cellStyle name="Nota 8 2 2" xfId="1957" xr:uid="{00000000-0005-0000-0000-0000A5070000}"/>
    <cellStyle name="Nota 8 2 3" xfId="1958" xr:uid="{00000000-0005-0000-0000-0000A6070000}"/>
    <cellStyle name="Nota 8 2 4" xfId="1959" xr:uid="{00000000-0005-0000-0000-0000A7070000}"/>
    <cellStyle name="Nota 8 3" xfId="1960" xr:uid="{00000000-0005-0000-0000-0000A8070000}"/>
    <cellStyle name="Nota 8 4" xfId="1961" xr:uid="{00000000-0005-0000-0000-0000A9070000}"/>
    <cellStyle name="Nota 8 5" xfId="1962" xr:uid="{00000000-0005-0000-0000-0000AA070000}"/>
    <cellStyle name="Nota 9" xfId="1963" xr:uid="{00000000-0005-0000-0000-0000AB070000}"/>
    <cellStyle name="Nota 9 2" xfId="1964" xr:uid="{00000000-0005-0000-0000-0000AC070000}"/>
    <cellStyle name="Nota 9 2 2" xfId="1965" xr:uid="{00000000-0005-0000-0000-0000AD070000}"/>
    <cellStyle name="Nota 9 2 3" xfId="1966" xr:uid="{00000000-0005-0000-0000-0000AE070000}"/>
    <cellStyle name="Nota 9 2 4" xfId="1967" xr:uid="{00000000-0005-0000-0000-0000AF070000}"/>
    <cellStyle name="Nota 9 3" xfId="1968" xr:uid="{00000000-0005-0000-0000-0000B0070000}"/>
    <cellStyle name="Nota 9 4" xfId="1969" xr:uid="{00000000-0005-0000-0000-0000B1070000}"/>
    <cellStyle name="Nota 9 5" xfId="1970" xr:uid="{00000000-0005-0000-0000-0000B2070000}"/>
    <cellStyle name="Porcentagem 2" xfId="1971" xr:uid="{00000000-0005-0000-0000-0000B3070000}"/>
    <cellStyle name="Porcentagem 2 2" xfId="1972" xr:uid="{00000000-0005-0000-0000-0000B4070000}"/>
    <cellStyle name="Porcentagem 2 3" xfId="1973" xr:uid="{00000000-0005-0000-0000-0000B5070000}"/>
    <cellStyle name="Porcentagem 3" xfId="1974" xr:uid="{00000000-0005-0000-0000-0000B6070000}"/>
    <cellStyle name="Porcentagem 4" xfId="1975" xr:uid="{00000000-0005-0000-0000-0000B7070000}"/>
    <cellStyle name="Saída 2" xfId="1976" xr:uid="{00000000-0005-0000-0000-0000B8070000}"/>
    <cellStyle name="Saída 3" xfId="1977" xr:uid="{00000000-0005-0000-0000-0000B9070000}"/>
    <cellStyle name="Saída 3 2" xfId="1978" xr:uid="{00000000-0005-0000-0000-0000BA070000}"/>
    <cellStyle name="Saída 3 3" xfId="1979" xr:uid="{00000000-0005-0000-0000-0000BB070000}"/>
    <cellStyle name="Saída 3 4" xfId="1980" xr:uid="{00000000-0005-0000-0000-0000BC070000}"/>
    <cellStyle name="Saída 3 5" xfId="1981" xr:uid="{00000000-0005-0000-0000-0000BD070000}"/>
    <cellStyle name="Saída 3 6" xfId="1982" xr:uid="{00000000-0005-0000-0000-0000BE070000}"/>
    <cellStyle name="Separador de milhares [0] 2" xfId="1983" xr:uid="{00000000-0005-0000-0000-0000C0070000}"/>
    <cellStyle name="Separador de milhares [0] 2 2" xfId="1984" xr:uid="{00000000-0005-0000-0000-0000C1070000}"/>
    <cellStyle name="Separador de milhares [0] 2 3" xfId="1985" xr:uid="{00000000-0005-0000-0000-0000C2070000}"/>
    <cellStyle name="Separador de milhares [0] 2 4" xfId="1986" xr:uid="{00000000-0005-0000-0000-0000C3070000}"/>
    <cellStyle name="Separador de milhares 2" xfId="1987" xr:uid="{00000000-0005-0000-0000-0000C4070000}"/>
    <cellStyle name="Separador de milhares 2 2" xfId="1988" xr:uid="{00000000-0005-0000-0000-0000C5070000}"/>
    <cellStyle name="Separador de milhares 2 3" xfId="1989" xr:uid="{00000000-0005-0000-0000-0000C6070000}"/>
    <cellStyle name="Separador de milhares 2 3 2" xfId="1990" xr:uid="{00000000-0005-0000-0000-0000C7070000}"/>
    <cellStyle name="Separador de milhares 2 4" xfId="1991" xr:uid="{00000000-0005-0000-0000-0000C8070000}"/>
    <cellStyle name="Separador de milhares 3" xfId="1992" xr:uid="{00000000-0005-0000-0000-0000C9070000}"/>
    <cellStyle name="Separador de milhares 3 10" xfId="1993" xr:uid="{00000000-0005-0000-0000-0000CA070000}"/>
    <cellStyle name="Separador de milhares 3 10 2" xfId="1994" xr:uid="{00000000-0005-0000-0000-0000CB070000}"/>
    <cellStyle name="Separador de milhares 3 10 2 2" xfId="1995" xr:uid="{00000000-0005-0000-0000-0000CC070000}"/>
    <cellStyle name="Separador de milhares 3 10 3" xfId="1996" xr:uid="{00000000-0005-0000-0000-0000CD070000}"/>
    <cellStyle name="Separador de milhares 3 2" xfId="1997" xr:uid="{00000000-0005-0000-0000-0000CE070000}"/>
    <cellStyle name="Separador de milhares 3 2 2" xfId="1998" xr:uid="{00000000-0005-0000-0000-0000CF070000}"/>
    <cellStyle name="Separador de milhares 3 3" xfId="1999" xr:uid="{00000000-0005-0000-0000-0000D0070000}"/>
    <cellStyle name="Separador de milhares 4" xfId="2000" xr:uid="{00000000-0005-0000-0000-0000D1070000}"/>
    <cellStyle name="Separador de milhares 4 2" xfId="2001" xr:uid="{00000000-0005-0000-0000-0000D2070000}"/>
    <cellStyle name="Separador de milhares 4 2 2" xfId="2002" xr:uid="{00000000-0005-0000-0000-0000D3070000}"/>
    <cellStyle name="Separador de milhares 4 2 2 2" xfId="2003" xr:uid="{00000000-0005-0000-0000-0000D4070000}"/>
    <cellStyle name="Separador de milhares 4 2 2 3" xfId="2004" xr:uid="{00000000-0005-0000-0000-0000D5070000}"/>
    <cellStyle name="Separador de milhares 4 2 2 4" xfId="2005" xr:uid="{00000000-0005-0000-0000-0000D6070000}"/>
    <cellStyle name="Separador de milhares 4 2 3" xfId="2006" xr:uid="{00000000-0005-0000-0000-0000D7070000}"/>
    <cellStyle name="Separador de milhares 4 2 4" xfId="2007" xr:uid="{00000000-0005-0000-0000-0000D8070000}"/>
    <cellStyle name="Separador de milhares 4 2 5" xfId="2008" xr:uid="{00000000-0005-0000-0000-0000D9070000}"/>
    <cellStyle name="Separador de milhares 4 3" xfId="2009" xr:uid="{00000000-0005-0000-0000-0000DA070000}"/>
    <cellStyle name="Separador de milhares 4 3 2" xfId="2010" xr:uid="{00000000-0005-0000-0000-0000DB070000}"/>
    <cellStyle name="Separador de milhares 4 3 3" xfId="2011" xr:uid="{00000000-0005-0000-0000-0000DC070000}"/>
    <cellStyle name="Separador de milhares 4 3 4" xfId="2012" xr:uid="{00000000-0005-0000-0000-0000DD070000}"/>
    <cellStyle name="Separador de milhares 4 4" xfId="2013" xr:uid="{00000000-0005-0000-0000-0000DE070000}"/>
    <cellStyle name="Separador de milhares 4 5" xfId="2014" xr:uid="{00000000-0005-0000-0000-0000DF070000}"/>
    <cellStyle name="Separador de milhares 4 6" xfId="2015" xr:uid="{00000000-0005-0000-0000-0000E0070000}"/>
    <cellStyle name="TableStyleLight1" xfId="2016" xr:uid="{00000000-0005-0000-0000-0000E1070000}"/>
    <cellStyle name="TableStyleLight1 2" xfId="2017" xr:uid="{00000000-0005-0000-0000-0000E2070000}"/>
    <cellStyle name="TableStyleLight1 3" xfId="2018" xr:uid="{00000000-0005-0000-0000-0000E3070000}"/>
    <cellStyle name="Texto de Aviso 2" xfId="2019" xr:uid="{00000000-0005-0000-0000-0000E4070000}"/>
    <cellStyle name="Texto de Aviso 3" xfId="2020" xr:uid="{00000000-0005-0000-0000-0000E5070000}"/>
    <cellStyle name="Texto Explicativo 2" xfId="2021" xr:uid="{00000000-0005-0000-0000-0000E6070000}"/>
    <cellStyle name="Texto Explicativo 3" xfId="2022" xr:uid="{00000000-0005-0000-0000-0000E7070000}"/>
    <cellStyle name="Título 1 2" xfId="2023" xr:uid="{00000000-0005-0000-0000-0000E8070000}"/>
    <cellStyle name="Título 1 3" xfId="2024" xr:uid="{00000000-0005-0000-0000-0000E9070000}"/>
    <cellStyle name="Título 2 2" xfId="2025" xr:uid="{00000000-0005-0000-0000-0000EA070000}"/>
    <cellStyle name="Título 2 3" xfId="2026" xr:uid="{00000000-0005-0000-0000-0000EB070000}"/>
    <cellStyle name="Título 3 2" xfId="2027" xr:uid="{00000000-0005-0000-0000-0000EC070000}"/>
    <cellStyle name="Título 3 3" xfId="2028" xr:uid="{00000000-0005-0000-0000-0000ED070000}"/>
    <cellStyle name="Título 4 2" xfId="2029" xr:uid="{00000000-0005-0000-0000-0000EE070000}"/>
    <cellStyle name="Título 4 3" xfId="2030" xr:uid="{00000000-0005-0000-0000-0000EF070000}"/>
    <cellStyle name="Título 5" xfId="2031" xr:uid="{00000000-0005-0000-0000-0000F0070000}"/>
    <cellStyle name="Título 6" xfId="2032" xr:uid="{00000000-0005-0000-0000-0000F1070000}"/>
    <cellStyle name="Título 7" xfId="2033" xr:uid="{00000000-0005-0000-0000-0000F2070000}"/>
    <cellStyle name="Total 2" xfId="2034" xr:uid="{00000000-0005-0000-0000-0000F3070000}"/>
    <cellStyle name="Total 3" xfId="2035" xr:uid="{00000000-0005-0000-0000-0000F4070000}"/>
    <cellStyle name="Total 3 2" xfId="2036" xr:uid="{00000000-0005-0000-0000-0000F5070000}"/>
    <cellStyle name="Total 3 3" xfId="2037" xr:uid="{00000000-0005-0000-0000-0000F6070000}"/>
    <cellStyle name="Total 3 4" xfId="2038" xr:uid="{00000000-0005-0000-0000-0000F7070000}"/>
    <cellStyle name="Total 3 5" xfId="2039" xr:uid="{00000000-0005-0000-0000-0000F8070000}"/>
    <cellStyle name="Total 3 6" xfId="2040" xr:uid="{00000000-0005-0000-0000-0000F9070000}"/>
    <cellStyle name="Vírgula" xfId="2041" builtinId="3"/>
    <cellStyle name="Vírgula 10" xfId="2042" xr:uid="{00000000-0005-0000-0000-0000FA070000}"/>
    <cellStyle name="Vírgula 10 2" xfId="2043" xr:uid="{00000000-0005-0000-0000-0000FB070000}"/>
    <cellStyle name="Vírgula 10 3" xfId="2044" xr:uid="{00000000-0005-0000-0000-0000FC070000}"/>
    <cellStyle name="Vírgula 10 4" xfId="2045" xr:uid="{00000000-0005-0000-0000-0000FD070000}"/>
    <cellStyle name="Vírgula 11" xfId="2046" xr:uid="{00000000-0005-0000-0000-0000FE070000}"/>
    <cellStyle name="Vírgula 11 2" xfId="2047" xr:uid="{00000000-0005-0000-0000-0000FF070000}"/>
    <cellStyle name="Vírgula 11 3" xfId="2048" xr:uid="{00000000-0005-0000-0000-000000080000}"/>
    <cellStyle name="Vírgula 11 4" xfId="2049" xr:uid="{00000000-0005-0000-0000-000001080000}"/>
    <cellStyle name="Vírgula 12" xfId="2050" xr:uid="{00000000-0005-0000-0000-000002080000}"/>
    <cellStyle name="Vírgula 12 2" xfId="2051" xr:uid="{00000000-0005-0000-0000-000003080000}"/>
    <cellStyle name="Vírgula 12 3" xfId="2052" xr:uid="{00000000-0005-0000-0000-000004080000}"/>
    <cellStyle name="Vírgula 12 4" xfId="2053" xr:uid="{00000000-0005-0000-0000-000005080000}"/>
    <cellStyle name="Vírgula 13" xfId="2054" xr:uid="{00000000-0005-0000-0000-000006080000}"/>
    <cellStyle name="Vírgula 13 2" xfId="2055" xr:uid="{00000000-0005-0000-0000-000007080000}"/>
    <cellStyle name="Vírgula 13 3" xfId="2056" xr:uid="{00000000-0005-0000-0000-000008080000}"/>
    <cellStyle name="Vírgula 13 4" xfId="2057" xr:uid="{00000000-0005-0000-0000-000009080000}"/>
    <cellStyle name="Vírgula 14" xfId="2058" xr:uid="{00000000-0005-0000-0000-00000A080000}"/>
    <cellStyle name="Vírgula 14 2" xfId="2059" xr:uid="{00000000-0005-0000-0000-00000B080000}"/>
    <cellStyle name="Vírgula 14 3" xfId="2060" xr:uid="{00000000-0005-0000-0000-00000C080000}"/>
    <cellStyle name="Vírgula 14 4" xfId="2061" xr:uid="{00000000-0005-0000-0000-00000D080000}"/>
    <cellStyle name="Vírgula 15" xfId="2062" xr:uid="{00000000-0005-0000-0000-00000E080000}"/>
    <cellStyle name="Vírgula 15 2" xfId="2063" xr:uid="{00000000-0005-0000-0000-00000F080000}"/>
    <cellStyle name="Vírgula 15 3" xfId="2064" xr:uid="{00000000-0005-0000-0000-000010080000}"/>
    <cellStyle name="Vírgula 15 4" xfId="2065" xr:uid="{00000000-0005-0000-0000-000011080000}"/>
    <cellStyle name="Vírgula 16" xfId="2066" xr:uid="{00000000-0005-0000-0000-000012080000}"/>
    <cellStyle name="Vírgula 16 2" xfId="2067" xr:uid="{00000000-0005-0000-0000-000013080000}"/>
    <cellStyle name="Vírgula 16 3" xfId="2068" xr:uid="{00000000-0005-0000-0000-000014080000}"/>
    <cellStyle name="Vírgula 17" xfId="2069" xr:uid="{00000000-0005-0000-0000-000015080000}"/>
    <cellStyle name="Vírgula 17 2" xfId="2070" xr:uid="{00000000-0005-0000-0000-000016080000}"/>
    <cellStyle name="Vírgula 17 3" xfId="2071" xr:uid="{00000000-0005-0000-0000-000017080000}"/>
    <cellStyle name="Vírgula 17 4" xfId="2072" xr:uid="{00000000-0005-0000-0000-000018080000}"/>
    <cellStyle name="Vírgula 18" xfId="2073" xr:uid="{00000000-0005-0000-0000-000019080000}"/>
    <cellStyle name="Vírgula 18 2" xfId="2074" xr:uid="{00000000-0005-0000-0000-00001A080000}"/>
    <cellStyle name="Vírgula 18 3" xfId="2075" xr:uid="{00000000-0005-0000-0000-00001B080000}"/>
    <cellStyle name="Vírgula 18 4" xfId="2076" xr:uid="{00000000-0005-0000-0000-00001C080000}"/>
    <cellStyle name="Vírgula 19" xfId="2077" xr:uid="{00000000-0005-0000-0000-00001D080000}"/>
    <cellStyle name="Vírgula 19 2" xfId="2078" xr:uid="{00000000-0005-0000-0000-00001E080000}"/>
    <cellStyle name="Vírgula 19 3" xfId="2079" xr:uid="{00000000-0005-0000-0000-00001F080000}"/>
    <cellStyle name="Vírgula 19 4" xfId="2080" xr:uid="{00000000-0005-0000-0000-000020080000}"/>
    <cellStyle name="Vírgula 2" xfId="2081" xr:uid="{00000000-0005-0000-0000-000021080000}"/>
    <cellStyle name="Vírgula 2 2" xfId="2082" xr:uid="{00000000-0005-0000-0000-000022080000}"/>
    <cellStyle name="Vírgula 2 2 2" xfId="2083" xr:uid="{00000000-0005-0000-0000-000023080000}"/>
    <cellStyle name="Vírgula 2 2 3" xfId="2084" xr:uid="{00000000-0005-0000-0000-000024080000}"/>
    <cellStyle name="Vírgula 2 2 4" xfId="2085" xr:uid="{00000000-0005-0000-0000-000025080000}"/>
    <cellStyle name="Vírgula 2 3" xfId="2086" xr:uid="{00000000-0005-0000-0000-000026080000}"/>
    <cellStyle name="Vírgula 2 4" xfId="2087" xr:uid="{00000000-0005-0000-0000-000027080000}"/>
    <cellStyle name="Vírgula 2 5" xfId="2088" xr:uid="{00000000-0005-0000-0000-000028080000}"/>
    <cellStyle name="Vírgula 20" xfId="2089" xr:uid="{00000000-0005-0000-0000-000029080000}"/>
    <cellStyle name="Vírgula 20 2" xfId="2090" xr:uid="{00000000-0005-0000-0000-00002A080000}"/>
    <cellStyle name="Vírgula 20 3" xfId="2091" xr:uid="{00000000-0005-0000-0000-00002B080000}"/>
    <cellStyle name="Vírgula 20 4" xfId="2092" xr:uid="{00000000-0005-0000-0000-00002C080000}"/>
    <cellStyle name="Vírgula 21" xfId="2093" xr:uid="{00000000-0005-0000-0000-00002D080000}"/>
    <cellStyle name="Vírgula 21 2" xfId="2094" xr:uid="{00000000-0005-0000-0000-00002E080000}"/>
    <cellStyle name="Vírgula 21 2 2" xfId="2095" xr:uid="{00000000-0005-0000-0000-00002F080000}"/>
    <cellStyle name="Vírgula 21 3" xfId="2096" xr:uid="{00000000-0005-0000-0000-000030080000}"/>
    <cellStyle name="Vírgula 22" xfId="2097" xr:uid="{00000000-0005-0000-0000-000031080000}"/>
    <cellStyle name="Vírgula 23" xfId="2098" xr:uid="{00000000-0005-0000-0000-000032080000}"/>
    <cellStyle name="Vírgula 24" xfId="2099" xr:uid="{00000000-0005-0000-0000-000033080000}"/>
    <cellStyle name="Vírgula 25" xfId="2100" xr:uid="{00000000-0005-0000-0000-000034080000}"/>
    <cellStyle name="Vírgula 3" xfId="2101" xr:uid="{00000000-0005-0000-0000-000035080000}"/>
    <cellStyle name="Vírgula 3 2" xfId="2102" xr:uid="{00000000-0005-0000-0000-000036080000}"/>
    <cellStyle name="Vírgula 3 2 2" xfId="2103" xr:uid="{00000000-0005-0000-0000-000037080000}"/>
    <cellStyle name="Vírgula 3 2 3" xfId="2104" xr:uid="{00000000-0005-0000-0000-000038080000}"/>
    <cellStyle name="Vírgula 3 2 4" xfId="2105" xr:uid="{00000000-0005-0000-0000-000039080000}"/>
    <cellStyle name="Vírgula 3 3" xfId="2106" xr:uid="{00000000-0005-0000-0000-00003A080000}"/>
    <cellStyle name="Vírgula 3 4" xfId="2107" xr:uid="{00000000-0005-0000-0000-00003B080000}"/>
    <cellStyle name="Vírgula 3 5" xfId="2108" xr:uid="{00000000-0005-0000-0000-00003C080000}"/>
    <cellStyle name="Vírgula 4" xfId="2109" xr:uid="{00000000-0005-0000-0000-00003D080000}"/>
    <cellStyle name="Vírgula 4 2" xfId="2110" xr:uid="{00000000-0005-0000-0000-00003E080000}"/>
    <cellStyle name="Vírgula 4 2 2" xfId="2111" xr:uid="{00000000-0005-0000-0000-00003F080000}"/>
    <cellStyle name="Vírgula 4 2 2 2" xfId="2112" xr:uid="{00000000-0005-0000-0000-000040080000}"/>
    <cellStyle name="Vírgula 4 2 3" xfId="2113" xr:uid="{00000000-0005-0000-0000-000041080000}"/>
    <cellStyle name="Vírgula 4 3" xfId="2114" xr:uid="{00000000-0005-0000-0000-000042080000}"/>
    <cellStyle name="Vírgula 4 3 2" xfId="2115" xr:uid="{00000000-0005-0000-0000-000043080000}"/>
    <cellStyle name="Vírgula 4 3 3" xfId="2116" xr:uid="{00000000-0005-0000-0000-000044080000}"/>
    <cellStyle name="Vírgula 4 3 4" xfId="2117" xr:uid="{00000000-0005-0000-0000-000045080000}"/>
    <cellStyle name="Vírgula 4 4" xfId="2118" xr:uid="{00000000-0005-0000-0000-000046080000}"/>
    <cellStyle name="Vírgula 4 5" xfId="2119" xr:uid="{00000000-0005-0000-0000-000047080000}"/>
    <cellStyle name="Vírgula 4 6" xfId="2120" xr:uid="{00000000-0005-0000-0000-000048080000}"/>
    <cellStyle name="Vírgula 5" xfId="2121" xr:uid="{00000000-0005-0000-0000-000049080000}"/>
    <cellStyle name="Vírgula 5 2" xfId="2122" xr:uid="{00000000-0005-0000-0000-00004A080000}"/>
    <cellStyle name="Vírgula 5 2 2" xfId="2123" xr:uid="{00000000-0005-0000-0000-00004B080000}"/>
    <cellStyle name="Vírgula 5 2 3" xfId="2124" xr:uid="{00000000-0005-0000-0000-00004C080000}"/>
    <cellStyle name="Vírgula 5 2 4" xfId="2125" xr:uid="{00000000-0005-0000-0000-00004D080000}"/>
    <cellStyle name="Vírgula 5 3" xfId="2126" xr:uid="{00000000-0005-0000-0000-00004E080000}"/>
    <cellStyle name="Vírgula 5 4" xfId="2127" xr:uid="{00000000-0005-0000-0000-00004F080000}"/>
    <cellStyle name="Vírgula 5 5" xfId="2128" xr:uid="{00000000-0005-0000-0000-000050080000}"/>
    <cellStyle name="Vírgula 6" xfId="2129" xr:uid="{00000000-0005-0000-0000-000051080000}"/>
    <cellStyle name="Vírgula 6 2" xfId="2130" xr:uid="{00000000-0005-0000-0000-000052080000}"/>
    <cellStyle name="Vírgula 6 2 2" xfId="2131" xr:uid="{00000000-0005-0000-0000-000053080000}"/>
    <cellStyle name="Vírgula 6 2 3" xfId="2132" xr:uid="{00000000-0005-0000-0000-000054080000}"/>
    <cellStyle name="Vírgula 6 2 4" xfId="2133" xr:uid="{00000000-0005-0000-0000-000055080000}"/>
    <cellStyle name="Vírgula 6 3" xfId="2134" xr:uid="{00000000-0005-0000-0000-000056080000}"/>
    <cellStyle name="Vírgula 6 4" xfId="2135" xr:uid="{00000000-0005-0000-0000-000057080000}"/>
    <cellStyle name="Vírgula 6 5" xfId="2136" xr:uid="{00000000-0005-0000-0000-000058080000}"/>
    <cellStyle name="Vírgula 7" xfId="2137" xr:uid="{00000000-0005-0000-0000-000059080000}"/>
    <cellStyle name="Vírgula 7 2" xfId="2138" xr:uid="{00000000-0005-0000-0000-00005A080000}"/>
    <cellStyle name="Vírgula 7 2 2" xfId="2139" xr:uid="{00000000-0005-0000-0000-00005B080000}"/>
    <cellStyle name="Vírgula 7 2 3" xfId="2140" xr:uid="{00000000-0005-0000-0000-00005C080000}"/>
    <cellStyle name="Vírgula 7 2 4" xfId="2141" xr:uid="{00000000-0005-0000-0000-00005D080000}"/>
    <cellStyle name="Vírgula 7 3" xfId="2142" xr:uid="{00000000-0005-0000-0000-00005E080000}"/>
    <cellStyle name="Vírgula 7 4" xfId="2143" xr:uid="{00000000-0005-0000-0000-00005F080000}"/>
    <cellStyle name="Vírgula 7 5" xfId="2144" xr:uid="{00000000-0005-0000-0000-000060080000}"/>
    <cellStyle name="Vírgula 8" xfId="2145" xr:uid="{00000000-0005-0000-0000-000061080000}"/>
    <cellStyle name="Vírgula 8 2" xfId="2146" xr:uid="{00000000-0005-0000-0000-000062080000}"/>
    <cellStyle name="Vírgula 8 2 2" xfId="2147" xr:uid="{00000000-0005-0000-0000-000063080000}"/>
    <cellStyle name="Vírgula 8 2 3" xfId="2148" xr:uid="{00000000-0005-0000-0000-000064080000}"/>
    <cellStyle name="Vírgula 8 2 4" xfId="2149" xr:uid="{00000000-0005-0000-0000-000065080000}"/>
    <cellStyle name="Vírgula 8 3" xfId="2150" xr:uid="{00000000-0005-0000-0000-000066080000}"/>
    <cellStyle name="Vírgula 8 4" xfId="2151" xr:uid="{00000000-0005-0000-0000-000067080000}"/>
    <cellStyle name="Vírgula 8 5" xfId="2152" xr:uid="{00000000-0005-0000-0000-000068080000}"/>
    <cellStyle name="Vírgula 9" xfId="2153" xr:uid="{00000000-0005-0000-0000-000069080000}"/>
    <cellStyle name="Vírgula 9 2" xfId="2154" xr:uid="{00000000-0005-0000-0000-00006A080000}"/>
    <cellStyle name="Vírgula 9 3" xfId="2155" xr:uid="{00000000-0005-0000-0000-00006B080000}"/>
    <cellStyle name="Vírgula 9 4" xfId="2156" xr:uid="{00000000-0005-0000-0000-00006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4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1085850</xdr:colOff>
      <xdr:row>4</xdr:row>
      <xdr:rowOff>171450</xdr:rowOff>
    </xdr:to>
    <xdr:pic>
      <xdr:nvPicPr>
        <xdr:cNvPr id="4448" name="Imagem 1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4762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1085850</xdr:colOff>
      <xdr:row>4</xdr:row>
      <xdr:rowOff>171450</xdr:rowOff>
    </xdr:to>
    <xdr:pic>
      <xdr:nvPicPr>
        <xdr:cNvPr id="4449" name="Imagem 4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4762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1133475</xdr:colOff>
      <xdr:row>79</xdr:row>
      <xdr:rowOff>123825</xdr:rowOff>
    </xdr:to>
    <xdr:pic>
      <xdr:nvPicPr>
        <xdr:cNvPr id="4450" name="Imagem 5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926050"/>
          <a:ext cx="9334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1104900</xdr:colOff>
      <xdr:row>163</xdr:row>
      <xdr:rowOff>76200</xdr:rowOff>
    </xdr:to>
    <xdr:pic>
      <xdr:nvPicPr>
        <xdr:cNvPr id="4451" name="Imagem 6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37909500"/>
          <a:ext cx="9334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1085850</xdr:colOff>
      <xdr:row>4</xdr:row>
      <xdr:rowOff>171450</xdr:rowOff>
    </xdr:to>
    <xdr:pic>
      <xdr:nvPicPr>
        <xdr:cNvPr id="4452" name="Imagem 7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4762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1085850</xdr:colOff>
      <xdr:row>4</xdr:row>
      <xdr:rowOff>171450</xdr:rowOff>
    </xdr:to>
    <xdr:pic>
      <xdr:nvPicPr>
        <xdr:cNvPr id="4453" name="Imagem 8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4762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1133475</xdr:colOff>
      <xdr:row>79</xdr:row>
      <xdr:rowOff>123825</xdr:rowOff>
    </xdr:to>
    <xdr:pic>
      <xdr:nvPicPr>
        <xdr:cNvPr id="4454" name="Imagem 9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926050"/>
          <a:ext cx="9334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1104900</xdr:colOff>
      <xdr:row>163</xdr:row>
      <xdr:rowOff>76200</xdr:rowOff>
    </xdr:to>
    <xdr:pic>
      <xdr:nvPicPr>
        <xdr:cNvPr id="4455" name="Imagem 10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37909500"/>
          <a:ext cx="93345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75</xdr:row>
      <xdr:rowOff>95250</xdr:rowOff>
    </xdr:from>
    <xdr:to>
      <xdr:col>0</xdr:col>
      <xdr:colOff>1133475</xdr:colOff>
      <xdr:row>79</xdr:row>
      <xdr:rowOff>142875</xdr:rowOff>
    </xdr:to>
    <xdr:pic>
      <xdr:nvPicPr>
        <xdr:cNvPr id="4456" name="Imagem 11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945100"/>
          <a:ext cx="9334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186" name="Imagem 1">
          <a:extLst>
            <a:ext uri="{FF2B5EF4-FFF2-40B4-BE49-F238E27FC236}">
              <a16:creationId xmlns:a16="http://schemas.microsoft.com/office/drawing/2014/main" id="{00000000-0008-0000-0C00-000082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1400" y="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1314450</xdr:colOff>
      <xdr:row>2</xdr:row>
      <xdr:rowOff>200025</xdr:rowOff>
    </xdr:to>
    <xdr:pic>
      <xdr:nvPicPr>
        <xdr:cNvPr id="13187" name="Imagem 3">
          <a:extLst>
            <a:ext uri="{FF2B5EF4-FFF2-40B4-BE49-F238E27FC236}">
              <a16:creationId xmlns:a16="http://schemas.microsoft.com/office/drawing/2014/main" id="{00000000-0008-0000-0C00-000083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15600" y="0"/>
          <a:ext cx="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188" name="Imagem 4">
          <a:extLst>
            <a:ext uri="{FF2B5EF4-FFF2-40B4-BE49-F238E27FC236}">
              <a16:creationId xmlns:a16="http://schemas.microsoft.com/office/drawing/2014/main" id="{00000000-0008-0000-0C00-00008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1400" y="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9525</xdr:colOff>
      <xdr:row>2</xdr:row>
      <xdr:rowOff>66675</xdr:rowOff>
    </xdr:to>
    <xdr:pic>
      <xdr:nvPicPr>
        <xdr:cNvPr id="13189" name="Imagem 5">
          <a:extLst>
            <a:ext uri="{FF2B5EF4-FFF2-40B4-BE49-F238E27FC236}">
              <a16:creationId xmlns:a16="http://schemas.microsoft.com/office/drawing/2014/main" id="{00000000-0008-0000-0C00-00008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01150" y="0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1</xdr:row>
      <xdr:rowOff>0</xdr:rowOff>
    </xdr:from>
    <xdr:to>
      <xdr:col>2</xdr:col>
      <xdr:colOff>1190625</xdr:colOff>
      <xdr:row>4</xdr:row>
      <xdr:rowOff>133350</xdr:rowOff>
    </xdr:to>
    <xdr:pic>
      <xdr:nvPicPr>
        <xdr:cNvPr id="13190" name="Imagem 6">
          <a:extLst>
            <a:ext uri="{FF2B5EF4-FFF2-40B4-BE49-F238E27FC236}">
              <a16:creationId xmlns:a16="http://schemas.microsoft.com/office/drawing/2014/main" id="{00000000-0008-0000-0C00-00008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1400" y="333375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0</xdr:row>
      <xdr:rowOff>28575</xdr:rowOff>
    </xdr:from>
    <xdr:to>
      <xdr:col>4</xdr:col>
      <xdr:colOff>9525</xdr:colOff>
      <xdr:row>3</xdr:row>
      <xdr:rowOff>142875</xdr:rowOff>
    </xdr:to>
    <xdr:pic>
      <xdr:nvPicPr>
        <xdr:cNvPr id="13191" name="Imagem 7">
          <a:extLst>
            <a:ext uri="{FF2B5EF4-FFF2-40B4-BE49-F238E27FC236}">
              <a16:creationId xmlns:a16="http://schemas.microsoft.com/office/drawing/2014/main" id="{00000000-0008-0000-0C00-00008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10675" y="2857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1314450</xdr:colOff>
      <xdr:row>2</xdr:row>
      <xdr:rowOff>200025</xdr:rowOff>
    </xdr:to>
    <xdr:pic>
      <xdr:nvPicPr>
        <xdr:cNvPr id="13192" name="Imagem 8">
          <a:extLst>
            <a:ext uri="{FF2B5EF4-FFF2-40B4-BE49-F238E27FC236}">
              <a16:creationId xmlns:a16="http://schemas.microsoft.com/office/drawing/2014/main" id="{00000000-0008-0000-0C00-000088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515600" y="0"/>
          <a:ext cx="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193" name="Imagem 9">
          <a:extLst>
            <a:ext uri="{FF2B5EF4-FFF2-40B4-BE49-F238E27FC236}">
              <a16:creationId xmlns:a16="http://schemas.microsoft.com/office/drawing/2014/main" id="{00000000-0008-0000-0C00-000089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1400" y="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9525</xdr:colOff>
      <xdr:row>2</xdr:row>
      <xdr:rowOff>66675</xdr:rowOff>
    </xdr:to>
    <xdr:pic>
      <xdr:nvPicPr>
        <xdr:cNvPr id="13194" name="Imagem 10">
          <a:extLst>
            <a:ext uri="{FF2B5EF4-FFF2-40B4-BE49-F238E27FC236}">
              <a16:creationId xmlns:a16="http://schemas.microsoft.com/office/drawing/2014/main" id="{00000000-0008-0000-0C00-00008A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01150" y="0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1</xdr:row>
      <xdr:rowOff>0</xdr:rowOff>
    </xdr:from>
    <xdr:to>
      <xdr:col>2</xdr:col>
      <xdr:colOff>1190625</xdr:colOff>
      <xdr:row>4</xdr:row>
      <xdr:rowOff>133350</xdr:rowOff>
    </xdr:to>
    <xdr:pic>
      <xdr:nvPicPr>
        <xdr:cNvPr id="13195" name="Imagem 11">
          <a:extLst>
            <a:ext uri="{FF2B5EF4-FFF2-40B4-BE49-F238E27FC236}">
              <a16:creationId xmlns:a16="http://schemas.microsoft.com/office/drawing/2014/main" id="{00000000-0008-0000-0C00-00008B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1400" y="333375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196" name="Imagem 12">
          <a:extLst>
            <a:ext uri="{FF2B5EF4-FFF2-40B4-BE49-F238E27FC236}">
              <a16:creationId xmlns:a16="http://schemas.microsoft.com/office/drawing/2014/main" id="{00000000-0008-0000-0C00-00008C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91400" y="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197" name="Imagem 13">
          <a:extLst>
            <a:ext uri="{FF2B5EF4-FFF2-40B4-BE49-F238E27FC236}">
              <a16:creationId xmlns:a16="http://schemas.microsoft.com/office/drawing/2014/main" id="{00000000-0008-0000-0C00-00008D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198" name="Imagem 14">
          <a:extLst>
            <a:ext uri="{FF2B5EF4-FFF2-40B4-BE49-F238E27FC236}">
              <a16:creationId xmlns:a16="http://schemas.microsoft.com/office/drawing/2014/main" id="{00000000-0008-0000-0C00-00008E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199" name="Imagem 15">
          <a:extLst>
            <a:ext uri="{FF2B5EF4-FFF2-40B4-BE49-F238E27FC236}">
              <a16:creationId xmlns:a16="http://schemas.microsoft.com/office/drawing/2014/main" id="{00000000-0008-0000-0C00-00008F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0" name="Imagem 16">
          <a:extLst>
            <a:ext uri="{FF2B5EF4-FFF2-40B4-BE49-F238E27FC236}">
              <a16:creationId xmlns:a16="http://schemas.microsoft.com/office/drawing/2014/main" id="{00000000-0008-0000-0C00-000090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1" name="Imagem 17">
          <a:extLst>
            <a:ext uri="{FF2B5EF4-FFF2-40B4-BE49-F238E27FC236}">
              <a16:creationId xmlns:a16="http://schemas.microsoft.com/office/drawing/2014/main" id="{00000000-0008-0000-0C00-000091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2" name="Imagem 18">
          <a:extLst>
            <a:ext uri="{FF2B5EF4-FFF2-40B4-BE49-F238E27FC236}">
              <a16:creationId xmlns:a16="http://schemas.microsoft.com/office/drawing/2014/main" id="{00000000-0008-0000-0C00-000092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3" name="Imagem 19">
          <a:extLst>
            <a:ext uri="{FF2B5EF4-FFF2-40B4-BE49-F238E27FC236}">
              <a16:creationId xmlns:a16="http://schemas.microsoft.com/office/drawing/2014/main" id="{00000000-0008-0000-0C00-000093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4" name="Imagem 20">
          <a:extLst>
            <a:ext uri="{FF2B5EF4-FFF2-40B4-BE49-F238E27FC236}">
              <a16:creationId xmlns:a16="http://schemas.microsoft.com/office/drawing/2014/main" id="{00000000-0008-0000-0C00-00009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5" name="Imagem 21">
          <a:extLst>
            <a:ext uri="{FF2B5EF4-FFF2-40B4-BE49-F238E27FC236}">
              <a16:creationId xmlns:a16="http://schemas.microsoft.com/office/drawing/2014/main" id="{00000000-0008-0000-0C00-00009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6" name="Imagem 22">
          <a:extLst>
            <a:ext uri="{FF2B5EF4-FFF2-40B4-BE49-F238E27FC236}">
              <a16:creationId xmlns:a16="http://schemas.microsoft.com/office/drawing/2014/main" id="{00000000-0008-0000-0C00-00009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7" name="Imagem 23">
          <a:extLst>
            <a:ext uri="{FF2B5EF4-FFF2-40B4-BE49-F238E27FC236}">
              <a16:creationId xmlns:a16="http://schemas.microsoft.com/office/drawing/2014/main" id="{00000000-0008-0000-0C00-00009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1314450</xdr:colOff>
      <xdr:row>0</xdr:row>
      <xdr:rowOff>0</xdr:rowOff>
    </xdr:from>
    <xdr:to>
      <xdr:col>6</xdr:col>
      <xdr:colOff>1314450</xdr:colOff>
      <xdr:row>2</xdr:row>
      <xdr:rowOff>66675</xdr:rowOff>
    </xdr:to>
    <xdr:pic>
      <xdr:nvPicPr>
        <xdr:cNvPr id="13208" name="Imagem 24">
          <a:extLst>
            <a:ext uri="{FF2B5EF4-FFF2-40B4-BE49-F238E27FC236}">
              <a16:creationId xmlns:a16="http://schemas.microsoft.com/office/drawing/2014/main" id="{00000000-0008-0000-0C00-000098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71612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114300</xdr:rowOff>
    </xdr:to>
    <xdr:pic>
      <xdr:nvPicPr>
        <xdr:cNvPr id="13625" name="Imagem 1">
          <a:extLst>
            <a:ext uri="{FF2B5EF4-FFF2-40B4-BE49-F238E27FC236}">
              <a16:creationId xmlns:a16="http://schemas.microsoft.com/office/drawing/2014/main" id="{00000000-0008-0000-0D00-000039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1314450</xdr:colOff>
      <xdr:row>2</xdr:row>
      <xdr:rowOff>200025</xdr:rowOff>
    </xdr:to>
    <xdr:pic>
      <xdr:nvPicPr>
        <xdr:cNvPr id="13626" name="Imagem 2">
          <a:extLst>
            <a:ext uri="{FF2B5EF4-FFF2-40B4-BE49-F238E27FC236}">
              <a16:creationId xmlns:a16="http://schemas.microsoft.com/office/drawing/2014/main" id="{00000000-0008-0000-0D00-00003A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627" name="Imagem 5">
          <a:extLst>
            <a:ext uri="{FF2B5EF4-FFF2-40B4-BE49-F238E27FC236}">
              <a16:creationId xmlns:a16="http://schemas.microsoft.com/office/drawing/2014/main" id="{00000000-0008-0000-0D00-00003B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57150</xdr:rowOff>
    </xdr:to>
    <xdr:pic>
      <xdr:nvPicPr>
        <xdr:cNvPr id="13628" name="Imagem 6">
          <a:extLst>
            <a:ext uri="{FF2B5EF4-FFF2-40B4-BE49-F238E27FC236}">
              <a16:creationId xmlns:a16="http://schemas.microsoft.com/office/drawing/2014/main" id="{00000000-0008-0000-0D00-00003C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29675" y="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114300</xdr:rowOff>
    </xdr:to>
    <xdr:pic>
      <xdr:nvPicPr>
        <xdr:cNvPr id="13629" name="Imagem 7">
          <a:extLst>
            <a:ext uri="{FF2B5EF4-FFF2-40B4-BE49-F238E27FC236}">
              <a16:creationId xmlns:a16="http://schemas.microsoft.com/office/drawing/2014/main" id="{00000000-0008-0000-0D00-00003D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1314450</xdr:colOff>
      <xdr:row>2</xdr:row>
      <xdr:rowOff>200025</xdr:rowOff>
    </xdr:to>
    <xdr:pic>
      <xdr:nvPicPr>
        <xdr:cNvPr id="13630" name="Imagem 8">
          <a:extLst>
            <a:ext uri="{FF2B5EF4-FFF2-40B4-BE49-F238E27FC236}">
              <a16:creationId xmlns:a16="http://schemas.microsoft.com/office/drawing/2014/main" id="{00000000-0008-0000-0D00-00003E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631" name="Imagem 9">
          <a:extLst>
            <a:ext uri="{FF2B5EF4-FFF2-40B4-BE49-F238E27FC236}">
              <a16:creationId xmlns:a16="http://schemas.microsoft.com/office/drawing/2014/main" id="{00000000-0008-0000-0D00-00003F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200025</xdr:rowOff>
    </xdr:to>
    <xdr:pic>
      <xdr:nvPicPr>
        <xdr:cNvPr id="13632" name="Imagem 10">
          <a:extLst>
            <a:ext uri="{FF2B5EF4-FFF2-40B4-BE49-F238E27FC236}">
              <a16:creationId xmlns:a16="http://schemas.microsoft.com/office/drawing/2014/main" id="{00000000-0008-0000-0D00-000040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29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0544" name="Imagem 1">
          <a:extLst>
            <a:ext uri="{FF2B5EF4-FFF2-40B4-BE49-F238E27FC236}">
              <a16:creationId xmlns:a16="http://schemas.microsoft.com/office/drawing/2014/main" id="{00000000-0008-0000-0E00-000040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76200</xdr:rowOff>
    </xdr:to>
    <xdr:pic>
      <xdr:nvPicPr>
        <xdr:cNvPr id="20545" name="Imagem 2">
          <a:extLst>
            <a:ext uri="{FF2B5EF4-FFF2-40B4-BE49-F238E27FC236}">
              <a16:creationId xmlns:a16="http://schemas.microsoft.com/office/drawing/2014/main" id="{00000000-0008-0000-0E00-00004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46" name="Imagem 3">
          <a:extLst>
            <a:ext uri="{FF2B5EF4-FFF2-40B4-BE49-F238E27FC236}">
              <a16:creationId xmlns:a16="http://schemas.microsoft.com/office/drawing/2014/main" id="{00000000-0008-0000-0E00-00004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47" name="Imagem 4">
          <a:extLst>
            <a:ext uri="{FF2B5EF4-FFF2-40B4-BE49-F238E27FC236}">
              <a16:creationId xmlns:a16="http://schemas.microsoft.com/office/drawing/2014/main" id="{00000000-0008-0000-0E00-000043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48" name="Imagem 5">
          <a:extLst>
            <a:ext uri="{FF2B5EF4-FFF2-40B4-BE49-F238E27FC236}">
              <a16:creationId xmlns:a16="http://schemas.microsoft.com/office/drawing/2014/main" id="{00000000-0008-0000-0E00-00004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49" name="Imagem 6">
          <a:extLst>
            <a:ext uri="{FF2B5EF4-FFF2-40B4-BE49-F238E27FC236}">
              <a16:creationId xmlns:a16="http://schemas.microsoft.com/office/drawing/2014/main" id="{00000000-0008-0000-0E00-00004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50" name="Imagem 7">
          <a:extLst>
            <a:ext uri="{FF2B5EF4-FFF2-40B4-BE49-F238E27FC236}">
              <a16:creationId xmlns:a16="http://schemas.microsoft.com/office/drawing/2014/main" id="{00000000-0008-0000-0E00-000046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51" name="Imagem 8">
          <a:extLst>
            <a:ext uri="{FF2B5EF4-FFF2-40B4-BE49-F238E27FC236}">
              <a16:creationId xmlns:a16="http://schemas.microsoft.com/office/drawing/2014/main" id="{00000000-0008-0000-0E00-000047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0552" name="Imagem 9">
          <a:extLst>
            <a:ext uri="{FF2B5EF4-FFF2-40B4-BE49-F238E27FC236}">
              <a16:creationId xmlns:a16="http://schemas.microsoft.com/office/drawing/2014/main" id="{00000000-0008-0000-0E00-000048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76200</xdr:rowOff>
    </xdr:to>
    <xdr:pic>
      <xdr:nvPicPr>
        <xdr:cNvPr id="20553" name="Imagem 10">
          <a:extLst>
            <a:ext uri="{FF2B5EF4-FFF2-40B4-BE49-F238E27FC236}">
              <a16:creationId xmlns:a16="http://schemas.microsoft.com/office/drawing/2014/main" id="{00000000-0008-0000-0E00-000049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54" name="Imagem 11">
          <a:extLst>
            <a:ext uri="{FF2B5EF4-FFF2-40B4-BE49-F238E27FC236}">
              <a16:creationId xmlns:a16="http://schemas.microsoft.com/office/drawing/2014/main" id="{00000000-0008-0000-0E00-00004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55" name="Imagem 12">
          <a:extLst>
            <a:ext uri="{FF2B5EF4-FFF2-40B4-BE49-F238E27FC236}">
              <a16:creationId xmlns:a16="http://schemas.microsoft.com/office/drawing/2014/main" id="{00000000-0008-0000-0E00-00004B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56" name="Imagem 13">
          <a:extLst>
            <a:ext uri="{FF2B5EF4-FFF2-40B4-BE49-F238E27FC236}">
              <a16:creationId xmlns:a16="http://schemas.microsoft.com/office/drawing/2014/main" id="{00000000-0008-0000-0E00-00004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57" name="Imagem 14">
          <a:extLst>
            <a:ext uri="{FF2B5EF4-FFF2-40B4-BE49-F238E27FC236}">
              <a16:creationId xmlns:a16="http://schemas.microsoft.com/office/drawing/2014/main" id="{00000000-0008-0000-0E00-00004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58" name="Imagem 15">
          <a:extLst>
            <a:ext uri="{FF2B5EF4-FFF2-40B4-BE49-F238E27FC236}">
              <a16:creationId xmlns:a16="http://schemas.microsoft.com/office/drawing/2014/main" id="{00000000-0008-0000-0E00-00004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59" name="Imagem 16">
          <a:extLst>
            <a:ext uri="{FF2B5EF4-FFF2-40B4-BE49-F238E27FC236}">
              <a16:creationId xmlns:a16="http://schemas.microsoft.com/office/drawing/2014/main" id="{00000000-0008-0000-0E00-00004F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133350</xdr:rowOff>
    </xdr:to>
    <xdr:pic>
      <xdr:nvPicPr>
        <xdr:cNvPr id="20560" name="Imagem 17">
          <a:extLst>
            <a:ext uri="{FF2B5EF4-FFF2-40B4-BE49-F238E27FC236}">
              <a16:creationId xmlns:a16="http://schemas.microsoft.com/office/drawing/2014/main" id="{00000000-0008-0000-0E00-000050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66675</xdr:rowOff>
    </xdr:to>
    <xdr:pic>
      <xdr:nvPicPr>
        <xdr:cNvPr id="20561" name="Imagem 18">
          <a:extLst>
            <a:ext uri="{FF2B5EF4-FFF2-40B4-BE49-F238E27FC236}">
              <a16:creationId xmlns:a16="http://schemas.microsoft.com/office/drawing/2014/main" id="{00000000-0008-0000-0E00-00005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62" name="Imagem 19">
          <a:extLst>
            <a:ext uri="{FF2B5EF4-FFF2-40B4-BE49-F238E27FC236}">
              <a16:creationId xmlns:a16="http://schemas.microsoft.com/office/drawing/2014/main" id="{00000000-0008-0000-0E00-00005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63" name="Imagem 20">
          <a:extLst>
            <a:ext uri="{FF2B5EF4-FFF2-40B4-BE49-F238E27FC236}">
              <a16:creationId xmlns:a16="http://schemas.microsoft.com/office/drawing/2014/main" id="{00000000-0008-0000-0E00-000053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64" name="Imagem 21">
          <a:extLst>
            <a:ext uri="{FF2B5EF4-FFF2-40B4-BE49-F238E27FC236}">
              <a16:creationId xmlns:a16="http://schemas.microsoft.com/office/drawing/2014/main" id="{00000000-0008-0000-0E00-00005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65" name="Imagem 22">
          <a:extLst>
            <a:ext uri="{FF2B5EF4-FFF2-40B4-BE49-F238E27FC236}">
              <a16:creationId xmlns:a16="http://schemas.microsoft.com/office/drawing/2014/main" id="{00000000-0008-0000-0E00-00005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66" name="Imagem 23">
          <a:extLst>
            <a:ext uri="{FF2B5EF4-FFF2-40B4-BE49-F238E27FC236}">
              <a16:creationId xmlns:a16="http://schemas.microsoft.com/office/drawing/2014/main" id="{00000000-0008-0000-0E00-000056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67" name="Imagem 24">
          <a:extLst>
            <a:ext uri="{FF2B5EF4-FFF2-40B4-BE49-F238E27FC236}">
              <a16:creationId xmlns:a16="http://schemas.microsoft.com/office/drawing/2014/main" id="{00000000-0008-0000-0E00-000057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133350</xdr:rowOff>
    </xdr:to>
    <xdr:pic>
      <xdr:nvPicPr>
        <xdr:cNvPr id="20568" name="Imagem 25">
          <a:extLst>
            <a:ext uri="{FF2B5EF4-FFF2-40B4-BE49-F238E27FC236}">
              <a16:creationId xmlns:a16="http://schemas.microsoft.com/office/drawing/2014/main" id="{00000000-0008-0000-0E00-000058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66675</xdr:rowOff>
    </xdr:to>
    <xdr:pic>
      <xdr:nvPicPr>
        <xdr:cNvPr id="20569" name="Imagem 26">
          <a:extLst>
            <a:ext uri="{FF2B5EF4-FFF2-40B4-BE49-F238E27FC236}">
              <a16:creationId xmlns:a16="http://schemas.microsoft.com/office/drawing/2014/main" id="{00000000-0008-0000-0E00-000059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70" name="Imagem 27">
          <a:extLst>
            <a:ext uri="{FF2B5EF4-FFF2-40B4-BE49-F238E27FC236}">
              <a16:creationId xmlns:a16="http://schemas.microsoft.com/office/drawing/2014/main" id="{00000000-0008-0000-0E00-00005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71" name="Imagem 28">
          <a:extLst>
            <a:ext uri="{FF2B5EF4-FFF2-40B4-BE49-F238E27FC236}">
              <a16:creationId xmlns:a16="http://schemas.microsoft.com/office/drawing/2014/main" id="{00000000-0008-0000-0E00-00005B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72" name="Imagem 29">
          <a:extLst>
            <a:ext uri="{FF2B5EF4-FFF2-40B4-BE49-F238E27FC236}">
              <a16:creationId xmlns:a16="http://schemas.microsoft.com/office/drawing/2014/main" id="{00000000-0008-0000-0E00-00005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73" name="Imagem 30">
          <a:extLst>
            <a:ext uri="{FF2B5EF4-FFF2-40B4-BE49-F238E27FC236}">
              <a16:creationId xmlns:a16="http://schemas.microsoft.com/office/drawing/2014/main" id="{00000000-0008-0000-0E00-00005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74" name="Imagem 31">
          <a:extLst>
            <a:ext uri="{FF2B5EF4-FFF2-40B4-BE49-F238E27FC236}">
              <a16:creationId xmlns:a16="http://schemas.microsoft.com/office/drawing/2014/main" id="{00000000-0008-0000-0E00-00005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75" name="Imagem 32">
          <a:extLst>
            <a:ext uri="{FF2B5EF4-FFF2-40B4-BE49-F238E27FC236}">
              <a16:creationId xmlns:a16="http://schemas.microsoft.com/office/drawing/2014/main" id="{00000000-0008-0000-0E00-00005F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0576" name="Imagem 33">
          <a:extLst>
            <a:ext uri="{FF2B5EF4-FFF2-40B4-BE49-F238E27FC236}">
              <a16:creationId xmlns:a16="http://schemas.microsoft.com/office/drawing/2014/main" id="{00000000-0008-0000-0E00-000060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76200</xdr:rowOff>
    </xdr:to>
    <xdr:pic>
      <xdr:nvPicPr>
        <xdr:cNvPr id="20577" name="Imagem 34">
          <a:extLst>
            <a:ext uri="{FF2B5EF4-FFF2-40B4-BE49-F238E27FC236}">
              <a16:creationId xmlns:a16="http://schemas.microsoft.com/office/drawing/2014/main" id="{00000000-0008-0000-0E00-00006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78" name="Imagem 35">
          <a:extLst>
            <a:ext uri="{FF2B5EF4-FFF2-40B4-BE49-F238E27FC236}">
              <a16:creationId xmlns:a16="http://schemas.microsoft.com/office/drawing/2014/main" id="{00000000-0008-0000-0E00-00006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79" name="Imagem 36">
          <a:extLst>
            <a:ext uri="{FF2B5EF4-FFF2-40B4-BE49-F238E27FC236}">
              <a16:creationId xmlns:a16="http://schemas.microsoft.com/office/drawing/2014/main" id="{00000000-0008-0000-0E00-000063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80" name="Imagem 37">
          <a:extLst>
            <a:ext uri="{FF2B5EF4-FFF2-40B4-BE49-F238E27FC236}">
              <a16:creationId xmlns:a16="http://schemas.microsoft.com/office/drawing/2014/main" id="{00000000-0008-0000-0E00-00006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81" name="Imagem 38">
          <a:extLst>
            <a:ext uri="{FF2B5EF4-FFF2-40B4-BE49-F238E27FC236}">
              <a16:creationId xmlns:a16="http://schemas.microsoft.com/office/drawing/2014/main" id="{00000000-0008-0000-0E00-00006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82" name="Imagem 39">
          <a:extLst>
            <a:ext uri="{FF2B5EF4-FFF2-40B4-BE49-F238E27FC236}">
              <a16:creationId xmlns:a16="http://schemas.microsoft.com/office/drawing/2014/main" id="{00000000-0008-0000-0E00-000066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83" name="Imagem 40">
          <a:extLst>
            <a:ext uri="{FF2B5EF4-FFF2-40B4-BE49-F238E27FC236}">
              <a16:creationId xmlns:a16="http://schemas.microsoft.com/office/drawing/2014/main" id="{00000000-0008-0000-0E00-000067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0584" name="Imagem 41">
          <a:extLst>
            <a:ext uri="{FF2B5EF4-FFF2-40B4-BE49-F238E27FC236}">
              <a16:creationId xmlns:a16="http://schemas.microsoft.com/office/drawing/2014/main" id="{00000000-0008-0000-0E00-000068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76200</xdr:rowOff>
    </xdr:to>
    <xdr:pic>
      <xdr:nvPicPr>
        <xdr:cNvPr id="20585" name="Imagem 42">
          <a:extLst>
            <a:ext uri="{FF2B5EF4-FFF2-40B4-BE49-F238E27FC236}">
              <a16:creationId xmlns:a16="http://schemas.microsoft.com/office/drawing/2014/main" id="{00000000-0008-0000-0E00-000069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86" name="Imagem 43">
          <a:extLst>
            <a:ext uri="{FF2B5EF4-FFF2-40B4-BE49-F238E27FC236}">
              <a16:creationId xmlns:a16="http://schemas.microsoft.com/office/drawing/2014/main" id="{00000000-0008-0000-0E00-00006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87" name="Imagem 44">
          <a:extLst>
            <a:ext uri="{FF2B5EF4-FFF2-40B4-BE49-F238E27FC236}">
              <a16:creationId xmlns:a16="http://schemas.microsoft.com/office/drawing/2014/main" id="{00000000-0008-0000-0E00-00006B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88" name="Imagem 45">
          <a:extLst>
            <a:ext uri="{FF2B5EF4-FFF2-40B4-BE49-F238E27FC236}">
              <a16:creationId xmlns:a16="http://schemas.microsoft.com/office/drawing/2014/main" id="{00000000-0008-0000-0E00-00006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89" name="Imagem 46">
          <a:extLst>
            <a:ext uri="{FF2B5EF4-FFF2-40B4-BE49-F238E27FC236}">
              <a16:creationId xmlns:a16="http://schemas.microsoft.com/office/drawing/2014/main" id="{00000000-0008-0000-0E00-00006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90" name="Imagem 47">
          <a:extLst>
            <a:ext uri="{FF2B5EF4-FFF2-40B4-BE49-F238E27FC236}">
              <a16:creationId xmlns:a16="http://schemas.microsoft.com/office/drawing/2014/main" id="{00000000-0008-0000-0E00-00006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91" name="Imagem 48">
          <a:extLst>
            <a:ext uri="{FF2B5EF4-FFF2-40B4-BE49-F238E27FC236}">
              <a16:creationId xmlns:a16="http://schemas.microsoft.com/office/drawing/2014/main" id="{00000000-0008-0000-0E00-00006F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133350</xdr:rowOff>
    </xdr:to>
    <xdr:pic>
      <xdr:nvPicPr>
        <xdr:cNvPr id="20592" name="Imagem 49">
          <a:extLst>
            <a:ext uri="{FF2B5EF4-FFF2-40B4-BE49-F238E27FC236}">
              <a16:creationId xmlns:a16="http://schemas.microsoft.com/office/drawing/2014/main" id="{00000000-0008-0000-0E00-000070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66675</xdr:rowOff>
    </xdr:to>
    <xdr:pic>
      <xdr:nvPicPr>
        <xdr:cNvPr id="20593" name="Imagem 50">
          <a:extLst>
            <a:ext uri="{FF2B5EF4-FFF2-40B4-BE49-F238E27FC236}">
              <a16:creationId xmlns:a16="http://schemas.microsoft.com/office/drawing/2014/main" id="{00000000-0008-0000-0E00-00007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594" name="Imagem 51">
          <a:extLst>
            <a:ext uri="{FF2B5EF4-FFF2-40B4-BE49-F238E27FC236}">
              <a16:creationId xmlns:a16="http://schemas.microsoft.com/office/drawing/2014/main" id="{00000000-0008-0000-0E00-00007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595" name="Imagem 52">
          <a:extLst>
            <a:ext uri="{FF2B5EF4-FFF2-40B4-BE49-F238E27FC236}">
              <a16:creationId xmlns:a16="http://schemas.microsoft.com/office/drawing/2014/main" id="{00000000-0008-0000-0E00-000073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96" name="Imagem 53">
          <a:extLst>
            <a:ext uri="{FF2B5EF4-FFF2-40B4-BE49-F238E27FC236}">
              <a16:creationId xmlns:a16="http://schemas.microsoft.com/office/drawing/2014/main" id="{00000000-0008-0000-0E00-00007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97" name="Imagem 54">
          <a:extLst>
            <a:ext uri="{FF2B5EF4-FFF2-40B4-BE49-F238E27FC236}">
              <a16:creationId xmlns:a16="http://schemas.microsoft.com/office/drawing/2014/main" id="{00000000-0008-0000-0E00-00007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598" name="Imagem 55">
          <a:extLst>
            <a:ext uri="{FF2B5EF4-FFF2-40B4-BE49-F238E27FC236}">
              <a16:creationId xmlns:a16="http://schemas.microsoft.com/office/drawing/2014/main" id="{00000000-0008-0000-0E00-000076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599" name="Imagem 56">
          <a:extLst>
            <a:ext uri="{FF2B5EF4-FFF2-40B4-BE49-F238E27FC236}">
              <a16:creationId xmlns:a16="http://schemas.microsoft.com/office/drawing/2014/main" id="{00000000-0008-0000-0E00-000077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133350</xdr:rowOff>
    </xdr:to>
    <xdr:pic>
      <xdr:nvPicPr>
        <xdr:cNvPr id="20600" name="Imagem 57">
          <a:extLst>
            <a:ext uri="{FF2B5EF4-FFF2-40B4-BE49-F238E27FC236}">
              <a16:creationId xmlns:a16="http://schemas.microsoft.com/office/drawing/2014/main" id="{00000000-0008-0000-0E00-000078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2</xdr:row>
      <xdr:rowOff>66675</xdr:rowOff>
    </xdr:to>
    <xdr:pic>
      <xdr:nvPicPr>
        <xdr:cNvPr id="20601" name="Imagem 58">
          <a:extLst>
            <a:ext uri="{FF2B5EF4-FFF2-40B4-BE49-F238E27FC236}">
              <a16:creationId xmlns:a16="http://schemas.microsoft.com/office/drawing/2014/main" id="{00000000-0008-0000-0E00-000079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602" name="Imagem 59">
          <a:extLst>
            <a:ext uri="{FF2B5EF4-FFF2-40B4-BE49-F238E27FC236}">
              <a16:creationId xmlns:a16="http://schemas.microsoft.com/office/drawing/2014/main" id="{00000000-0008-0000-0E00-00007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161925</xdr:rowOff>
    </xdr:to>
    <xdr:pic>
      <xdr:nvPicPr>
        <xdr:cNvPr id="20603" name="Imagem 60">
          <a:extLst>
            <a:ext uri="{FF2B5EF4-FFF2-40B4-BE49-F238E27FC236}">
              <a16:creationId xmlns:a16="http://schemas.microsoft.com/office/drawing/2014/main" id="{00000000-0008-0000-0E00-00007B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604" name="Imagem 61">
          <a:extLst>
            <a:ext uri="{FF2B5EF4-FFF2-40B4-BE49-F238E27FC236}">
              <a16:creationId xmlns:a16="http://schemas.microsoft.com/office/drawing/2014/main" id="{00000000-0008-0000-0E00-00007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605" name="Imagem 62">
          <a:extLst>
            <a:ext uri="{FF2B5EF4-FFF2-40B4-BE49-F238E27FC236}">
              <a16:creationId xmlns:a16="http://schemas.microsoft.com/office/drawing/2014/main" id="{00000000-0008-0000-0E00-00007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0606" name="Imagem 63">
          <a:extLst>
            <a:ext uri="{FF2B5EF4-FFF2-40B4-BE49-F238E27FC236}">
              <a16:creationId xmlns:a16="http://schemas.microsoft.com/office/drawing/2014/main" id="{00000000-0008-0000-0E00-00007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3675" y="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1314450</xdr:colOff>
      <xdr:row>1</xdr:row>
      <xdr:rowOff>28575</xdr:rowOff>
    </xdr:to>
    <xdr:pic>
      <xdr:nvPicPr>
        <xdr:cNvPr id="20607" name="Imagem 64">
          <a:extLst>
            <a:ext uri="{FF2B5EF4-FFF2-40B4-BE49-F238E27FC236}">
              <a16:creationId xmlns:a16="http://schemas.microsoft.com/office/drawing/2014/main" id="{00000000-0008-0000-0E00-00007F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34325" y="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29" name="Imagem 10">
          <a:extLst>
            <a:ext uri="{FF2B5EF4-FFF2-40B4-BE49-F238E27FC236}">
              <a16:creationId xmlns:a16="http://schemas.microsoft.com/office/drawing/2014/main" id="{00000000-0008-0000-0F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0" name="Imagem 11">
          <a:extLst>
            <a:ext uri="{FF2B5EF4-FFF2-40B4-BE49-F238E27FC236}">
              <a16:creationId xmlns:a16="http://schemas.microsoft.com/office/drawing/2014/main" id="{00000000-0008-0000-0F00-0000D6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1" name="Imagem 12">
          <a:extLst>
            <a:ext uri="{FF2B5EF4-FFF2-40B4-BE49-F238E27FC236}">
              <a16:creationId xmlns:a16="http://schemas.microsoft.com/office/drawing/2014/main" id="{00000000-0008-0000-0F00-0000D7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2" name="Imagem 13">
          <a:extLst>
            <a:ext uri="{FF2B5EF4-FFF2-40B4-BE49-F238E27FC236}">
              <a16:creationId xmlns:a16="http://schemas.microsoft.com/office/drawing/2014/main" id="{00000000-0008-0000-0F00-0000D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3" name="Imagem 14">
          <a:extLst>
            <a:ext uri="{FF2B5EF4-FFF2-40B4-BE49-F238E27FC236}">
              <a16:creationId xmlns:a16="http://schemas.microsoft.com/office/drawing/2014/main" id="{00000000-0008-0000-0F00-0000D9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4" name="Imagem 15">
          <a:extLst>
            <a:ext uri="{FF2B5EF4-FFF2-40B4-BE49-F238E27FC236}">
              <a16:creationId xmlns:a16="http://schemas.microsoft.com/office/drawing/2014/main" id="{00000000-0008-0000-0F00-0000DA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5" name="Imagem 7">
          <a:extLst>
            <a:ext uri="{FF2B5EF4-FFF2-40B4-BE49-F238E27FC236}">
              <a16:creationId xmlns:a16="http://schemas.microsoft.com/office/drawing/2014/main" id="{00000000-0008-0000-0F00-0000DB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6" name="Imagem 8">
          <a:extLst>
            <a:ext uri="{FF2B5EF4-FFF2-40B4-BE49-F238E27FC236}">
              <a16:creationId xmlns:a16="http://schemas.microsoft.com/office/drawing/2014/main" id="{00000000-0008-0000-0F00-0000DC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7" name="Imagem 9">
          <a:extLst>
            <a:ext uri="{FF2B5EF4-FFF2-40B4-BE49-F238E27FC236}">
              <a16:creationId xmlns:a16="http://schemas.microsoft.com/office/drawing/2014/main" id="{00000000-0008-0000-0F00-0000DD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8" name="Imagem 16">
          <a:extLst>
            <a:ext uri="{FF2B5EF4-FFF2-40B4-BE49-F238E27FC236}">
              <a16:creationId xmlns:a16="http://schemas.microsoft.com/office/drawing/2014/main" id="{00000000-0008-0000-0F00-0000DE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39" name="Imagem 17">
          <a:extLst>
            <a:ext uri="{FF2B5EF4-FFF2-40B4-BE49-F238E27FC236}">
              <a16:creationId xmlns:a16="http://schemas.microsoft.com/office/drawing/2014/main" id="{00000000-0008-0000-0F00-0000DF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1314450</xdr:colOff>
      <xdr:row>5</xdr:row>
      <xdr:rowOff>28575</xdr:rowOff>
    </xdr:to>
    <xdr:pic>
      <xdr:nvPicPr>
        <xdr:cNvPr id="15840" name="Imagem 18">
          <a:extLst>
            <a:ext uri="{FF2B5EF4-FFF2-40B4-BE49-F238E27FC236}">
              <a16:creationId xmlns:a16="http://schemas.microsoft.com/office/drawing/2014/main" id="{00000000-0008-0000-0F00-0000E0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15275" y="8001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266700</xdr:colOff>
      <xdr:row>5</xdr:row>
      <xdr:rowOff>171450</xdr:rowOff>
    </xdr:to>
    <xdr:pic>
      <xdr:nvPicPr>
        <xdr:cNvPr id="2166" name="Imagem 1">
          <a:extLst>
            <a:ext uri="{FF2B5EF4-FFF2-40B4-BE49-F238E27FC236}">
              <a16:creationId xmlns:a16="http://schemas.microsoft.com/office/drawing/2014/main" id="{00000000-0008-0000-1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76900" y="21907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990600</xdr:colOff>
      <xdr:row>5</xdr:row>
      <xdr:rowOff>38100</xdr:rowOff>
    </xdr:to>
    <xdr:pic>
      <xdr:nvPicPr>
        <xdr:cNvPr id="2167" name="Imagem 3">
          <a:extLst>
            <a:ext uri="{FF2B5EF4-FFF2-40B4-BE49-F238E27FC236}">
              <a16:creationId xmlns:a16="http://schemas.microsoft.com/office/drawing/2014/main" id="{00000000-0008-0000-1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77075" y="371475"/>
          <a:ext cx="13144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1</xdr:row>
      <xdr:rowOff>9525</xdr:rowOff>
    </xdr:from>
    <xdr:to>
      <xdr:col>3</xdr:col>
      <xdr:colOff>838200</xdr:colOff>
      <xdr:row>5</xdr:row>
      <xdr:rowOff>133350</xdr:rowOff>
    </xdr:to>
    <xdr:pic>
      <xdr:nvPicPr>
        <xdr:cNvPr id="2168" name="Imagem 8">
          <a:extLst>
            <a:ext uri="{FF2B5EF4-FFF2-40B4-BE49-F238E27FC236}">
              <a16:creationId xmlns:a16="http://schemas.microsoft.com/office/drawing/2014/main" id="{00000000-0008-0000-10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90975" y="200025"/>
          <a:ext cx="10763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57150</xdr:rowOff>
    </xdr:from>
    <xdr:to>
      <xdr:col>4</xdr:col>
      <xdr:colOff>561975</xdr:colOff>
      <xdr:row>4</xdr:row>
      <xdr:rowOff>152400</xdr:rowOff>
    </xdr:to>
    <xdr:pic>
      <xdr:nvPicPr>
        <xdr:cNvPr id="3190" name="Imagem 1">
          <a:extLst>
            <a:ext uri="{FF2B5EF4-FFF2-40B4-BE49-F238E27FC236}">
              <a16:creationId xmlns:a16="http://schemas.microsoft.com/office/drawing/2014/main" id="{00000000-0008-0000-1100-00007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1150" y="57150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542925</xdr:colOff>
      <xdr:row>0</xdr:row>
      <xdr:rowOff>180975</xdr:rowOff>
    </xdr:from>
    <xdr:to>
      <xdr:col>5</xdr:col>
      <xdr:colOff>1733550</xdr:colOff>
      <xdr:row>3</xdr:row>
      <xdr:rowOff>180975</xdr:rowOff>
    </xdr:to>
    <xdr:pic>
      <xdr:nvPicPr>
        <xdr:cNvPr id="3191" name="Imagem 3">
          <a:extLst>
            <a:ext uri="{FF2B5EF4-FFF2-40B4-BE49-F238E27FC236}">
              <a16:creationId xmlns:a16="http://schemas.microsoft.com/office/drawing/2014/main" id="{00000000-0008-0000-11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58025" y="180975"/>
          <a:ext cx="1190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2638425</xdr:colOff>
      <xdr:row>0</xdr:row>
      <xdr:rowOff>47625</xdr:rowOff>
    </xdr:from>
    <xdr:to>
      <xdr:col>2</xdr:col>
      <xdr:colOff>571500</xdr:colOff>
      <xdr:row>4</xdr:row>
      <xdr:rowOff>95250</xdr:rowOff>
    </xdr:to>
    <xdr:pic>
      <xdr:nvPicPr>
        <xdr:cNvPr id="3192" name="Imagem 8">
          <a:extLst>
            <a:ext uri="{FF2B5EF4-FFF2-40B4-BE49-F238E27FC236}">
              <a16:creationId xmlns:a16="http://schemas.microsoft.com/office/drawing/2014/main" id="{00000000-0008-0000-11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714750" y="47625"/>
          <a:ext cx="10001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0</xdr:row>
      <xdr:rowOff>76200</xdr:rowOff>
    </xdr:from>
    <xdr:to>
      <xdr:col>4</xdr:col>
      <xdr:colOff>295275</xdr:colOff>
      <xdr:row>4</xdr:row>
      <xdr:rowOff>123825</xdr:rowOff>
    </xdr:to>
    <xdr:pic>
      <xdr:nvPicPr>
        <xdr:cNvPr id="5238" name="Imagem 4">
          <a:extLst>
            <a:ext uri="{FF2B5EF4-FFF2-40B4-BE49-F238E27FC236}">
              <a16:creationId xmlns:a16="http://schemas.microsoft.com/office/drawing/2014/main" id="{00000000-0008-0000-0100-00007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10425" y="7620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942975</xdr:colOff>
      <xdr:row>0</xdr:row>
      <xdr:rowOff>190500</xdr:rowOff>
    </xdr:from>
    <xdr:to>
      <xdr:col>5</xdr:col>
      <xdr:colOff>295275</xdr:colOff>
      <xdr:row>4</xdr:row>
      <xdr:rowOff>123825</xdr:rowOff>
    </xdr:to>
    <xdr:pic>
      <xdr:nvPicPr>
        <xdr:cNvPr id="5239" name="Imagem 6">
          <a:extLst>
            <a:ext uri="{FF2B5EF4-FFF2-40B4-BE49-F238E27FC236}">
              <a16:creationId xmlns:a16="http://schemas.microsoft.com/office/drawing/2014/main" id="{00000000-0008-0000-0100-00007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15375" y="190500"/>
          <a:ext cx="1314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838200</xdr:colOff>
      <xdr:row>0</xdr:row>
      <xdr:rowOff>76200</xdr:rowOff>
    </xdr:from>
    <xdr:to>
      <xdr:col>5</xdr:col>
      <xdr:colOff>1924050</xdr:colOff>
      <xdr:row>4</xdr:row>
      <xdr:rowOff>152400</xdr:rowOff>
    </xdr:to>
    <xdr:pic>
      <xdr:nvPicPr>
        <xdr:cNvPr id="5240" name="Imagem 8">
          <a:extLst>
            <a:ext uri="{FF2B5EF4-FFF2-40B4-BE49-F238E27FC236}">
              <a16:creationId xmlns:a16="http://schemas.microsoft.com/office/drawing/2014/main" id="{00000000-0008-0000-0100-00007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572750" y="76200"/>
          <a:ext cx="10858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2876550</xdr:colOff>
      <xdr:row>1</xdr:row>
      <xdr:rowOff>180975</xdr:rowOff>
    </xdr:from>
    <xdr:to>
      <xdr:col>1</xdr:col>
      <xdr:colOff>533400</xdr:colOff>
      <xdr:row>4</xdr:row>
      <xdr:rowOff>171450</xdr:rowOff>
    </xdr:to>
    <xdr:pic>
      <xdr:nvPicPr>
        <xdr:cNvPr id="6262" name="Imagem 4">
          <a:extLst>
            <a:ext uri="{FF2B5EF4-FFF2-40B4-BE49-F238E27FC236}">
              <a16:creationId xmlns:a16="http://schemas.microsoft.com/office/drawing/2014/main" id="{00000000-0008-0000-02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371475"/>
          <a:ext cx="1028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1</xdr:row>
      <xdr:rowOff>190500</xdr:rowOff>
    </xdr:from>
    <xdr:to>
      <xdr:col>4</xdr:col>
      <xdr:colOff>457200</xdr:colOff>
      <xdr:row>4</xdr:row>
      <xdr:rowOff>123825</xdr:rowOff>
    </xdr:to>
    <xdr:pic>
      <xdr:nvPicPr>
        <xdr:cNvPr id="6263" name="Imagem 9">
          <a:extLst>
            <a:ext uri="{FF2B5EF4-FFF2-40B4-BE49-F238E27FC236}">
              <a16:creationId xmlns:a16="http://schemas.microsoft.com/office/drawing/2014/main" id="{00000000-0008-0000-0200-00007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2950" y="381000"/>
          <a:ext cx="1314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1</xdr:row>
      <xdr:rowOff>19050</xdr:rowOff>
    </xdr:from>
    <xdr:to>
      <xdr:col>7</xdr:col>
      <xdr:colOff>285750</xdr:colOff>
      <xdr:row>4</xdr:row>
      <xdr:rowOff>209550</xdr:rowOff>
    </xdr:to>
    <xdr:pic>
      <xdr:nvPicPr>
        <xdr:cNvPr id="6264" name="Imagem 6">
          <a:extLst>
            <a:ext uri="{FF2B5EF4-FFF2-40B4-BE49-F238E27FC236}">
              <a16:creationId xmlns:a16="http://schemas.microsoft.com/office/drawing/2014/main" id="{00000000-0008-0000-0200-00007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86500" y="209550"/>
          <a:ext cx="10477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66675</xdr:rowOff>
    </xdr:from>
    <xdr:to>
      <xdr:col>2</xdr:col>
      <xdr:colOff>1143000</xdr:colOff>
      <xdr:row>4</xdr:row>
      <xdr:rowOff>180975</xdr:rowOff>
    </xdr:to>
    <xdr:pic>
      <xdr:nvPicPr>
        <xdr:cNvPr id="7286" name="Imagem 1">
          <a:extLst>
            <a:ext uri="{FF2B5EF4-FFF2-40B4-BE49-F238E27FC236}">
              <a16:creationId xmlns:a16="http://schemas.microsoft.com/office/drawing/2014/main" id="{00000000-0008-0000-0300-00007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0" y="66675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2809875</xdr:colOff>
      <xdr:row>1</xdr:row>
      <xdr:rowOff>38100</xdr:rowOff>
    </xdr:from>
    <xdr:to>
      <xdr:col>5</xdr:col>
      <xdr:colOff>381000</xdr:colOff>
      <xdr:row>4</xdr:row>
      <xdr:rowOff>9525</xdr:rowOff>
    </xdr:to>
    <xdr:pic>
      <xdr:nvPicPr>
        <xdr:cNvPr id="7287" name="Imagem 2">
          <a:extLst>
            <a:ext uri="{FF2B5EF4-FFF2-40B4-BE49-F238E27FC236}">
              <a16:creationId xmlns:a16="http://schemas.microsoft.com/office/drawing/2014/main" id="{00000000-0008-0000-0300-000077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63275" y="228600"/>
          <a:ext cx="13811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990600</xdr:colOff>
      <xdr:row>0</xdr:row>
      <xdr:rowOff>47625</xdr:rowOff>
    </xdr:from>
    <xdr:to>
      <xdr:col>6</xdr:col>
      <xdr:colOff>180975</xdr:colOff>
      <xdr:row>5</xdr:row>
      <xdr:rowOff>104775</xdr:rowOff>
    </xdr:to>
    <xdr:pic>
      <xdr:nvPicPr>
        <xdr:cNvPr id="7288" name="Imagem 4">
          <a:extLst>
            <a:ext uri="{FF2B5EF4-FFF2-40B4-BE49-F238E27FC236}">
              <a16:creationId xmlns:a16="http://schemas.microsoft.com/office/drawing/2014/main" id="{00000000-0008-0000-0300-00007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54000" y="47625"/>
          <a:ext cx="1047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180975</xdr:rowOff>
    </xdr:from>
    <xdr:to>
      <xdr:col>1</xdr:col>
      <xdr:colOff>657225</xdr:colOff>
      <xdr:row>4</xdr:row>
      <xdr:rowOff>180975</xdr:rowOff>
    </xdr:to>
    <xdr:pic>
      <xdr:nvPicPr>
        <xdr:cNvPr id="8310" name="Imagem 1">
          <a:extLst>
            <a:ext uri="{FF2B5EF4-FFF2-40B4-BE49-F238E27FC236}">
              <a16:creationId xmlns:a16="http://schemas.microsoft.com/office/drawing/2014/main" id="{00000000-0008-0000-0400-00007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2575" y="180975"/>
          <a:ext cx="809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1285875</xdr:colOff>
      <xdr:row>1</xdr:row>
      <xdr:rowOff>123825</xdr:rowOff>
    </xdr:from>
    <xdr:to>
      <xdr:col>4</xdr:col>
      <xdr:colOff>447675</xdr:colOff>
      <xdr:row>4</xdr:row>
      <xdr:rowOff>66675</xdr:rowOff>
    </xdr:to>
    <xdr:pic>
      <xdr:nvPicPr>
        <xdr:cNvPr id="8311" name="Imagem 2">
          <a:extLst>
            <a:ext uri="{FF2B5EF4-FFF2-40B4-BE49-F238E27FC236}">
              <a16:creationId xmlns:a16="http://schemas.microsoft.com/office/drawing/2014/main" id="{00000000-0008-0000-0400-000077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77050" y="314325"/>
          <a:ext cx="1104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180975</xdr:rowOff>
    </xdr:to>
    <xdr:pic>
      <xdr:nvPicPr>
        <xdr:cNvPr id="8312" name="Imagem 5">
          <a:extLst>
            <a:ext uri="{FF2B5EF4-FFF2-40B4-BE49-F238E27FC236}">
              <a16:creationId xmlns:a16="http://schemas.microsoft.com/office/drawing/2014/main" id="{00000000-0008-0000-0400-000078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34350" y="200025"/>
          <a:ext cx="866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1</xdr:row>
      <xdr:rowOff>0</xdr:rowOff>
    </xdr:from>
    <xdr:to>
      <xdr:col>1</xdr:col>
      <xdr:colOff>609600</xdr:colOff>
      <xdr:row>4</xdr:row>
      <xdr:rowOff>190500</xdr:rowOff>
    </xdr:to>
    <xdr:pic>
      <xdr:nvPicPr>
        <xdr:cNvPr id="9373" name="Imagem 1">
          <a:extLst>
            <a:ext uri="{FF2B5EF4-FFF2-40B4-BE49-F238E27FC236}">
              <a16:creationId xmlns:a16="http://schemas.microsoft.com/office/drawing/2014/main" id="{00000000-0008-0000-0500-00009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190500"/>
          <a:ext cx="8477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1457325</xdr:colOff>
      <xdr:row>1</xdr:row>
      <xdr:rowOff>123825</xdr:rowOff>
    </xdr:from>
    <xdr:to>
      <xdr:col>4</xdr:col>
      <xdr:colOff>514350</xdr:colOff>
      <xdr:row>4</xdr:row>
      <xdr:rowOff>57150</xdr:rowOff>
    </xdr:to>
    <xdr:pic>
      <xdr:nvPicPr>
        <xdr:cNvPr id="9374" name="Imagem 2">
          <a:extLst>
            <a:ext uri="{FF2B5EF4-FFF2-40B4-BE49-F238E27FC236}">
              <a16:creationId xmlns:a16="http://schemas.microsoft.com/office/drawing/2014/main" id="{00000000-0008-0000-0500-00009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048500" y="314325"/>
          <a:ext cx="1000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9375" name="Imagem 3">
          <a:extLst>
            <a:ext uri="{FF2B5EF4-FFF2-40B4-BE49-F238E27FC236}">
              <a16:creationId xmlns:a16="http://schemas.microsoft.com/office/drawing/2014/main" id="{00000000-0008-0000-0500-00009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0" y="361950"/>
          <a:ext cx="1276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19050</xdr:rowOff>
    </xdr:to>
    <xdr:pic>
      <xdr:nvPicPr>
        <xdr:cNvPr id="9376" name="Imagem 4">
          <a:extLst>
            <a:ext uri="{FF2B5EF4-FFF2-40B4-BE49-F238E27FC236}">
              <a16:creationId xmlns:a16="http://schemas.microsoft.com/office/drawing/2014/main" id="{00000000-0008-0000-0500-0000A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172450" y="266700"/>
          <a:ext cx="895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180975</xdr:rowOff>
    </xdr:from>
    <xdr:to>
      <xdr:col>1</xdr:col>
      <xdr:colOff>457200</xdr:colOff>
      <xdr:row>4</xdr:row>
      <xdr:rowOff>180975</xdr:rowOff>
    </xdr:to>
    <xdr:pic>
      <xdr:nvPicPr>
        <xdr:cNvPr id="10358" name="Imagem 1">
          <a:extLst>
            <a:ext uri="{FF2B5EF4-FFF2-40B4-BE49-F238E27FC236}">
              <a16:creationId xmlns:a16="http://schemas.microsoft.com/office/drawing/2014/main" id="{00000000-0008-0000-0600-00007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5" y="1809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1285875</xdr:colOff>
      <xdr:row>1</xdr:row>
      <xdr:rowOff>123825</xdr:rowOff>
    </xdr:from>
    <xdr:to>
      <xdr:col>4</xdr:col>
      <xdr:colOff>333375</xdr:colOff>
      <xdr:row>4</xdr:row>
      <xdr:rowOff>66675</xdr:rowOff>
    </xdr:to>
    <xdr:pic>
      <xdr:nvPicPr>
        <xdr:cNvPr id="10359" name="Imagem 2">
          <a:extLst>
            <a:ext uri="{FF2B5EF4-FFF2-40B4-BE49-F238E27FC236}">
              <a16:creationId xmlns:a16="http://schemas.microsoft.com/office/drawing/2014/main" id="{00000000-0008-0000-0600-00007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77050" y="314325"/>
          <a:ext cx="990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9525</xdr:rowOff>
    </xdr:to>
    <xdr:pic>
      <xdr:nvPicPr>
        <xdr:cNvPr id="10360" name="Imagem 4">
          <a:extLst>
            <a:ext uri="{FF2B5EF4-FFF2-40B4-BE49-F238E27FC236}">
              <a16:creationId xmlns:a16="http://schemas.microsoft.com/office/drawing/2014/main" id="{00000000-0008-0000-0600-00007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19075"/>
          <a:ext cx="8286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11382" name="Imagem 1">
          <a:extLst>
            <a:ext uri="{FF2B5EF4-FFF2-40B4-BE49-F238E27FC236}">
              <a16:creationId xmlns:a16="http://schemas.microsoft.com/office/drawing/2014/main" id="{00000000-0008-0000-0700-00007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86075" y="161925"/>
          <a:ext cx="8763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1438275</xdr:colOff>
      <xdr:row>1</xdr:row>
      <xdr:rowOff>28575</xdr:rowOff>
    </xdr:from>
    <xdr:to>
      <xdr:col>5</xdr:col>
      <xdr:colOff>1123950</xdr:colOff>
      <xdr:row>4</xdr:row>
      <xdr:rowOff>57150</xdr:rowOff>
    </xdr:to>
    <xdr:pic>
      <xdr:nvPicPr>
        <xdr:cNvPr id="11383" name="Imagem 2">
          <a:extLst>
            <a:ext uri="{FF2B5EF4-FFF2-40B4-BE49-F238E27FC236}">
              <a16:creationId xmlns:a16="http://schemas.microsoft.com/office/drawing/2014/main" id="{00000000-0008-0000-0700-00007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10775" y="219075"/>
          <a:ext cx="12096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11384" name="Imagem 5">
          <a:extLst>
            <a:ext uri="{FF2B5EF4-FFF2-40B4-BE49-F238E27FC236}">
              <a16:creationId xmlns:a16="http://schemas.microsoft.com/office/drawing/2014/main" id="{00000000-0008-0000-0700-00007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181" name="Imagem 9">
          <a:extLst>
            <a:ext uri="{FF2B5EF4-FFF2-40B4-BE49-F238E27FC236}">
              <a16:creationId xmlns:a16="http://schemas.microsoft.com/office/drawing/2014/main" id="{00000000-0008-0000-08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8325" y="161925"/>
          <a:ext cx="10191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1182" name="Imagem 5">
          <a:extLst>
            <a:ext uri="{FF2B5EF4-FFF2-40B4-BE49-F238E27FC236}">
              <a16:creationId xmlns:a16="http://schemas.microsoft.com/office/drawing/2014/main" id="{00000000-0008-0000-08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1183" name="Imagem 6">
          <a:extLst>
            <a:ext uri="{FF2B5EF4-FFF2-40B4-BE49-F238E27FC236}">
              <a16:creationId xmlns:a16="http://schemas.microsoft.com/office/drawing/2014/main" id="{00000000-0008-0000-08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62900" y="285750"/>
          <a:ext cx="1076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161925</xdr:rowOff>
    </xdr:to>
    <xdr:pic>
      <xdr:nvPicPr>
        <xdr:cNvPr id="1184" name="Imagem 10">
          <a:extLst>
            <a:ext uri="{FF2B5EF4-FFF2-40B4-BE49-F238E27FC236}">
              <a16:creationId xmlns:a16="http://schemas.microsoft.com/office/drawing/2014/main" id="{00000000-0008-0000-08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162925" y="180975"/>
          <a:ext cx="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2"/>
  <sheetViews>
    <sheetView tabSelected="1" topLeftCell="A184" zoomScale="90" zoomScaleNormal="90" workbookViewId="0">
      <selection activeCell="D115" sqref="D115:E115"/>
    </sheetView>
  </sheetViews>
  <sheetFormatPr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523"/>
      <c r="B1" s="503" t="s">
        <v>0</v>
      </c>
      <c r="C1" s="504"/>
      <c r="D1" s="505" t="s">
        <v>412</v>
      </c>
      <c r="E1" s="506"/>
      <c r="F1" s="140"/>
      <c r="G1" s="140"/>
      <c r="H1" s="140"/>
    </row>
    <row r="2" spans="1:10" ht="15.75" customHeight="1">
      <c r="A2" s="524"/>
      <c r="B2" s="498" t="s">
        <v>1</v>
      </c>
      <c r="C2" s="499"/>
      <c r="D2" s="526" t="s">
        <v>2</v>
      </c>
      <c r="E2" s="526" t="s">
        <v>3</v>
      </c>
      <c r="F2" s="140"/>
      <c r="G2" s="141"/>
      <c r="H2" s="141"/>
    </row>
    <row r="3" spans="1:10" ht="15" customHeight="1">
      <c r="A3" s="524"/>
      <c r="B3" s="564" t="s">
        <v>4</v>
      </c>
      <c r="C3" s="565"/>
      <c r="D3" s="527"/>
      <c r="E3" s="527"/>
      <c r="F3" s="140"/>
      <c r="G3" s="141"/>
      <c r="H3" s="141"/>
    </row>
    <row r="4" spans="1:10" ht="15" customHeight="1">
      <c r="A4" s="524"/>
      <c r="B4"/>
      <c r="C4"/>
      <c r="D4" s="528" t="s">
        <v>643</v>
      </c>
      <c r="E4" s="530">
        <v>1</v>
      </c>
      <c r="F4" s="140"/>
      <c r="G4" s="516"/>
      <c r="H4" s="516"/>
    </row>
    <row r="5" spans="1:10" ht="15.75" customHeight="1">
      <c r="A5" s="525"/>
      <c r="B5" s="568" t="s">
        <v>5</v>
      </c>
      <c r="C5" s="569"/>
      <c r="D5" s="529"/>
      <c r="E5" s="531"/>
      <c r="F5" s="140"/>
      <c r="G5" s="516"/>
      <c r="H5" s="516"/>
    </row>
    <row r="6" spans="1:10" ht="18.75">
      <c r="A6" s="652" t="s">
        <v>6</v>
      </c>
      <c r="B6" s="653"/>
      <c r="C6" s="142" t="s">
        <v>7</v>
      </c>
      <c r="D6" s="436" t="s">
        <v>8</v>
      </c>
      <c r="E6" s="143" t="s">
        <v>9</v>
      </c>
      <c r="F6" s="140"/>
      <c r="G6" s="144"/>
      <c r="H6" s="144"/>
    </row>
    <row r="7" spans="1:10" ht="18">
      <c r="A7" s="658" t="s">
        <v>521</v>
      </c>
      <c r="B7" s="659"/>
      <c r="C7" s="575" t="s">
        <v>520</v>
      </c>
      <c r="D7" s="576"/>
      <c r="E7" s="145"/>
      <c r="F7" s="140"/>
      <c r="G7" s="144"/>
      <c r="H7" s="144"/>
    </row>
    <row r="8" spans="1:10" ht="15.75">
      <c r="A8" s="541" t="s">
        <v>10</v>
      </c>
      <c r="B8" s="542"/>
      <c r="C8" s="543"/>
      <c r="D8" s="532" t="s">
        <v>11</v>
      </c>
      <c r="E8" s="533"/>
      <c r="F8" s="144"/>
      <c r="G8" s="144"/>
      <c r="H8" s="144"/>
    </row>
    <row r="9" spans="1:10" ht="15.75">
      <c r="A9" s="580" t="s">
        <v>12</v>
      </c>
      <c r="B9" s="581"/>
      <c r="C9" s="582"/>
      <c r="D9" s="534"/>
      <c r="E9" s="535"/>
      <c r="F9" s="144"/>
      <c r="G9" s="144"/>
      <c r="H9" s="144"/>
    </row>
    <row r="10" spans="1:10" ht="18.75">
      <c r="A10" s="634" t="s">
        <v>13</v>
      </c>
      <c r="B10" s="634"/>
      <c r="C10" s="635"/>
      <c r="D10" s="660">
        <v>506939.71</v>
      </c>
      <c r="E10" s="661"/>
      <c r="F10" s="144"/>
      <c r="G10" s="144"/>
      <c r="H10" s="146"/>
      <c r="J10" s="1" t="s">
        <v>411</v>
      </c>
    </row>
    <row r="11" spans="1:10" ht="18.75">
      <c r="A11" s="662" t="s">
        <v>14</v>
      </c>
      <c r="B11" s="662"/>
      <c r="C11" s="663"/>
      <c r="D11" s="664"/>
      <c r="E11" s="665"/>
      <c r="F11" s="144"/>
      <c r="G11" s="144"/>
      <c r="H11" s="146"/>
    </row>
    <row r="12" spans="1:10" ht="18.75">
      <c r="A12" s="662" t="s">
        <v>15</v>
      </c>
      <c r="B12" s="662"/>
      <c r="C12" s="663"/>
      <c r="D12" s="605">
        <v>0</v>
      </c>
      <c r="E12" s="606"/>
      <c r="F12" s="144"/>
      <c r="G12" s="144"/>
      <c r="H12" s="146"/>
    </row>
    <row r="13" spans="1:10" ht="18.75">
      <c r="A13" s="634" t="s">
        <v>16</v>
      </c>
      <c r="B13" s="634"/>
      <c r="C13" s="635"/>
      <c r="D13" s="481">
        <v>0</v>
      </c>
      <c r="E13" s="482"/>
      <c r="F13" s="144"/>
      <c r="G13" s="144"/>
      <c r="H13" s="146"/>
    </row>
    <row r="14" spans="1:10" ht="18.75">
      <c r="A14" s="654" t="s">
        <v>17</v>
      </c>
      <c r="B14" s="654"/>
      <c r="C14" s="655"/>
      <c r="D14" s="656">
        <v>0</v>
      </c>
      <c r="E14" s="657"/>
      <c r="F14" s="144"/>
      <c r="G14" s="144"/>
      <c r="H14" s="146"/>
    </row>
    <row r="15" spans="1:10" ht="18.75">
      <c r="A15" s="613" t="s">
        <v>18</v>
      </c>
      <c r="B15" s="613"/>
      <c r="C15" s="614"/>
      <c r="D15" s="650">
        <f>SUM(D10:E13)-D14</f>
        <v>506939.71</v>
      </c>
      <c r="E15" s="651"/>
      <c r="F15" s="147"/>
      <c r="G15" s="144"/>
      <c r="H15" s="146"/>
    </row>
    <row r="16" spans="1:10" ht="18.75">
      <c r="A16" s="634" t="s">
        <v>19</v>
      </c>
      <c r="B16" s="634"/>
      <c r="C16" s="635"/>
      <c r="D16" s="479">
        <f>D192</f>
        <v>0</v>
      </c>
      <c r="E16" s="480"/>
      <c r="F16" s="147"/>
      <c r="G16" s="144"/>
      <c r="H16" s="146"/>
    </row>
    <row r="17" spans="1:8" ht="18.75">
      <c r="A17" s="634" t="s">
        <v>20</v>
      </c>
      <c r="B17" s="634"/>
      <c r="C17" s="635"/>
      <c r="D17" s="481">
        <v>0</v>
      </c>
      <c r="E17" s="482"/>
      <c r="F17" s="144"/>
      <c r="G17" s="144"/>
      <c r="H17" s="146"/>
    </row>
    <row r="18" spans="1:8" ht="18.75">
      <c r="A18" s="634" t="s">
        <v>21</v>
      </c>
      <c r="B18" s="634"/>
      <c r="C18" s="635"/>
      <c r="D18" s="481">
        <v>0</v>
      </c>
      <c r="E18" s="482"/>
      <c r="F18" s="144"/>
      <c r="G18" s="144"/>
      <c r="H18" s="146"/>
    </row>
    <row r="19" spans="1:8" ht="18.75">
      <c r="A19" s="595" t="s">
        <v>22</v>
      </c>
      <c r="B19" s="595"/>
      <c r="C19" s="596"/>
      <c r="D19" s="597">
        <f>SUM(D16:E18)</f>
        <v>0</v>
      </c>
      <c r="E19" s="598"/>
      <c r="F19" s="147"/>
      <c r="G19" s="144"/>
      <c r="H19" s="146"/>
    </row>
    <row r="20" spans="1:8" ht="18.75">
      <c r="A20" s="581" t="s">
        <v>23</v>
      </c>
      <c r="B20" s="581"/>
      <c r="C20" s="582"/>
      <c r="D20" s="514">
        <f>D15+D19</f>
        <v>506939.71</v>
      </c>
      <c r="E20" s="515"/>
      <c r="F20" s="147"/>
      <c r="G20" s="144"/>
      <c r="H20" s="146"/>
    </row>
    <row r="21" spans="1:8" ht="18.75">
      <c r="A21" s="633"/>
      <c r="B21" s="634"/>
      <c r="C21" s="634"/>
      <c r="D21" s="148"/>
      <c r="E21" s="149"/>
      <c r="F21" s="144"/>
      <c r="G21" s="144"/>
      <c r="H21" s="146"/>
    </row>
    <row r="22" spans="1:8" ht="18.75">
      <c r="A22" s="580" t="s">
        <v>24</v>
      </c>
      <c r="B22" s="581"/>
      <c r="C22" s="582"/>
      <c r="D22" s="643" t="s">
        <v>11</v>
      </c>
      <c r="E22" s="644"/>
      <c r="F22" s="144"/>
      <c r="G22" s="144"/>
      <c r="H22" s="146"/>
    </row>
    <row r="23" spans="1:8" ht="18.75">
      <c r="A23" s="589" t="s">
        <v>25</v>
      </c>
      <c r="B23" s="590"/>
      <c r="C23" s="591"/>
      <c r="D23" s="636">
        <f>D24+SUM(D30:E33)</f>
        <v>299585.1477492</v>
      </c>
      <c r="E23" s="637"/>
      <c r="F23" s="147"/>
      <c r="G23" s="144"/>
      <c r="H23" s="146"/>
    </row>
    <row r="24" spans="1:8" ht="18.75">
      <c r="A24" s="645" t="s">
        <v>26</v>
      </c>
      <c r="B24" s="646"/>
      <c r="C24" s="647"/>
      <c r="D24" s="648">
        <f>D25+D28+D29</f>
        <v>191206.13</v>
      </c>
      <c r="E24" s="649"/>
      <c r="F24" s="147"/>
      <c r="G24" s="144"/>
      <c r="H24" s="146"/>
    </row>
    <row r="25" spans="1:8" ht="18.75">
      <c r="A25" s="638" t="s">
        <v>27</v>
      </c>
      <c r="B25" s="639"/>
      <c r="C25" s="640"/>
      <c r="D25" s="641">
        <f>D26+D27</f>
        <v>0</v>
      </c>
      <c r="E25" s="642"/>
      <c r="F25" s="147"/>
      <c r="G25" s="144"/>
      <c r="H25" s="146"/>
    </row>
    <row r="26" spans="1:8" ht="18.75">
      <c r="A26" s="633" t="s">
        <v>28</v>
      </c>
      <c r="B26" s="634"/>
      <c r="C26" s="635"/>
      <c r="D26" s="481">
        <v>0</v>
      </c>
      <c r="E26" s="482"/>
      <c r="F26" s="147"/>
      <c r="G26" s="144"/>
      <c r="H26" s="146"/>
    </row>
    <row r="27" spans="1:8" ht="18.75">
      <c r="A27" s="633" t="s">
        <v>29</v>
      </c>
      <c r="B27" s="634"/>
      <c r="C27" s="635"/>
      <c r="D27" s="481">
        <v>0</v>
      </c>
      <c r="E27" s="482"/>
      <c r="F27" s="144"/>
      <c r="G27" s="144"/>
      <c r="H27" s="146"/>
    </row>
    <row r="28" spans="1:8" ht="18.75">
      <c r="A28" s="633" t="s">
        <v>30</v>
      </c>
      <c r="B28" s="634"/>
      <c r="C28" s="635"/>
      <c r="D28" s="481">
        <v>0</v>
      </c>
      <c r="E28" s="482"/>
      <c r="F28" s="144"/>
      <c r="G28" s="144"/>
      <c r="H28" s="146"/>
    </row>
    <row r="29" spans="1:8" ht="18.75">
      <c r="A29" s="633" t="s">
        <v>31</v>
      </c>
      <c r="B29" s="634"/>
      <c r="C29" s="635"/>
      <c r="D29" s="481">
        <v>191206.13</v>
      </c>
      <c r="E29" s="482"/>
      <c r="F29" s="144"/>
      <c r="G29" s="144"/>
      <c r="H29" s="146"/>
    </row>
    <row r="30" spans="1:8" ht="18.75">
      <c r="A30" s="633" t="s">
        <v>32</v>
      </c>
      <c r="B30" s="634"/>
      <c r="C30" s="635"/>
      <c r="D30" s="479">
        <f>'CÁLCULO FOLHA DE PAGAMENTO'!G69</f>
        <v>15296.490400000001</v>
      </c>
      <c r="E30" s="480"/>
      <c r="F30" s="147"/>
      <c r="G30" s="144"/>
      <c r="H30" s="146"/>
    </row>
    <row r="31" spans="1:8" ht="18.75">
      <c r="A31" s="633" t="s">
        <v>33</v>
      </c>
      <c r="B31" s="634"/>
      <c r="C31" s="635"/>
      <c r="D31" s="479">
        <f>'CÁLCULO FOLHA DE PAGAMENTO'!G70</f>
        <v>0</v>
      </c>
      <c r="E31" s="480"/>
      <c r="F31" s="147"/>
      <c r="G31" s="144"/>
      <c r="H31" s="146"/>
    </row>
    <row r="32" spans="1:8" ht="18.75">
      <c r="A32" s="633" t="s">
        <v>34</v>
      </c>
      <c r="B32" s="634"/>
      <c r="C32" s="635"/>
      <c r="D32" s="479">
        <f>'CÁLCULO FOLHA DE PAGAMENTO'!G73</f>
        <v>27911.829999999998</v>
      </c>
      <c r="E32" s="480"/>
      <c r="F32" s="147"/>
      <c r="G32" s="144"/>
      <c r="H32" s="146"/>
    </row>
    <row r="33" spans="1:8" ht="18.75">
      <c r="A33" s="633" t="s">
        <v>35</v>
      </c>
      <c r="B33" s="634"/>
      <c r="C33" s="635"/>
      <c r="D33" s="479">
        <f>IF(E6="NÃO",(IF($E$4&gt;1,(8.333+11.111+1.56+0.194+4+2+$D$155)*$D$24/100,(8.333+11.111+1.56+0.194+4+9.08)*$D$24/100)),IF(E6="SIM",(IF($E$4&gt;1,(8.333+11.111+1.56+4+2+$D$155)*$D$24/100,(8.333+11.111+1.56+4+9.08)*$D$24/100))))</f>
        <v>65170.697349200003</v>
      </c>
      <c r="E33" s="480"/>
      <c r="F33" s="147"/>
      <c r="G33" s="144"/>
      <c r="H33" s="146"/>
    </row>
    <row r="34" spans="1:8" ht="18.75">
      <c r="A34" s="589" t="s">
        <v>36</v>
      </c>
      <c r="B34" s="590"/>
      <c r="C34" s="591"/>
      <c r="D34" s="636">
        <f>SUM(D35:E41)</f>
        <v>9586.94</v>
      </c>
      <c r="E34" s="637"/>
      <c r="F34" s="147"/>
      <c r="G34" s="144"/>
      <c r="H34" s="146"/>
    </row>
    <row r="35" spans="1:8" ht="18.75">
      <c r="A35" s="633" t="s">
        <v>37</v>
      </c>
      <c r="B35" s="634"/>
      <c r="C35" s="635"/>
      <c r="D35" s="481">
        <v>3387.3</v>
      </c>
      <c r="E35" s="482"/>
      <c r="F35" s="147"/>
      <c r="G35" s="144"/>
      <c r="H35" s="146"/>
    </row>
    <row r="36" spans="1:8" ht="18.75">
      <c r="A36" s="633" t="s">
        <v>38</v>
      </c>
      <c r="B36" s="634"/>
      <c r="C36" s="635"/>
      <c r="D36" s="481">
        <v>6199.64</v>
      </c>
      <c r="E36" s="482"/>
      <c r="F36" s="144"/>
      <c r="G36" s="144"/>
      <c r="H36" s="146"/>
    </row>
    <row r="37" spans="1:8" ht="18.75">
      <c r="A37" s="633" t="s">
        <v>39</v>
      </c>
      <c r="B37" s="634"/>
      <c r="C37" s="635"/>
      <c r="D37" s="481"/>
      <c r="E37" s="482"/>
      <c r="F37" s="144"/>
      <c r="G37" s="144"/>
      <c r="H37" s="146"/>
    </row>
    <row r="38" spans="1:8" ht="18.75">
      <c r="A38" s="633" t="s">
        <v>40</v>
      </c>
      <c r="B38" s="634"/>
      <c r="C38" s="635"/>
      <c r="D38" s="481">
        <v>0</v>
      </c>
      <c r="E38" s="482"/>
      <c r="F38" s="144"/>
      <c r="G38" s="144"/>
      <c r="H38" s="146"/>
    </row>
    <row r="39" spans="1:8" ht="18.75">
      <c r="A39" s="633" t="s">
        <v>41</v>
      </c>
      <c r="B39" s="634"/>
      <c r="C39" s="635"/>
      <c r="D39" s="481">
        <v>0</v>
      </c>
      <c r="E39" s="482"/>
      <c r="F39" s="144"/>
      <c r="G39" s="144"/>
      <c r="H39" s="146"/>
    </row>
    <row r="40" spans="1:8" ht="18.75">
      <c r="A40" s="633" t="s">
        <v>42</v>
      </c>
      <c r="B40" s="634"/>
      <c r="C40" s="635"/>
      <c r="D40" s="481">
        <v>0</v>
      </c>
      <c r="E40" s="482"/>
      <c r="F40" s="144"/>
      <c r="G40" s="144"/>
      <c r="H40" s="146"/>
    </row>
    <row r="41" spans="1:8" ht="18.75">
      <c r="A41" s="633" t="s">
        <v>455</v>
      </c>
      <c r="B41" s="634"/>
      <c r="C41" s="635"/>
      <c r="D41" s="481">
        <v>0</v>
      </c>
      <c r="E41" s="482"/>
      <c r="F41" s="435"/>
      <c r="G41" s="144"/>
      <c r="H41" s="146"/>
    </row>
    <row r="42" spans="1:8" ht="18.75">
      <c r="A42" s="633" t="s">
        <v>456</v>
      </c>
      <c r="B42" s="634"/>
      <c r="C42" s="635"/>
      <c r="D42" s="481">
        <v>0</v>
      </c>
      <c r="E42" s="482"/>
      <c r="F42" s="435"/>
      <c r="G42" s="144"/>
      <c r="H42" s="146"/>
    </row>
    <row r="43" spans="1:8" ht="18.75">
      <c r="A43" s="589" t="s">
        <v>43</v>
      </c>
      <c r="B43" s="590"/>
      <c r="C43" s="591"/>
      <c r="D43" s="636">
        <f>SUM(D44:E48)+D49+D61+D62</f>
        <v>5082.83</v>
      </c>
      <c r="E43" s="637"/>
      <c r="F43" s="147"/>
      <c r="G43" s="144"/>
      <c r="H43" s="146"/>
    </row>
    <row r="44" spans="1:8" ht="18.75">
      <c r="A44" s="496" t="s">
        <v>44</v>
      </c>
      <c r="B44" s="496"/>
      <c r="C44" s="496"/>
      <c r="D44" s="481">
        <v>441.87</v>
      </c>
      <c r="E44" s="482"/>
      <c r="F44" s="147"/>
      <c r="G44" s="144"/>
      <c r="H44" s="146"/>
    </row>
    <row r="45" spans="1:8" ht="18.75">
      <c r="A45" s="496" t="s">
        <v>457</v>
      </c>
      <c r="B45" s="496"/>
      <c r="C45" s="496"/>
      <c r="D45" s="481">
        <v>0</v>
      </c>
      <c r="E45" s="482"/>
      <c r="F45" s="144"/>
      <c r="G45" s="144"/>
      <c r="H45" s="146"/>
    </row>
    <row r="46" spans="1:8" ht="18.75">
      <c r="A46" s="496" t="s">
        <v>46</v>
      </c>
      <c r="B46" s="496"/>
      <c r="C46" s="496"/>
      <c r="D46" s="481">
        <f>280.75+790</f>
        <v>1070.75</v>
      </c>
      <c r="E46" s="482"/>
      <c r="F46" s="144"/>
      <c r="G46" s="144"/>
      <c r="H46" s="146"/>
    </row>
    <row r="47" spans="1:8" ht="18.75">
      <c r="A47" s="496" t="s">
        <v>47</v>
      </c>
      <c r="B47" s="496"/>
      <c r="C47" s="496"/>
      <c r="D47" s="481">
        <f>50+187.08+248+247.35+300.06+334.44</f>
        <v>1366.93</v>
      </c>
      <c r="E47" s="482"/>
      <c r="F47" s="144"/>
      <c r="G47" s="144"/>
      <c r="H47" s="146"/>
    </row>
    <row r="48" spans="1:8" ht="18.75">
      <c r="A48" s="496" t="s">
        <v>48</v>
      </c>
      <c r="B48" s="496"/>
      <c r="C48" s="496"/>
      <c r="D48" s="481">
        <v>0</v>
      </c>
      <c r="E48" s="482"/>
      <c r="F48" s="144"/>
      <c r="G48" s="144"/>
      <c r="H48" s="146"/>
    </row>
    <row r="49" spans="1:8" ht="18.75">
      <c r="A49" s="630" t="s">
        <v>49</v>
      </c>
      <c r="B49" s="630"/>
      <c r="C49" s="630"/>
      <c r="D49" s="631">
        <f>D50+D52+D54+D57+D60</f>
        <v>1003.3799999999999</v>
      </c>
      <c r="E49" s="632"/>
      <c r="F49" s="147"/>
      <c r="G49" s="144"/>
      <c r="H49" s="146"/>
    </row>
    <row r="50" spans="1:8" ht="18.75">
      <c r="A50" s="507" t="s">
        <v>458</v>
      </c>
      <c r="B50" s="507"/>
      <c r="C50" s="507"/>
      <c r="D50" s="494">
        <f>D51</f>
        <v>0</v>
      </c>
      <c r="E50" s="495"/>
      <c r="F50" s="147"/>
      <c r="G50" s="144"/>
      <c r="H50" s="146"/>
    </row>
    <row r="51" spans="1:8" ht="18.75">
      <c r="A51" s="487" t="s">
        <v>459</v>
      </c>
      <c r="B51" s="487"/>
      <c r="C51" s="487"/>
      <c r="D51" s="492">
        <v>0</v>
      </c>
      <c r="E51" s="493"/>
      <c r="F51" s="147"/>
      <c r="G51" s="144"/>
      <c r="H51" s="146"/>
    </row>
    <row r="52" spans="1:8" ht="18.75">
      <c r="A52" s="508" t="s">
        <v>432</v>
      </c>
      <c r="B52" s="508"/>
      <c r="C52" s="508"/>
      <c r="D52" s="494">
        <f>D53</f>
        <v>0</v>
      </c>
      <c r="E52" s="495"/>
      <c r="F52" s="147"/>
      <c r="G52" s="144"/>
      <c r="H52" s="146"/>
    </row>
    <row r="53" spans="1:8" ht="18.75">
      <c r="A53" s="487" t="s">
        <v>434</v>
      </c>
      <c r="B53" s="487"/>
      <c r="C53" s="487"/>
      <c r="D53" s="492">
        <v>0</v>
      </c>
      <c r="E53" s="493"/>
      <c r="F53" s="147"/>
      <c r="G53" s="144"/>
      <c r="H53" s="146"/>
    </row>
    <row r="54" spans="1:8" ht="18.75">
      <c r="A54" s="508" t="s">
        <v>436</v>
      </c>
      <c r="B54" s="508"/>
      <c r="C54" s="508"/>
      <c r="D54" s="509">
        <f>D55+D56</f>
        <v>0</v>
      </c>
      <c r="E54" s="510"/>
      <c r="F54" s="147"/>
      <c r="G54" s="144"/>
      <c r="H54" s="146"/>
    </row>
    <row r="55" spans="1:8" ht="18.75">
      <c r="A55" s="487" t="s">
        <v>438</v>
      </c>
      <c r="B55" s="487"/>
      <c r="C55" s="487"/>
      <c r="D55" s="492">
        <v>0</v>
      </c>
      <c r="E55" s="493"/>
      <c r="F55" s="147"/>
      <c r="G55" s="144"/>
      <c r="H55" s="146"/>
    </row>
    <row r="56" spans="1:8" ht="18.75">
      <c r="A56" s="487" t="s">
        <v>440</v>
      </c>
      <c r="B56" s="487"/>
      <c r="C56" s="487"/>
      <c r="D56" s="492">
        <v>0</v>
      </c>
      <c r="E56" s="493"/>
      <c r="F56" s="147"/>
      <c r="G56" s="144"/>
      <c r="H56" s="146"/>
    </row>
    <row r="57" spans="1:8" ht="18.75">
      <c r="A57" s="508" t="s">
        <v>442</v>
      </c>
      <c r="B57" s="508"/>
      <c r="C57" s="508"/>
      <c r="D57" s="509">
        <f>D58+D59</f>
        <v>1003.3799999999999</v>
      </c>
      <c r="E57" s="510"/>
      <c r="F57" s="144"/>
      <c r="G57" s="144"/>
      <c r="H57" s="146"/>
    </row>
    <row r="58" spans="1:8" ht="18.75">
      <c r="A58" s="487" t="s">
        <v>444</v>
      </c>
      <c r="B58" s="487"/>
      <c r="C58" s="487"/>
      <c r="D58" s="492">
        <v>0</v>
      </c>
      <c r="E58" s="493"/>
      <c r="F58" s="144"/>
      <c r="G58" s="144"/>
      <c r="H58" s="146"/>
    </row>
    <row r="59" spans="1:8" ht="18.75">
      <c r="A59" s="487" t="s">
        <v>446</v>
      </c>
      <c r="B59" s="487"/>
      <c r="C59" s="487"/>
      <c r="D59" s="492">
        <f>282.28+285.9+435.2</f>
        <v>1003.3799999999999</v>
      </c>
      <c r="E59" s="493"/>
      <c r="F59" s="144"/>
      <c r="G59" s="144"/>
      <c r="H59" s="146"/>
    </row>
    <row r="60" spans="1:8" ht="18.75">
      <c r="A60" s="629" t="s">
        <v>460</v>
      </c>
      <c r="B60" s="629"/>
      <c r="C60" s="629"/>
      <c r="D60" s="627">
        <v>0</v>
      </c>
      <c r="E60" s="628"/>
      <c r="F60" s="144"/>
      <c r="G60" s="144"/>
      <c r="H60" s="146"/>
    </row>
    <row r="61" spans="1:8" ht="18.75">
      <c r="A61" s="513" t="s">
        <v>50</v>
      </c>
      <c r="B61" s="513"/>
      <c r="C61" s="513"/>
      <c r="D61" s="492">
        <v>1199.9000000000001</v>
      </c>
      <c r="E61" s="493"/>
      <c r="F61" s="150"/>
      <c r="G61" s="150"/>
      <c r="H61" s="151"/>
    </row>
    <row r="62" spans="1:8" ht="18.75">
      <c r="A62" s="490" t="s">
        <v>51</v>
      </c>
      <c r="B62" s="490"/>
      <c r="C62" s="490"/>
      <c r="D62" s="492">
        <v>0</v>
      </c>
      <c r="E62" s="493"/>
      <c r="F62" s="144"/>
      <c r="G62" s="144"/>
      <c r="H62" s="146"/>
    </row>
    <row r="63" spans="1:8" ht="18.75">
      <c r="A63" s="617" t="s">
        <v>461</v>
      </c>
      <c r="B63" s="617"/>
      <c r="C63" s="617"/>
      <c r="D63" s="618">
        <f>D64+D67+D70</f>
        <v>709.09</v>
      </c>
      <c r="E63" s="619"/>
      <c r="F63" s="147"/>
      <c r="G63" s="144"/>
      <c r="H63" s="146"/>
    </row>
    <row r="64" spans="1:8" ht="18.75">
      <c r="A64" s="500" t="s">
        <v>462</v>
      </c>
      <c r="B64" s="500"/>
      <c r="C64" s="500"/>
      <c r="D64" s="501">
        <f>SUM(D65:D66)</f>
        <v>0</v>
      </c>
      <c r="E64" s="502"/>
      <c r="F64" s="147"/>
      <c r="G64" s="144"/>
      <c r="H64" s="146"/>
    </row>
    <row r="65" spans="1:8" ht="18.75">
      <c r="A65" s="496" t="s">
        <v>463</v>
      </c>
      <c r="B65" s="496"/>
      <c r="C65" s="496"/>
      <c r="D65" s="474">
        <v>0</v>
      </c>
      <c r="E65" s="475"/>
      <c r="F65" s="147"/>
      <c r="G65" s="144"/>
      <c r="H65" s="146"/>
    </row>
    <row r="66" spans="1:8" ht="18.75">
      <c r="A66" s="496" t="s">
        <v>464</v>
      </c>
      <c r="B66" s="496"/>
      <c r="C66" s="496"/>
      <c r="D66" s="474">
        <v>0</v>
      </c>
      <c r="E66" s="475"/>
      <c r="F66" s="147"/>
      <c r="G66" s="144"/>
      <c r="H66" s="146"/>
    </row>
    <row r="67" spans="1:8" ht="18.75">
      <c r="A67" s="500" t="s">
        <v>52</v>
      </c>
      <c r="B67" s="500"/>
      <c r="C67" s="500"/>
      <c r="D67" s="501">
        <f>SUM(D68:D69)</f>
        <v>0</v>
      </c>
      <c r="E67" s="502"/>
      <c r="F67" s="144"/>
      <c r="G67" s="144"/>
      <c r="H67" s="146"/>
    </row>
    <row r="68" spans="1:8" ht="18.75">
      <c r="A68" s="496" t="s">
        <v>53</v>
      </c>
      <c r="B68" s="496"/>
      <c r="C68" s="496"/>
      <c r="D68" s="474">
        <v>0</v>
      </c>
      <c r="E68" s="475"/>
      <c r="F68" s="147"/>
      <c r="G68" s="144"/>
      <c r="H68" s="146"/>
    </row>
    <row r="69" spans="1:8" ht="18.75">
      <c r="A69" s="496" t="s">
        <v>54</v>
      </c>
      <c r="B69" s="496"/>
      <c r="C69" s="496"/>
      <c r="D69" s="474">
        <v>0</v>
      </c>
      <c r="E69" s="475"/>
      <c r="F69" s="147"/>
      <c r="G69" s="144"/>
      <c r="H69" s="146"/>
    </row>
    <row r="70" spans="1:8" ht="18.75">
      <c r="A70" s="500" t="s">
        <v>465</v>
      </c>
      <c r="B70" s="500"/>
      <c r="C70" s="500"/>
      <c r="D70" s="501">
        <f>SUM(D71:D72)</f>
        <v>709.09</v>
      </c>
      <c r="E70" s="502"/>
      <c r="F70" s="147"/>
      <c r="G70" s="144"/>
      <c r="H70" s="146"/>
    </row>
    <row r="71" spans="1:8" ht="18.75">
      <c r="A71" s="496" t="s">
        <v>55</v>
      </c>
      <c r="B71" s="496"/>
      <c r="C71" s="496"/>
      <c r="D71" s="474">
        <v>60.95</v>
      </c>
      <c r="E71" s="475"/>
      <c r="F71" s="147"/>
      <c r="G71" s="144"/>
      <c r="H71" s="146"/>
    </row>
    <row r="72" spans="1:8" ht="18.75">
      <c r="A72" s="496" t="s">
        <v>56</v>
      </c>
      <c r="B72" s="496"/>
      <c r="C72" s="496"/>
      <c r="D72" s="474">
        <v>648.14</v>
      </c>
      <c r="E72" s="475"/>
      <c r="F72" s="147"/>
      <c r="G72" s="144"/>
      <c r="H72" s="146"/>
    </row>
    <row r="73" spans="1:8" ht="15.75">
      <c r="A73" s="152"/>
      <c r="B73" s="152"/>
      <c r="C73" s="153"/>
      <c r="D73" s="583"/>
      <c r="E73" s="584"/>
      <c r="F73" s="146"/>
      <c r="G73" s="144"/>
      <c r="H73" s="146"/>
    </row>
    <row r="74" spans="1:8" ht="24" customHeight="1">
      <c r="A74" s="517" t="s">
        <v>57</v>
      </c>
      <c r="B74" s="517"/>
      <c r="C74" s="154" t="s">
        <v>58</v>
      </c>
      <c r="D74" s="585" t="s">
        <v>57</v>
      </c>
      <c r="E74" s="586"/>
      <c r="F74" s="155"/>
      <c r="G74" s="144"/>
      <c r="H74" s="146"/>
    </row>
    <row r="75" spans="1:8" ht="39" customHeight="1">
      <c r="A75" s="520" t="s">
        <v>59</v>
      </c>
      <c r="B75" s="520"/>
      <c r="C75" s="156" t="s">
        <v>60</v>
      </c>
      <c r="D75" s="587" t="s">
        <v>61</v>
      </c>
      <c r="E75" s="588"/>
      <c r="F75" s="144"/>
      <c r="G75" s="144"/>
      <c r="H75" s="146"/>
    </row>
    <row r="76" spans="1:8" ht="15.75">
      <c r="A76" s="523"/>
      <c r="B76" s="503" t="s">
        <v>0</v>
      </c>
      <c r="C76" s="504"/>
      <c r="D76" s="505" t="s">
        <v>412</v>
      </c>
      <c r="E76" s="506"/>
      <c r="F76" s="144"/>
      <c r="G76" s="144"/>
      <c r="H76" s="146"/>
    </row>
    <row r="77" spans="1:8" ht="15.75" customHeight="1">
      <c r="A77" s="524"/>
      <c r="B77" s="498" t="s">
        <v>1</v>
      </c>
      <c r="C77" s="499"/>
      <c r="D77" s="526" t="s">
        <v>2</v>
      </c>
      <c r="E77" s="526" t="s">
        <v>3</v>
      </c>
      <c r="F77" s="144"/>
      <c r="G77" s="144"/>
      <c r="H77" s="146"/>
    </row>
    <row r="78" spans="1:8" ht="15.75">
      <c r="A78" s="524"/>
      <c r="B78" s="564" t="s">
        <v>4</v>
      </c>
      <c r="C78" s="565"/>
      <c r="D78" s="527"/>
      <c r="E78" s="527"/>
      <c r="F78" s="144"/>
      <c r="G78" s="144"/>
      <c r="H78" s="146"/>
    </row>
    <row r="79" spans="1:8" ht="15.75" customHeight="1">
      <c r="A79" s="524"/>
      <c r="B79"/>
      <c r="C79"/>
      <c r="D79" s="528" t="s">
        <v>643</v>
      </c>
      <c r="E79" s="530">
        <f>E4</f>
        <v>1</v>
      </c>
      <c r="F79" s="144"/>
      <c r="G79" s="144"/>
      <c r="H79" s="146"/>
    </row>
    <row r="80" spans="1:8" ht="15.75" customHeight="1">
      <c r="A80" s="525"/>
      <c r="B80" s="568" t="s">
        <v>5</v>
      </c>
      <c r="C80" s="569"/>
      <c r="D80" s="529"/>
      <c r="E80" s="531"/>
      <c r="F80" s="144"/>
      <c r="G80" s="144"/>
      <c r="H80" s="146"/>
    </row>
    <row r="81" spans="1:8" ht="15.75">
      <c r="A81" s="570" t="s">
        <v>6</v>
      </c>
      <c r="B81" s="571"/>
      <c r="C81" s="572" t="s">
        <v>7</v>
      </c>
      <c r="D81" s="573"/>
      <c r="E81" s="574"/>
      <c r="F81" s="144"/>
      <c r="G81" s="144"/>
      <c r="H81" s="146"/>
    </row>
    <row r="82" spans="1:8" ht="33" customHeight="1">
      <c r="A82" s="575" t="s">
        <v>525</v>
      </c>
      <c r="B82" s="576"/>
      <c r="C82" s="577"/>
      <c r="D82" s="578"/>
      <c r="E82" s="579"/>
      <c r="F82" s="144"/>
      <c r="G82" s="144"/>
      <c r="H82" s="146"/>
    </row>
    <row r="83" spans="1:8" ht="15.75">
      <c r="A83" s="580" t="s">
        <v>62</v>
      </c>
      <c r="B83" s="581"/>
      <c r="C83" s="582"/>
      <c r="D83" s="541" t="s">
        <v>11</v>
      </c>
      <c r="E83" s="543"/>
      <c r="F83" s="144"/>
      <c r="G83" s="144"/>
      <c r="H83" s="146"/>
    </row>
    <row r="84" spans="1:8" ht="18.75">
      <c r="A84" s="617" t="s">
        <v>63</v>
      </c>
      <c r="B84" s="617"/>
      <c r="C84" s="617"/>
      <c r="D84" s="618">
        <f>D85+D88+D89+D90+D95+D96+D97</f>
        <v>8933.75</v>
      </c>
      <c r="E84" s="619"/>
      <c r="F84" s="147"/>
      <c r="G84" s="144"/>
      <c r="H84" s="146"/>
    </row>
    <row r="85" spans="1:8" ht="18.75">
      <c r="A85" s="497" t="s">
        <v>64</v>
      </c>
      <c r="B85" s="497"/>
      <c r="C85" s="497"/>
      <c r="D85" s="511">
        <f>SUM(D86:D87)</f>
        <v>0</v>
      </c>
      <c r="E85" s="512"/>
      <c r="F85" s="147"/>
      <c r="G85" s="144"/>
      <c r="H85" s="146"/>
    </row>
    <row r="86" spans="1:8" ht="18.75">
      <c r="A86" s="487" t="s">
        <v>466</v>
      </c>
      <c r="B86" s="487"/>
      <c r="C86" s="487"/>
      <c r="D86" s="474">
        <v>0</v>
      </c>
      <c r="E86" s="475"/>
      <c r="F86" s="144"/>
      <c r="G86" s="144"/>
      <c r="H86" s="146"/>
    </row>
    <row r="87" spans="1:8" ht="18.75">
      <c r="A87" s="487" t="s">
        <v>467</v>
      </c>
      <c r="B87" s="487"/>
      <c r="C87" s="487"/>
      <c r="D87" s="474">
        <v>0</v>
      </c>
      <c r="E87" s="475"/>
      <c r="F87" s="144"/>
      <c r="G87" s="144"/>
      <c r="H87" s="146"/>
    </row>
    <row r="88" spans="1:8" ht="18.75">
      <c r="A88" s="496" t="s">
        <v>65</v>
      </c>
      <c r="B88" s="496"/>
      <c r="C88" s="496"/>
      <c r="D88" s="474">
        <v>0</v>
      </c>
      <c r="E88" s="475"/>
      <c r="F88" s="144"/>
      <c r="G88" s="144"/>
      <c r="H88" s="146"/>
    </row>
    <row r="89" spans="1:8" ht="18.75">
      <c r="A89" s="496" t="s">
        <v>66</v>
      </c>
      <c r="B89" s="496"/>
      <c r="C89" s="496"/>
      <c r="D89" s="474">
        <v>0</v>
      </c>
      <c r="E89" s="475"/>
      <c r="F89" s="144"/>
      <c r="G89" s="144"/>
      <c r="H89" s="146"/>
    </row>
    <row r="90" spans="1:8" ht="18.75">
      <c r="A90" s="497" t="s">
        <v>67</v>
      </c>
      <c r="B90" s="497"/>
      <c r="C90" s="497"/>
      <c r="D90" s="511">
        <f>SUM(D91:D94)</f>
        <v>2244.2199999999998</v>
      </c>
      <c r="E90" s="512"/>
      <c r="F90" s="144"/>
      <c r="G90" s="144"/>
      <c r="H90" s="146"/>
    </row>
    <row r="91" spans="1:8" ht="18.75">
      <c r="A91" s="487" t="s">
        <v>468</v>
      </c>
      <c r="B91" s="487"/>
      <c r="C91" s="487"/>
      <c r="D91" s="474">
        <v>0</v>
      </c>
      <c r="E91" s="475"/>
      <c r="F91" s="144"/>
      <c r="G91" s="144"/>
      <c r="H91" s="146"/>
    </row>
    <row r="92" spans="1:8" ht="18.75">
      <c r="A92" s="487" t="s">
        <v>469</v>
      </c>
      <c r="B92" s="487"/>
      <c r="C92" s="487"/>
      <c r="D92" s="474">
        <v>2244.2199999999998</v>
      </c>
      <c r="E92" s="475"/>
      <c r="F92" s="144"/>
      <c r="G92" s="144"/>
      <c r="H92" s="146"/>
    </row>
    <row r="93" spans="1:8" ht="18.75">
      <c r="A93" s="487" t="s">
        <v>470</v>
      </c>
      <c r="B93" s="487"/>
      <c r="C93" s="487"/>
      <c r="D93" s="474">
        <v>0</v>
      </c>
      <c r="E93" s="475"/>
      <c r="F93" s="144"/>
      <c r="G93" s="144"/>
      <c r="H93" s="146"/>
    </row>
    <row r="94" spans="1:8" ht="18.75">
      <c r="A94" s="487" t="s">
        <v>471</v>
      </c>
      <c r="B94" s="487"/>
      <c r="C94" s="487"/>
      <c r="D94" s="474">
        <v>0</v>
      </c>
      <c r="E94" s="475"/>
      <c r="F94" s="144"/>
      <c r="G94" s="144"/>
      <c r="H94" s="146"/>
    </row>
    <row r="95" spans="1:8" ht="18.75">
      <c r="A95" s="487" t="s">
        <v>472</v>
      </c>
      <c r="B95" s="487"/>
      <c r="C95" s="487"/>
      <c r="D95" s="492"/>
      <c r="E95" s="493"/>
      <c r="F95" s="144"/>
      <c r="G95" s="144"/>
      <c r="H95" s="146"/>
    </row>
    <row r="96" spans="1:8" ht="18.75">
      <c r="A96" s="487" t="s">
        <v>473</v>
      </c>
      <c r="B96" s="487"/>
      <c r="C96" s="487"/>
      <c r="D96" s="492">
        <v>0</v>
      </c>
      <c r="E96" s="493"/>
      <c r="F96" s="144"/>
      <c r="G96" s="144"/>
      <c r="H96" s="146"/>
    </row>
    <row r="97" spans="1:8" ht="18.75">
      <c r="A97" s="508" t="s">
        <v>474</v>
      </c>
      <c r="B97" s="508"/>
      <c r="C97" s="508"/>
      <c r="D97" s="494">
        <f>SUM(D98:D99)</f>
        <v>6689.53</v>
      </c>
      <c r="E97" s="495"/>
      <c r="F97" s="144"/>
      <c r="G97" s="144"/>
      <c r="H97" s="146"/>
    </row>
    <row r="98" spans="1:8" ht="18.75">
      <c r="A98" s="487" t="s">
        <v>475</v>
      </c>
      <c r="B98" s="487"/>
      <c r="C98" s="487"/>
      <c r="D98" s="492">
        <f>4929.36+1088.48</f>
        <v>6017.84</v>
      </c>
      <c r="E98" s="493"/>
      <c r="F98" s="144"/>
      <c r="G98" s="144"/>
      <c r="H98" s="146"/>
    </row>
    <row r="99" spans="1:8" ht="18.75">
      <c r="A99" s="487" t="s">
        <v>476</v>
      </c>
      <c r="B99" s="487"/>
      <c r="C99" s="487"/>
      <c r="D99" s="492">
        <f>92.4+275+180.9+23.5+16.9+45.66+37.33</f>
        <v>671.68999999999994</v>
      </c>
      <c r="E99" s="493"/>
      <c r="F99" s="144"/>
      <c r="G99" s="144"/>
      <c r="H99" s="146"/>
    </row>
    <row r="100" spans="1:8" ht="18.75">
      <c r="A100" s="617" t="s">
        <v>477</v>
      </c>
      <c r="B100" s="617"/>
      <c r="C100" s="617"/>
      <c r="D100" s="618">
        <f>D101+D108+D110</f>
        <v>45681.93</v>
      </c>
      <c r="E100" s="619"/>
      <c r="F100" s="147"/>
      <c r="G100" s="144"/>
      <c r="H100" s="146"/>
    </row>
    <row r="101" spans="1:8" ht="18.75">
      <c r="A101" s="623" t="s">
        <v>478</v>
      </c>
      <c r="B101" s="623"/>
      <c r="C101" s="623"/>
      <c r="D101" s="488">
        <f>SUM(D102:D107)</f>
        <v>27602.799999999999</v>
      </c>
      <c r="E101" s="489"/>
      <c r="F101" s="147"/>
      <c r="G101" s="144"/>
      <c r="H101" s="146"/>
    </row>
    <row r="102" spans="1:8" ht="18.75">
      <c r="A102" s="496" t="s">
        <v>479</v>
      </c>
      <c r="B102" s="496"/>
      <c r="C102" s="496"/>
      <c r="D102" s="474">
        <v>0</v>
      </c>
      <c r="E102" s="475"/>
      <c r="F102" s="147"/>
      <c r="G102" s="144"/>
      <c r="H102" s="146"/>
    </row>
    <row r="103" spans="1:8" ht="18.75">
      <c r="A103" s="496" t="s">
        <v>480</v>
      </c>
      <c r="B103" s="496"/>
      <c r="C103" s="496"/>
      <c r="D103" s="474">
        <v>0</v>
      </c>
      <c r="E103" s="475"/>
      <c r="F103" s="144"/>
      <c r="G103" s="144"/>
      <c r="H103" s="146"/>
    </row>
    <row r="104" spans="1:8" ht="18.75">
      <c r="A104" s="496" t="s">
        <v>481</v>
      </c>
      <c r="B104" s="496"/>
      <c r="C104" s="496"/>
      <c r="D104" s="474">
        <v>7357</v>
      </c>
      <c r="E104" s="475"/>
      <c r="F104" s="144"/>
      <c r="G104" s="144"/>
      <c r="H104" s="146"/>
    </row>
    <row r="105" spans="1:8" ht="18.75">
      <c r="A105" s="496" t="s">
        <v>482</v>
      </c>
      <c r="B105" s="496"/>
      <c r="C105" s="496"/>
      <c r="D105" s="474">
        <v>7245.8</v>
      </c>
      <c r="E105" s="475"/>
      <c r="F105" s="144"/>
      <c r="G105" s="144"/>
      <c r="H105" s="146"/>
    </row>
    <row r="106" spans="1:8" ht="18.75">
      <c r="A106" s="624" t="s">
        <v>483</v>
      </c>
      <c r="B106" s="624"/>
      <c r="C106" s="624"/>
      <c r="D106" s="474">
        <v>13000</v>
      </c>
      <c r="E106" s="475"/>
      <c r="F106" s="144"/>
      <c r="G106" s="144"/>
      <c r="H106" s="146"/>
    </row>
    <row r="107" spans="1:8" ht="18.75">
      <c r="A107" s="496" t="s">
        <v>484</v>
      </c>
      <c r="B107" s="496"/>
      <c r="C107" s="496"/>
      <c r="D107" s="474">
        <v>0</v>
      </c>
      <c r="E107" s="475"/>
      <c r="F107" s="144"/>
      <c r="G107" s="144"/>
      <c r="H107" s="146"/>
    </row>
    <row r="108" spans="1:8" ht="18.75">
      <c r="A108" s="623" t="s">
        <v>68</v>
      </c>
      <c r="B108" s="623"/>
      <c r="C108" s="623"/>
      <c r="D108" s="488">
        <f>D109</f>
        <v>0</v>
      </c>
      <c r="E108" s="489"/>
      <c r="F108" s="144"/>
      <c r="G108" s="144"/>
      <c r="H108" s="146"/>
    </row>
    <row r="109" spans="1:8" ht="18.75">
      <c r="A109" s="496" t="s">
        <v>69</v>
      </c>
      <c r="B109" s="496"/>
      <c r="C109" s="496"/>
      <c r="D109" s="474">
        <v>0</v>
      </c>
      <c r="E109" s="475"/>
      <c r="F109" s="144"/>
      <c r="G109" s="144"/>
      <c r="H109" s="146"/>
    </row>
    <row r="110" spans="1:8" ht="18.75">
      <c r="A110" s="623" t="s">
        <v>485</v>
      </c>
      <c r="B110" s="623"/>
      <c r="C110" s="623"/>
      <c r="D110" s="488">
        <f>D111+D122</f>
        <v>18079.13</v>
      </c>
      <c r="E110" s="489"/>
      <c r="F110" s="144"/>
      <c r="G110" s="144"/>
      <c r="H110" s="146"/>
    </row>
    <row r="111" spans="1:8" ht="18.75">
      <c r="A111" s="491" t="s">
        <v>486</v>
      </c>
      <c r="B111" s="491"/>
      <c r="C111" s="491"/>
      <c r="D111" s="485">
        <f>SUM(D112:D121)</f>
        <v>16535</v>
      </c>
      <c r="E111" s="486"/>
      <c r="F111" s="144"/>
      <c r="G111" s="144"/>
      <c r="H111" s="146"/>
    </row>
    <row r="112" spans="1:8" ht="18.75">
      <c r="A112" s="490" t="s">
        <v>487</v>
      </c>
      <c r="B112" s="490"/>
      <c r="C112" s="490"/>
      <c r="D112" s="474">
        <v>0</v>
      </c>
      <c r="E112" s="475"/>
      <c r="F112" s="144"/>
      <c r="G112" s="144"/>
      <c r="H112" s="146"/>
    </row>
    <row r="113" spans="1:8" ht="18.75">
      <c r="A113" s="490" t="s">
        <v>488</v>
      </c>
      <c r="B113" s="490"/>
      <c r="C113" s="490"/>
      <c r="D113" s="625">
        <v>0</v>
      </c>
      <c r="E113" s="626"/>
      <c r="F113" s="144"/>
      <c r="G113" s="144"/>
      <c r="H113" s="146"/>
    </row>
    <row r="114" spans="1:8" ht="18.75">
      <c r="A114" s="513" t="s">
        <v>489</v>
      </c>
      <c r="B114" s="513"/>
      <c r="C114" s="513"/>
      <c r="D114" s="474">
        <v>0</v>
      </c>
      <c r="E114" s="475"/>
      <c r="F114" s="144"/>
      <c r="G114" s="144"/>
      <c r="H114" s="146"/>
    </row>
    <row r="115" spans="1:8" ht="18.75">
      <c r="A115" s="490" t="s">
        <v>490</v>
      </c>
      <c r="B115" s="490"/>
      <c r="C115" s="490"/>
      <c r="D115" s="474"/>
      <c r="E115" s="475"/>
      <c r="F115" s="144"/>
      <c r="G115" s="144"/>
      <c r="H115" s="146"/>
    </row>
    <row r="116" spans="1:8" ht="18.75">
      <c r="A116" s="490" t="s">
        <v>491</v>
      </c>
      <c r="B116" s="490"/>
      <c r="C116" s="490"/>
      <c r="D116" s="474">
        <v>0</v>
      </c>
      <c r="E116" s="475"/>
      <c r="F116" s="144"/>
      <c r="G116" s="144"/>
      <c r="H116" s="146"/>
    </row>
    <row r="117" spans="1:8" ht="18.75">
      <c r="A117" s="487" t="s">
        <v>492</v>
      </c>
      <c r="B117" s="487"/>
      <c r="C117" s="487"/>
      <c r="D117" s="474">
        <v>5000</v>
      </c>
      <c r="E117" s="475"/>
      <c r="F117" s="144"/>
      <c r="G117" s="144"/>
      <c r="H117" s="146"/>
    </row>
    <row r="118" spans="1:8" ht="18.75">
      <c r="A118" s="487" t="s">
        <v>493</v>
      </c>
      <c r="B118" s="487"/>
      <c r="C118" s="487"/>
      <c r="D118" s="474">
        <v>10000</v>
      </c>
      <c r="E118" s="475"/>
      <c r="F118" s="144"/>
      <c r="G118" s="144"/>
      <c r="H118" s="146"/>
    </row>
    <row r="119" spans="1:8" ht="18.75">
      <c r="A119" s="487" t="s">
        <v>494</v>
      </c>
      <c r="B119" s="487"/>
      <c r="C119" s="487"/>
      <c r="D119" s="474">
        <v>450</v>
      </c>
      <c r="E119" s="475"/>
      <c r="F119" s="144"/>
      <c r="G119" s="144"/>
      <c r="H119" s="146"/>
    </row>
    <row r="120" spans="1:8" ht="18.75">
      <c r="A120" s="490" t="s">
        <v>495</v>
      </c>
      <c r="B120" s="490"/>
      <c r="C120" s="490"/>
      <c r="D120" s="474">
        <v>0</v>
      </c>
      <c r="E120" s="475"/>
      <c r="F120" s="144"/>
      <c r="G120" s="144"/>
      <c r="H120" s="146"/>
    </row>
    <row r="121" spans="1:8" ht="18.75">
      <c r="A121" s="490" t="s">
        <v>496</v>
      </c>
      <c r="B121" s="490"/>
      <c r="C121" s="490"/>
      <c r="D121" s="474">
        <v>1085</v>
      </c>
      <c r="E121" s="475"/>
      <c r="F121" s="144"/>
      <c r="G121" s="144"/>
      <c r="H121" s="146"/>
    </row>
    <row r="122" spans="1:8" ht="18.75">
      <c r="A122" s="491" t="s">
        <v>497</v>
      </c>
      <c r="B122" s="491"/>
      <c r="C122" s="491"/>
      <c r="D122" s="485">
        <f>SUM(D123:D125)</f>
        <v>1544.13</v>
      </c>
      <c r="E122" s="486"/>
      <c r="F122" s="144"/>
      <c r="G122" s="144"/>
      <c r="H122" s="146"/>
    </row>
    <row r="123" spans="1:8" ht="18.75">
      <c r="A123" s="490" t="s">
        <v>498</v>
      </c>
      <c r="B123" s="490"/>
      <c r="C123" s="490"/>
      <c r="D123" s="474">
        <v>1544.13</v>
      </c>
      <c r="E123" s="475"/>
      <c r="F123" s="144"/>
      <c r="G123" s="144"/>
      <c r="H123" s="146"/>
    </row>
    <row r="124" spans="1:8" ht="18.75">
      <c r="A124" s="487" t="s">
        <v>499</v>
      </c>
      <c r="B124" s="487"/>
      <c r="C124" s="487"/>
      <c r="D124" s="474">
        <v>0</v>
      </c>
      <c r="E124" s="475"/>
      <c r="F124" s="144"/>
      <c r="G124" s="144"/>
      <c r="H124" s="146"/>
    </row>
    <row r="125" spans="1:8" ht="18.75">
      <c r="A125" s="487" t="s">
        <v>500</v>
      </c>
      <c r="B125" s="487"/>
      <c r="C125" s="487"/>
      <c r="D125" s="474">
        <v>0</v>
      </c>
      <c r="E125" s="475"/>
      <c r="F125" s="144"/>
      <c r="G125" s="144"/>
      <c r="H125" s="146"/>
    </row>
    <row r="126" spans="1:8" ht="18.75">
      <c r="A126" s="617" t="s">
        <v>70</v>
      </c>
      <c r="B126" s="617"/>
      <c r="C126" s="617"/>
      <c r="D126" s="618">
        <f>D127+D135</f>
        <v>1471.65</v>
      </c>
      <c r="E126" s="619"/>
      <c r="F126" s="147"/>
      <c r="G126" s="144"/>
      <c r="H126" s="146"/>
    </row>
    <row r="127" spans="1:8" ht="18.75">
      <c r="A127" s="620" t="s">
        <v>501</v>
      </c>
      <c r="B127" s="620"/>
      <c r="C127" s="620"/>
      <c r="D127" s="483">
        <f>D128+D132+D133+D134</f>
        <v>0</v>
      </c>
      <c r="E127" s="484"/>
      <c r="F127" s="147"/>
      <c r="G127" s="144"/>
      <c r="H127" s="146"/>
    </row>
    <row r="128" spans="1:8" ht="18.75">
      <c r="A128" s="491" t="s">
        <v>502</v>
      </c>
      <c r="B128" s="491"/>
      <c r="C128" s="491"/>
      <c r="D128" s="485">
        <f>SUM(D129:D131)</f>
        <v>0</v>
      </c>
      <c r="E128" s="486"/>
      <c r="F128" s="147"/>
      <c r="G128" s="144"/>
      <c r="H128" s="146"/>
    </row>
    <row r="129" spans="1:8" ht="18.75">
      <c r="A129" s="487" t="s">
        <v>503</v>
      </c>
      <c r="B129" s="487"/>
      <c r="C129" s="487"/>
      <c r="D129" s="474"/>
      <c r="E129" s="475"/>
      <c r="F129" s="147"/>
      <c r="G129" s="144"/>
      <c r="H129" s="146"/>
    </row>
    <row r="130" spans="1:8" ht="18.75">
      <c r="A130" s="487" t="s">
        <v>504</v>
      </c>
      <c r="B130" s="487"/>
      <c r="C130" s="487"/>
      <c r="D130" s="474">
        <v>0</v>
      </c>
      <c r="E130" s="475"/>
      <c r="F130" s="147"/>
      <c r="G130" s="144"/>
      <c r="H130" s="146"/>
    </row>
    <row r="131" spans="1:8" ht="18.75">
      <c r="A131" s="487" t="s">
        <v>505</v>
      </c>
      <c r="B131" s="487"/>
      <c r="C131" s="487"/>
      <c r="D131" s="474">
        <v>0</v>
      </c>
      <c r="E131" s="475"/>
      <c r="F131" s="147"/>
      <c r="G131" s="144"/>
      <c r="H131" s="146"/>
    </row>
    <row r="132" spans="1:8" ht="18.75">
      <c r="A132" s="487" t="s">
        <v>506</v>
      </c>
      <c r="B132" s="487"/>
      <c r="C132" s="487"/>
      <c r="D132" s="474">
        <v>0</v>
      </c>
      <c r="E132" s="475"/>
      <c r="F132" s="147"/>
      <c r="G132" s="144"/>
      <c r="H132" s="146"/>
    </row>
    <row r="133" spans="1:8" ht="18.75">
      <c r="A133" s="487" t="s">
        <v>507</v>
      </c>
      <c r="B133" s="487"/>
      <c r="C133" s="487"/>
      <c r="D133" s="474">
        <v>0</v>
      </c>
      <c r="E133" s="475"/>
      <c r="F133" s="147"/>
      <c r="G133" s="144"/>
      <c r="H133" s="146"/>
    </row>
    <row r="134" spans="1:8" ht="18.75">
      <c r="A134" s="487" t="s">
        <v>508</v>
      </c>
      <c r="B134" s="487"/>
      <c r="C134" s="487"/>
      <c r="D134" s="474">
        <v>0</v>
      </c>
      <c r="E134" s="475"/>
      <c r="F134" s="147"/>
      <c r="G134" s="144"/>
      <c r="H134" s="146"/>
    </row>
    <row r="135" spans="1:8" ht="18.75">
      <c r="A135" s="622" t="s">
        <v>509</v>
      </c>
      <c r="B135" s="622"/>
      <c r="C135" s="622"/>
      <c r="D135" s="483">
        <f>D136+D141+D142+D143</f>
        <v>1471.65</v>
      </c>
      <c r="E135" s="484"/>
      <c r="F135" s="147"/>
      <c r="G135" s="144"/>
      <c r="H135" s="146"/>
    </row>
    <row r="136" spans="1:8" ht="18.75">
      <c r="A136" s="621" t="s">
        <v>510</v>
      </c>
      <c r="B136" s="621"/>
      <c r="C136" s="621"/>
      <c r="D136" s="485">
        <f>SUM(D137:D140)</f>
        <v>1471.65</v>
      </c>
      <c r="E136" s="486"/>
      <c r="F136" s="147"/>
      <c r="G136" s="144"/>
      <c r="H136" s="146"/>
    </row>
    <row r="137" spans="1:8" ht="18.75">
      <c r="A137" s="487" t="s">
        <v>511</v>
      </c>
      <c r="B137" s="487"/>
      <c r="C137" s="487"/>
      <c r="D137" s="474">
        <v>1471.65</v>
      </c>
      <c r="E137" s="475"/>
      <c r="F137" s="147"/>
      <c r="G137" s="144"/>
      <c r="H137" s="146"/>
    </row>
    <row r="138" spans="1:8" ht="18.75">
      <c r="A138" s="487" t="s">
        <v>512</v>
      </c>
      <c r="B138" s="487"/>
      <c r="C138" s="487"/>
      <c r="D138" s="474">
        <v>0</v>
      </c>
      <c r="E138" s="475"/>
      <c r="F138" s="147"/>
      <c r="G138" s="144"/>
      <c r="H138" s="146"/>
    </row>
    <row r="139" spans="1:8" ht="18.75">
      <c r="A139" s="487" t="s">
        <v>513</v>
      </c>
      <c r="B139" s="487"/>
      <c r="C139" s="487"/>
      <c r="D139" s="474">
        <v>0</v>
      </c>
      <c r="E139" s="475"/>
      <c r="F139" s="147"/>
      <c r="G139" s="144"/>
      <c r="H139" s="146"/>
    </row>
    <row r="140" spans="1:8" ht="18.75">
      <c r="A140" s="487" t="s">
        <v>514</v>
      </c>
      <c r="B140" s="487"/>
      <c r="C140" s="487"/>
      <c r="D140" s="474">
        <v>0</v>
      </c>
      <c r="E140" s="475"/>
      <c r="F140" s="147"/>
      <c r="G140" s="144"/>
      <c r="H140" s="146"/>
    </row>
    <row r="141" spans="1:8" ht="18.75">
      <c r="A141" s="487" t="s">
        <v>515</v>
      </c>
      <c r="B141" s="487"/>
      <c r="C141" s="487"/>
      <c r="D141" s="474">
        <v>0</v>
      </c>
      <c r="E141" s="475"/>
      <c r="F141" s="147"/>
      <c r="G141" s="144"/>
      <c r="H141" s="146"/>
    </row>
    <row r="142" spans="1:8" ht="18.75">
      <c r="A142" s="487" t="s">
        <v>516</v>
      </c>
      <c r="B142" s="487"/>
      <c r="C142" s="487"/>
      <c r="D142" s="474">
        <v>0</v>
      </c>
      <c r="E142" s="475"/>
      <c r="F142" s="147"/>
      <c r="G142" s="144"/>
      <c r="H142" s="146"/>
    </row>
    <row r="143" spans="1:8" ht="18.75">
      <c r="A143" s="487" t="s">
        <v>517</v>
      </c>
      <c r="B143" s="487"/>
      <c r="C143" s="487"/>
      <c r="D143" s="474">
        <v>0</v>
      </c>
      <c r="E143" s="475"/>
      <c r="F143" s="147"/>
      <c r="G143" s="144"/>
      <c r="H143" s="146"/>
    </row>
    <row r="144" spans="1:8" ht="18.75">
      <c r="A144" s="612" t="s">
        <v>71</v>
      </c>
      <c r="B144" s="613"/>
      <c r="C144" s="614"/>
      <c r="D144" s="615">
        <f>SUM(D145:E148)</f>
        <v>0</v>
      </c>
      <c r="E144" s="616"/>
      <c r="F144" s="147"/>
      <c r="G144" s="144"/>
      <c r="H144" s="146"/>
    </row>
    <row r="145" spans="1:8" ht="18.75">
      <c r="A145" s="602" t="s">
        <v>72</v>
      </c>
      <c r="B145" s="603"/>
      <c r="C145" s="604"/>
      <c r="D145" s="605">
        <v>0</v>
      </c>
      <c r="E145" s="606"/>
      <c r="F145" s="147"/>
      <c r="G145" s="140"/>
      <c r="H145" s="140"/>
    </row>
    <row r="146" spans="1:8" ht="18.75">
      <c r="A146" s="602" t="s">
        <v>73</v>
      </c>
      <c r="B146" s="603"/>
      <c r="C146" s="604"/>
      <c r="D146" s="605">
        <v>0</v>
      </c>
      <c r="E146" s="606"/>
      <c r="F146" s="140"/>
      <c r="G146" s="140"/>
      <c r="H146" s="140"/>
    </row>
    <row r="147" spans="1:8" ht="18.75">
      <c r="A147" s="602" t="s">
        <v>74</v>
      </c>
      <c r="B147" s="603"/>
      <c r="C147" s="604"/>
      <c r="D147" s="605">
        <v>0</v>
      </c>
      <c r="E147" s="606"/>
      <c r="F147" s="140"/>
      <c r="G147" s="140"/>
      <c r="H147" s="140"/>
    </row>
    <row r="148" spans="1:8" ht="18.75">
      <c r="A148" s="602" t="s">
        <v>75</v>
      </c>
      <c r="B148" s="603"/>
      <c r="C148" s="604"/>
      <c r="D148" s="605">
        <v>0</v>
      </c>
      <c r="E148" s="606"/>
      <c r="F148" s="140"/>
      <c r="G148" s="140"/>
      <c r="H148" s="140"/>
    </row>
    <row r="149" spans="1:8" ht="18.75">
      <c r="A149" s="607" t="s">
        <v>76</v>
      </c>
      <c r="B149" s="608"/>
      <c r="C149" s="609"/>
      <c r="D149" s="610">
        <f>D12</f>
        <v>0</v>
      </c>
      <c r="E149" s="611"/>
      <c r="F149" s="147"/>
      <c r="G149" s="157"/>
      <c r="H149" s="140"/>
    </row>
    <row r="150" spans="1:8" ht="18.75">
      <c r="A150" s="589" t="s">
        <v>77</v>
      </c>
      <c r="B150" s="590"/>
      <c r="C150" s="591"/>
      <c r="D150" s="592">
        <f>10000+5000</f>
        <v>15000</v>
      </c>
      <c r="E150" s="593"/>
      <c r="F150" s="147"/>
      <c r="G150" s="144"/>
      <c r="H150" s="146"/>
    </row>
    <row r="151" spans="1:8" ht="18.75">
      <c r="A151" s="580" t="s">
        <v>78</v>
      </c>
      <c r="B151" s="581"/>
      <c r="C151" s="582"/>
      <c r="D151" s="514">
        <f>D23+D34+D43+D63+D84+D100+D126+D144+D149+D150</f>
        <v>386051.33774920006</v>
      </c>
      <c r="E151" s="515"/>
      <c r="F151" s="147"/>
      <c r="G151" s="144"/>
      <c r="H151" s="146"/>
    </row>
    <row r="152" spans="1:8" ht="18.75">
      <c r="A152" s="594" t="s">
        <v>79</v>
      </c>
      <c r="B152" s="595"/>
      <c r="C152" s="596"/>
      <c r="D152" s="597">
        <f>D20-D151</f>
        <v>120888.37225079996</v>
      </c>
      <c r="E152" s="598"/>
      <c r="F152" s="147"/>
      <c r="G152" s="144"/>
      <c r="H152" s="146"/>
    </row>
    <row r="153" spans="1:8" ht="18.75">
      <c r="A153" s="599" t="s">
        <v>80</v>
      </c>
      <c r="B153" s="600"/>
      <c r="C153" s="601"/>
      <c r="D153" s="481">
        <v>0</v>
      </c>
      <c r="E153" s="482"/>
      <c r="F153" s="144"/>
      <c r="G153" s="144"/>
      <c r="H153" s="144"/>
    </row>
    <row r="154" spans="1:8" ht="18.75">
      <c r="A154" s="599" t="s">
        <v>81</v>
      </c>
      <c r="B154" s="600"/>
      <c r="C154" s="601"/>
      <c r="D154" s="481">
        <v>0</v>
      </c>
      <c r="E154" s="482"/>
      <c r="F154" s="140"/>
      <c r="G154" s="140"/>
      <c r="H154" s="140"/>
    </row>
    <row r="155" spans="1:8" ht="18.75">
      <c r="A155" s="580" t="s">
        <v>82</v>
      </c>
      <c r="B155" s="581"/>
      <c r="C155" s="582"/>
      <c r="D155" s="514" t="e">
        <f>TURNOVER!B22</f>
        <v>#DIV/0!</v>
      </c>
      <c r="E155" s="515"/>
      <c r="F155" s="140"/>
      <c r="G155" s="140"/>
      <c r="H155" s="140"/>
    </row>
    <row r="156" spans="1:8" ht="15.75">
      <c r="A156" s="158"/>
      <c r="B156" s="159"/>
      <c r="C156" s="153"/>
      <c r="D156" s="583"/>
      <c r="E156" s="584"/>
      <c r="F156" s="160"/>
      <c r="G156" s="160"/>
      <c r="H156" s="160"/>
    </row>
    <row r="157" spans="1:8" ht="33.75" customHeight="1">
      <c r="A157" s="517" t="s">
        <v>57</v>
      </c>
      <c r="B157" s="517"/>
      <c r="C157" s="154" t="s">
        <v>58</v>
      </c>
      <c r="D157" s="585" t="s">
        <v>57</v>
      </c>
      <c r="E157" s="586"/>
      <c r="F157" s="160"/>
      <c r="G157" s="160"/>
      <c r="H157" s="160"/>
    </row>
    <row r="158" spans="1:8" ht="32.25" customHeight="1">
      <c r="A158" s="520" t="s">
        <v>59</v>
      </c>
      <c r="B158" s="520"/>
      <c r="C158" s="156" t="s">
        <v>60</v>
      </c>
      <c r="D158" s="587" t="s">
        <v>61</v>
      </c>
      <c r="E158" s="588"/>
      <c r="F158" s="160"/>
      <c r="G158" s="160"/>
      <c r="H158" s="160"/>
    </row>
    <row r="159" spans="1:8" ht="15.75">
      <c r="A159" s="523"/>
      <c r="B159" s="503" t="s">
        <v>0</v>
      </c>
      <c r="C159" s="504"/>
      <c r="D159" s="505" t="s">
        <v>412</v>
      </c>
      <c r="E159" s="506"/>
      <c r="F159" s="160"/>
      <c r="G159" s="160"/>
      <c r="H159" s="160"/>
    </row>
    <row r="160" spans="1:8" ht="15.75" customHeight="1">
      <c r="A160" s="524"/>
      <c r="B160" s="498" t="s">
        <v>1</v>
      </c>
      <c r="C160" s="499"/>
      <c r="D160" s="526" t="s">
        <v>2</v>
      </c>
      <c r="E160" s="526" t="s">
        <v>3</v>
      </c>
      <c r="F160" s="160"/>
      <c r="G160" s="160"/>
      <c r="H160" s="160"/>
    </row>
    <row r="161" spans="1:8" ht="15.75">
      <c r="A161" s="524"/>
      <c r="B161" s="564" t="s">
        <v>4</v>
      </c>
      <c r="C161" s="565"/>
      <c r="D161" s="527"/>
      <c r="E161" s="527"/>
      <c r="F161" s="160"/>
      <c r="G161" s="160"/>
      <c r="H161" s="160"/>
    </row>
    <row r="162" spans="1:8" ht="15.75" customHeight="1">
      <c r="A162" s="524"/>
      <c r="B162" s="566" t="s">
        <v>83</v>
      </c>
      <c r="C162" s="567"/>
      <c r="D162" s="528" t="s">
        <v>643</v>
      </c>
      <c r="E162" s="530">
        <f>E4</f>
        <v>1</v>
      </c>
      <c r="F162" s="160"/>
      <c r="G162" s="160"/>
      <c r="H162" s="160"/>
    </row>
    <row r="163" spans="1:8" ht="15.75" customHeight="1">
      <c r="A163" s="525"/>
      <c r="B163" s="568" t="s">
        <v>5</v>
      </c>
      <c r="C163" s="569"/>
      <c r="D163" s="529"/>
      <c r="E163" s="531"/>
      <c r="F163" s="160"/>
      <c r="G163" s="160"/>
      <c r="H163" s="160"/>
    </row>
    <row r="164" spans="1:8" ht="15.75">
      <c r="A164" s="570" t="s">
        <v>6</v>
      </c>
      <c r="B164" s="571"/>
      <c r="C164" s="572" t="s">
        <v>7</v>
      </c>
      <c r="D164" s="573"/>
      <c r="E164" s="574"/>
      <c r="F164" s="160"/>
      <c r="G164" s="160"/>
      <c r="H164" s="160"/>
    </row>
    <row r="165" spans="1:8" ht="36.75" customHeight="1">
      <c r="A165" s="575" t="s">
        <v>525</v>
      </c>
      <c r="B165" s="576"/>
      <c r="C165" s="577"/>
      <c r="D165" s="578"/>
      <c r="E165" s="579"/>
      <c r="F165" s="160"/>
      <c r="G165" s="160"/>
      <c r="H165" s="160"/>
    </row>
    <row r="166" spans="1:8" ht="21">
      <c r="A166" s="161" t="s">
        <v>84</v>
      </c>
      <c r="B166" s="437"/>
      <c r="C166" s="437"/>
      <c r="D166" s="141"/>
      <c r="E166" s="162"/>
      <c r="F166" s="140"/>
    </row>
    <row r="167" spans="1:8" ht="15.75">
      <c r="A167" s="541" t="s">
        <v>10</v>
      </c>
      <c r="B167" s="542"/>
      <c r="C167" s="543"/>
      <c r="D167" s="562" t="s">
        <v>11</v>
      </c>
      <c r="E167" s="563"/>
      <c r="F167" s="140"/>
    </row>
    <row r="168" spans="1:8" ht="18.75">
      <c r="A168" s="476" t="s">
        <v>85</v>
      </c>
      <c r="B168" s="477"/>
      <c r="C168" s="478"/>
      <c r="D168" s="481">
        <v>0</v>
      </c>
      <c r="E168" s="482"/>
      <c r="F168" s="163"/>
    </row>
    <row r="169" spans="1:8" ht="18.75">
      <c r="A169" s="476" t="s">
        <v>86</v>
      </c>
      <c r="B169" s="477"/>
      <c r="C169" s="478"/>
      <c r="D169" s="481">
        <v>0</v>
      </c>
      <c r="E169" s="482"/>
      <c r="F169" s="140"/>
    </row>
    <row r="170" spans="1:8" ht="18.75">
      <c r="A170" s="476" t="s">
        <v>87</v>
      </c>
      <c r="B170" s="477"/>
      <c r="C170" s="478"/>
      <c r="D170" s="481">
        <v>0</v>
      </c>
      <c r="E170" s="482"/>
      <c r="F170" s="140"/>
    </row>
    <row r="171" spans="1:8" ht="18.75">
      <c r="A171" s="548" t="s">
        <v>88</v>
      </c>
      <c r="B171" s="549"/>
      <c r="C171" s="550"/>
      <c r="D171" s="514">
        <f>D168-D169+D170</f>
        <v>0</v>
      </c>
      <c r="E171" s="515"/>
      <c r="F171" s="147"/>
    </row>
    <row r="172" spans="1:8" ht="15.75">
      <c r="A172" s="164"/>
      <c r="B172" s="165"/>
      <c r="C172" s="165"/>
      <c r="D172" s="166"/>
      <c r="E172" s="167"/>
      <c r="F172" s="147"/>
    </row>
    <row r="173" spans="1:8" ht="21">
      <c r="A173" s="168" t="s">
        <v>89</v>
      </c>
      <c r="B173" s="165"/>
      <c r="C173" s="165"/>
      <c r="D173" s="166"/>
      <c r="E173" s="167"/>
      <c r="F173" s="140"/>
    </row>
    <row r="174" spans="1:8" ht="15.75">
      <c r="A174" s="541" t="s">
        <v>10</v>
      </c>
      <c r="B174" s="542"/>
      <c r="C174" s="543"/>
      <c r="D174" s="562" t="s">
        <v>11</v>
      </c>
      <c r="E174" s="563"/>
      <c r="F174" s="140"/>
    </row>
    <row r="175" spans="1:8" ht="18.75">
      <c r="A175" s="476" t="s">
        <v>85</v>
      </c>
      <c r="B175" s="477"/>
      <c r="C175" s="478"/>
      <c r="D175" s="479">
        <f>'1 CONTA CORRENTE (D E C)'!D13+'2. CONTA CORRENTE (D E C)'!D13</f>
        <v>410453</v>
      </c>
      <c r="E175" s="480"/>
      <c r="F175" s="163"/>
    </row>
    <row r="176" spans="1:8" ht="18.75">
      <c r="A176" s="476" t="s">
        <v>86</v>
      </c>
      <c r="B176" s="477"/>
      <c r="C176" s="478"/>
      <c r="D176" s="479">
        <f>'1 CONTA CORRENTE (D E C)'!C350+'2. CONTA CORRENTE (D E C)'!C350</f>
        <v>335104.86</v>
      </c>
      <c r="E176" s="480"/>
      <c r="F176" s="140"/>
    </row>
    <row r="177" spans="1:6" ht="18.75">
      <c r="A177" s="476" t="s">
        <v>87</v>
      </c>
      <c r="B177" s="477"/>
      <c r="C177" s="478"/>
      <c r="D177" s="479">
        <f>'1 CONTA CORRENTE (D E C)'!D350+'2. CONTA CORRENTE (D E C)'!D350</f>
        <v>9842.2900000000009</v>
      </c>
      <c r="E177" s="480"/>
      <c r="F177" s="140"/>
    </row>
    <row r="178" spans="1:6" ht="18.75">
      <c r="A178" s="548" t="s">
        <v>88</v>
      </c>
      <c r="B178" s="549"/>
      <c r="C178" s="550"/>
      <c r="D178" s="514">
        <f>D175-D176+D177</f>
        <v>85190.430000000022</v>
      </c>
      <c r="E178" s="515"/>
      <c r="F178" s="147"/>
    </row>
    <row r="179" spans="1:6" ht="15.75">
      <c r="A179" s="164"/>
      <c r="B179" s="165"/>
      <c r="C179" s="165"/>
      <c r="D179" s="166"/>
      <c r="E179" s="167"/>
      <c r="F179" s="147"/>
    </row>
    <row r="180" spans="1:6" ht="21">
      <c r="A180" s="168" t="s">
        <v>90</v>
      </c>
      <c r="B180" s="165"/>
      <c r="C180" s="165"/>
      <c r="D180" s="166"/>
      <c r="E180" s="167"/>
      <c r="F180" s="140"/>
    </row>
    <row r="181" spans="1:6" ht="15.75">
      <c r="A181" s="541" t="s">
        <v>10</v>
      </c>
      <c r="B181" s="542"/>
      <c r="C181" s="543"/>
      <c r="D181" s="562" t="s">
        <v>11</v>
      </c>
      <c r="E181" s="563"/>
      <c r="F181" s="140"/>
    </row>
    <row r="182" spans="1:6" ht="18.75">
      <c r="A182" s="476" t="s">
        <v>91</v>
      </c>
      <c r="B182" s="477"/>
      <c r="C182" s="478"/>
      <c r="D182" s="479">
        <f>'SALDO DE ESTOQUE'!D23</f>
        <v>42481.2</v>
      </c>
      <c r="E182" s="480"/>
      <c r="F182" s="147"/>
    </row>
    <row r="183" spans="1:6" ht="18.75">
      <c r="A183" s="476" t="s">
        <v>92</v>
      </c>
      <c r="B183" s="477"/>
      <c r="C183" s="478"/>
      <c r="D183" s="479">
        <f>'SALDO DE ESTOQUE'!D46</f>
        <v>76936.05</v>
      </c>
      <c r="E183" s="480"/>
      <c r="F183" s="147"/>
    </row>
    <row r="184" spans="1:6" ht="18.75">
      <c r="A184" s="476" t="s">
        <v>518</v>
      </c>
      <c r="B184" s="477"/>
      <c r="C184" s="478"/>
      <c r="D184" s="479">
        <f>'SALDO DE ESTOQUE'!D53</f>
        <v>0</v>
      </c>
      <c r="E184" s="480"/>
      <c r="F184" s="147"/>
    </row>
    <row r="185" spans="1:6" ht="18.75">
      <c r="A185" s="548" t="s">
        <v>519</v>
      </c>
      <c r="B185" s="549"/>
      <c r="C185" s="550"/>
      <c r="D185" s="514">
        <f>SUM(D182:E184)</f>
        <v>119417.25</v>
      </c>
      <c r="E185" s="515"/>
      <c r="F185" s="147"/>
    </row>
    <row r="186" spans="1:6" ht="18.75">
      <c r="A186" s="169"/>
      <c r="B186" s="170"/>
      <c r="C186" s="170"/>
      <c r="D186" s="171"/>
      <c r="E186" s="172"/>
      <c r="F186" s="147"/>
    </row>
    <row r="187" spans="1:6" ht="21">
      <c r="A187" s="168" t="s">
        <v>93</v>
      </c>
      <c r="B187" s="165"/>
      <c r="C187" s="165"/>
      <c r="D187" s="166"/>
      <c r="E187" s="167"/>
      <c r="F187" s="140"/>
    </row>
    <row r="188" spans="1:6" ht="15.75">
      <c r="A188" s="541" t="s">
        <v>10</v>
      </c>
      <c r="B188" s="542"/>
      <c r="C188" s="543"/>
      <c r="D188" s="562" t="s">
        <v>11</v>
      </c>
      <c r="E188" s="563"/>
      <c r="F188" s="140"/>
    </row>
    <row r="189" spans="1:6" ht="18.75">
      <c r="A189" s="476" t="s">
        <v>85</v>
      </c>
      <c r="B189" s="477"/>
      <c r="C189" s="478"/>
      <c r="D189" s="479">
        <f>'APLICAÇÃO FINANCEIRA'!B24</f>
        <v>0</v>
      </c>
      <c r="E189" s="480"/>
      <c r="F189" s="163"/>
    </row>
    <row r="190" spans="1:6" ht="18.75">
      <c r="A190" s="476" t="s">
        <v>94</v>
      </c>
      <c r="B190" s="477"/>
      <c r="C190" s="478"/>
      <c r="D190" s="479">
        <f>'APLICAÇÃO FINANCEIRA'!C24</f>
        <v>0</v>
      </c>
      <c r="E190" s="480"/>
      <c r="F190" s="140"/>
    </row>
    <row r="191" spans="1:6" ht="18.75">
      <c r="A191" s="476" t="s">
        <v>95</v>
      </c>
      <c r="B191" s="477"/>
      <c r="C191" s="478"/>
      <c r="D191" s="479">
        <f>'APLICAÇÃO FINANCEIRA'!D24</f>
        <v>0</v>
      </c>
      <c r="E191" s="480"/>
      <c r="F191" s="140"/>
    </row>
    <row r="192" spans="1:6" ht="18.75">
      <c r="A192" s="476" t="s">
        <v>96</v>
      </c>
      <c r="B192" s="477"/>
      <c r="C192" s="478"/>
      <c r="D192" s="479">
        <f>'APLICAÇÃO FINANCEIRA'!E24</f>
        <v>0</v>
      </c>
      <c r="E192" s="480"/>
      <c r="F192" s="140"/>
    </row>
    <row r="193" spans="1:8" ht="18.75">
      <c r="A193" s="476" t="s">
        <v>97</v>
      </c>
      <c r="B193" s="477"/>
      <c r="C193" s="478"/>
      <c r="D193" s="479">
        <f>'APLICAÇÃO FINANCEIRA'!F24</f>
        <v>0</v>
      </c>
      <c r="E193" s="480"/>
      <c r="F193" s="140"/>
    </row>
    <row r="194" spans="1:8" ht="18.75">
      <c r="A194" s="548" t="s">
        <v>98</v>
      </c>
      <c r="B194" s="549"/>
      <c r="C194" s="550"/>
      <c r="D194" s="514">
        <f>D189-D190+D191+D192-D193</f>
        <v>0</v>
      </c>
      <c r="E194" s="515"/>
      <c r="F194" s="147"/>
    </row>
    <row r="195" spans="1:8" ht="15.75">
      <c r="A195" s="173"/>
      <c r="B195" s="165"/>
      <c r="C195" s="165"/>
      <c r="D195" s="166"/>
      <c r="E195" s="167"/>
      <c r="F195" s="147"/>
    </row>
    <row r="196" spans="1:8" ht="18.75">
      <c r="A196" s="541" t="s">
        <v>99</v>
      </c>
      <c r="B196" s="542"/>
      <c r="C196" s="543"/>
      <c r="D196" s="514">
        <f>D194+D178+D171+D185</f>
        <v>204607.68000000002</v>
      </c>
      <c r="E196" s="515"/>
      <c r="F196" s="147"/>
    </row>
    <row r="197" spans="1:8" ht="15.75">
      <c r="A197" s="558"/>
      <c r="B197" s="559"/>
      <c r="C197" s="559"/>
      <c r="D197" s="166"/>
      <c r="E197" s="167"/>
      <c r="F197" s="147"/>
      <c r="G197" s="140"/>
      <c r="H197" s="140"/>
    </row>
    <row r="198" spans="1:8" ht="21">
      <c r="A198" s="174" t="s">
        <v>100</v>
      </c>
      <c r="B198" s="165"/>
      <c r="C198" s="165"/>
      <c r="D198" s="166"/>
      <c r="E198" s="175"/>
      <c r="F198" s="140"/>
      <c r="G198" s="140"/>
      <c r="H198" s="140"/>
    </row>
    <row r="199" spans="1:8" ht="15.75">
      <c r="A199" s="545" t="s">
        <v>10</v>
      </c>
      <c r="B199" s="546"/>
      <c r="C199" s="547"/>
      <c r="D199" s="534" t="s">
        <v>11</v>
      </c>
      <c r="E199" s="535"/>
      <c r="F199" s="140"/>
      <c r="G199" s="140"/>
      <c r="H199" s="140"/>
    </row>
    <row r="200" spans="1:8" ht="18.75" customHeight="1">
      <c r="A200" s="551" t="s">
        <v>101</v>
      </c>
      <c r="B200" s="552"/>
      <c r="C200" s="553"/>
      <c r="D200" s="560">
        <v>650</v>
      </c>
      <c r="E200" s="561"/>
      <c r="F200" s="140"/>
      <c r="G200" s="140"/>
      <c r="H200" s="140"/>
    </row>
    <row r="201" spans="1:8" ht="18.75" customHeight="1">
      <c r="A201" s="551" t="s">
        <v>102</v>
      </c>
      <c r="B201" s="552"/>
      <c r="C201" s="553"/>
      <c r="D201" s="554">
        <v>0</v>
      </c>
      <c r="E201" s="555"/>
      <c r="F201" s="140"/>
      <c r="G201" s="140"/>
      <c r="H201" s="140"/>
    </row>
    <row r="202" spans="1:8" ht="18.75" customHeight="1">
      <c r="A202" s="551" t="s">
        <v>103</v>
      </c>
      <c r="B202" s="552"/>
      <c r="C202" s="553"/>
      <c r="D202" s="554">
        <v>65153.52</v>
      </c>
      <c r="E202" s="555"/>
      <c r="F202" s="140"/>
      <c r="G202" s="140"/>
      <c r="H202" s="140"/>
    </row>
    <row r="203" spans="1:8" ht="18.75" customHeight="1">
      <c r="A203" s="551" t="s">
        <v>104</v>
      </c>
      <c r="B203" s="552"/>
      <c r="C203" s="553"/>
      <c r="D203" s="556">
        <v>6631.4</v>
      </c>
      <c r="E203" s="557"/>
      <c r="F203" s="176"/>
      <c r="G203" s="140"/>
      <c r="H203" s="140"/>
    </row>
    <row r="204" spans="1:8" ht="18.75">
      <c r="A204" s="541" t="s">
        <v>105</v>
      </c>
      <c r="B204" s="542"/>
      <c r="C204" s="543"/>
      <c r="D204" s="514">
        <f>SUM(D200:E203)</f>
        <v>72434.919999999984</v>
      </c>
      <c r="E204" s="515"/>
      <c r="F204" s="147"/>
      <c r="G204" s="140"/>
      <c r="H204" s="140"/>
    </row>
    <row r="205" spans="1:8" ht="15.75">
      <c r="A205" s="164"/>
      <c r="B205" s="165"/>
      <c r="C205" s="165"/>
      <c r="D205" s="166"/>
      <c r="E205" s="167"/>
      <c r="F205" s="147"/>
      <c r="G205" s="140"/>
      <c r="H205" s="175"/>
    </row>
    <row r="206" spans="1:8" ht="21">
      <c r="A206" s="174" t="s">
        <v>106</v>
      </c>
      <c r="B206" s="165"/>
      <c r="C206" s="165"/>
      <c r="D206" s="166"/>
      <c r="E206" s="175"/>
      <c r="F206" s="140"/>
      <c r="G206" s="140"/>
      <c r="H206" s="140"/>
    </row>
    <row r="207" spans="1:8" ht="15.75">
      <c r="A207" s="545" t="s">
        <v>10</v>
      </c>
      <c r="B207" s="546"/>
      <c r="C207" s="547"/>
      <c r="D207" s="534" t="s">
        <v>11</v>
      </c>
      <c r="E207" s="535"/>
      <c r="F207" s="140"/>
      <c r="G207" s="140"/>
      <c r="H207" s="140"/>
    </row>
    <row r="208" spans="1:8" ht="18.75">
      <c r="A208" s="536" t="s">
        <v>85</v>
      </c>
      <c r="B208" s="537"/>
      <c r="C208" s="538"/>
      <c r="D208" s="481">
        <v>0</v>
      </c>
      <c r="E208" s="482"/>
      <c r="F208" s="163"/>
      <c r="G208" s="140"/>
      <c r="H208" s="140"/>
    </row>
    <row r="209" spans="1:8" ht="15.75" customHeight="1">
      <c r="A209" s="536" t="s">
        <v>107</v>
      </c>
      <c r="B209" s="537"/>
      <c r="C209" s="538"/>
      <c r="D209" s="479">
        <f>D33</f>
        <v>65170.697349200003</v>
      </c>
      <c r="E209" s="480"/>
      <c r="F209" s="147"/>
      <c r="G209" s="140"/>
      <c r="H209" s="140"/>
    </row>
    <row r="210" spans="1:8" ht="18.75">
      <c r="A210" s="536" t="s">
        <v>108</v>
      </c>
      <c r="B210" s="537"/>
      <c r="C210" s="538"/>
      <c r="D210" s="479">
        <f>'CÁLCULO FOLHA DE PAGAMENTO'!H15</f>
        <v>0</v>
      </c>
      <c r="E210" s="480"/>
      <c r="F210" s="147"/>
      <c r="G210" s="140"/>
      <c r="H210" s="140"/>
    </row>
    <row r="211" spans="1:8" ht="18.75">
      <c r="A211" s="536" t="s">
        <v>109</v>
      </c>
      <c r="B211" s="537"/>
      <c r="C211" s="538"/>
      <c r="D211" s="479">
        <f>'CÁLCULO FOLHA DE PAGAMENTO'!H17</f>
        <v>0</v>
      </c>
      <c r="E211" s="480"/>
      <c r="F211" s="147"/>
      <c r="G211" s="140"/>
      <c r="H211" s="140"/>
    </row>
    <row r="212" spans="1:8" ht="15.75" customHeight="1">
      <c r="A212" s="536" t="s">
        <v>110</v>
      </c>
      <c r="B212" s="537"/>
      <c r="C212" s="538"/>
      <c r="D212" s="479">
        <f>'CÁLCULO FOLHA DE PAGAMENTO'!H19</f>
        <v>168.7084000000001</v>
      </c>
      <c r="E212" s="480"/>
      <c r="F212" s="147"/>
      <c r="G212" s="140"/>
      <c r="H212" s="140"/>
    </row>
    <row r="213" spans="1:8" ht="18.75">
      <c r="A213" s="548" t="s">
        <v>111</v>
      </c>
      <c r="B213" s="549"/>
      <c r="C213" s="550"/>
      <c r="D213" s="514">
        <f>D208+D209-D210-D211-D212</f>
        <v>65001.9889492</v>
      </c>
      <c r="E213" s="515"/>
      <c r="F213" s="147"/>
      <c r="G213" s="140"/>
      <c r="H213" s="140"/>
    </row>
    <row r="214" spans="1:8" ht="15.75">
      <c r="A214" s="164"/>
      <c r="B214" s="165"/>
      <c r="C214" s="165"/>
      <c r="D214" s="166"/>
      <c r="E214" s="167"/>
      <c r="F214" s="147"/>
      <c r="G214" s="140"/>
      <c r="H214" s="140"/>
    </row>
    <row r="215" spans="1:8" ht="21" customHeight="1">
      <c r="A215" s="544" t="s">
        <v>112</v>
      </c>
      <c r="B215" s="544"/>
      <c r="C215" s="544"/>
      <c r="D215" s="166"/>
      <c r="E215" s="175"/>
      <c r="F215" s="140"/>
      <c r="G215" s="140"/>
      <c r="H215" s="140"/>
    </row>
    <row r="216" spans="1:8" ht="15.75">
      <c r="A216" s="545" t="s">
        <v>10</v>
      </c>
      <c r="B216" s="546"/>
      <c r="C216" s="547"/>
      <c r="D216" s="534" t="s">
        <v>11</v>
      </c>
      <c r="E216" s="535"/>
      <c r="F216" s="140"/>
      <c r="G216" s="140"/>
      <c r="H216" s="140"/>
    </row>
    <row r="217" spans="1:8" ht="18.75">
      <c r="A217" s="536" t="s">
        <v>113</v>
      </c>
      <c r="B217" s="537"/>
      <c r="C217" s="538"/>
      <c r="D217" s="481">
        <v>0</v>
      </c>
      <c r="E217" s="482"/>
      <c r="F217" s="140"/>
      <c r="G217" s="140"/>
      <c r="H217" s="140"/>
    </row>
    <row r="218" spans="1:8" ht="18.75">
      <c r="A218" s="536" t="s">
        <v>114</v>
      </c>
      <c r="B218" s="537"/>
      <c r="C218" s="538"/>
      <c r="D218" s="481">
        <v>0</v>
      </c>
      <c r="E218" s="482"/>
      <c r="F218" s="140"/>
      <c r="G218" s="140"/>
      <c r="H218" s="140"/>
    </row>
    <row r="219" spans="1:8" ht="21" customHeight="1">
      <c r="A219" s="536" t="s">
        <v>115</v>
      </c>
      <c r="B219" s="537"/>
      <c r="C219" s="538"/>
      <c r="D219" s="481">
        <v>0</v>
      </c>
      <c r="E219" s="482"/>
      <c r="F219" s="140"/>
      <c r="G219" s="140"/>
      <c r="H219" s="140"/>
    </row>
    <row r="220" spans="1:8" ht="18.75">
      <c r="A220" s="536" t="s">
        <v>116</v>
      </c>
      <c r="B220" s="537"/>
      <c r="C220" s="538"/>
      <c r="D220" s="481">
        <v>0</v>
      </c>
      <c r="E220" s="482"/>
      <c r="F220" s="140"/>
      <c r="G220" s="140"/>
      <c r="H220" s="140"/>
    </row>
    <row r="221" spans="1:8" ht="18.75">
      <c r="A221" s="536" t="s">
        <v>117</v>
      </c>
      <c r="B221" s="537"/>
      <c r="C221" s="538"/>
      <c r="D221" s="481">
        <v>0</v>
      </c>
      <c r="E221" s="482"/>
      <c r="F221" s="140"/>
      <c r="G221" s="140"/>
      <c r="H221" s="140"/>
    </row>
    <row r="222" spans="1:8" ht="18.75">
      <c r="A222" s="541" t="s">
        <v>105</v>
      </c>
      <c r="B222" s="542"/>
      <c r="C222" s="543"/>
      <c r="D222" s="514">
        <f>SUM(D217:E221)</f>
        <v>0</v>
      </c>
      <c r="E222" s="515"/>
      <c r="F222" s="147"/>
      <c r="G222" s="140"/>
      <c r="H222" s="177"/>
    </row>
    <row r="223" spans="1:8" ht="18.75">
      <c r="A223" s="178"/>
      <c r="B223" s="178"/>
      <c r="C223" s="178"/>
      <c r="D223" s="179"/>
      <c r="E223" s="179"/>
      <c r="F223" s="147"/>
      <c r="G223" s="140"/>
      <c r="H223" s="140"/>
    </row>
    <row r="224" spans="1:8" ht="21" customHeight="1">
      <c r="A224" s="544" t="s">
        <v>118</v>
      </c>
      <c r="B224" s="544"/>
      <c r="C224" s="544"/>
      <c r="D224" s="544"/>
      <c r="E224" s="544"/>
      <c r="F224" s="140"/>
      <c r="G224" s="140"/>
      <c r="H224" s="140"/>
    </row>
    <row r="225" spans="1:8" ht="15.75">
      <c r="A225" s="541" t="s">
        <v>10</v>
      </c>
      <c r="B225" s="542"/>
      <c r="C225" s="543"/>
      <c r="D225" s="534" t="s">
        <v>11</v>
      </c>
      <c r="E225" s="535"/>
      <c r="F225" s="140"/>
      <c r="G225" s="140"/>
      <c r="H225" s="140"/>
    </row>
    <row r="226" spans="1:8" ht="18.75">
      <c r="A226" s="536" t="s">
        <v>85</v>
      </c>
      <c r="B226" s="537"/>
      <c r="C226" s="538"/>
      <c r="D226" s="481">
        <v>0</v>
      </c>
      <c r="E226" s="482"/>
      <c r="F226" s="163"/>
      <c r="G226" s="140"/>
      <c r="H226" s="140"/>
    </row>
    <row r="227" spans="1:8" ht="18.75">
      <c r="A227" s="536" t="s">
        <v>119</v>
      </c>
      <c r="B227" s="537"/>
      <c r="C227" s="538"/>
      <c r="D227" s="481">
        <v>0</v>
      </c>
      <c r="E227" s="482"/>
      <c r="F227" s="140"/>
      <c r="G227" s="140"/>
      <c r="H227" s="140"/>
    </row>
    <row r="228" spans="1:8" ht="18.75">
      <c r="A228" s="536" t="s">
        <v>120</v>
      </c>
      <c r="B228" s="537"/>
      <c r="C228" s="538"/>
      <c r="D228" s="479">
        <f>D222</f>
        <v>0</v>
      </c>
      <c r="E228" s="480"/>
      <c r="F228" s="147"/>
      <c r="G228" s="140"/>
      <c r="H228" s="140"/>
    </row>
    <row r="229" spans="1:8" ht="18.75">
      <c r="A229" s="548" t="s">
        <v>121</v>
      </c>
      <c r="B229" s="549"/>
      <c r="C229" s="550"/>
      <c r="D229" s="514">
        <f>D226+D227-D228</f>
        <v>0</v>
      </c>
      <c r="E229" s="515"/>
      <c r="F229" s="147"/>
      <c r="G229" s="140"/>
      <c r="H229" s="140"/>
    </row>
    <row r="230" spans="1:8" ht="15.75">
      <c r="A230" s="180"/>
      <c r="B230" s="180"/>
      <c r="C230" s="181"/>
      <c r="D230" s="539"/>
      <c r="E230" s="540"/>
      <c r="F230" s="140"/>
      <c r="G230" s="140"/>
      <c r="H230" s="177"/>
    </row>
    <row r="231" spans="1:8" ht="15.75" customHeight="1">
      <c r="A231" s="517" t="s">
        <v>57</v>
      </c>
      <c r="B231" s="517"/>
      <c r="C231" s="154" t="s">
        <v>58</v>
      </c>
      <c r="D231" s="518" t="s">
        <v>57</v>
      </c>
      <c r="E231" s="519"/>
      <c r="F231" s="140"/>
      <c r="G231" s="140"/>
      <c r="H231" s="177"/>
    </row>
    <row r="232" spans="1:8" ht="36.75" customHeight="1">
      <c r="A232" s="520" t="s">
        <v>59</v>
      </c>
      <c r="B232" s="520"/>
      <c r="C232" s="156" t="s">
        <v>60</v>
      </c>
      <c r="D232" s="521" t="s">
        <v>61</v>
      </c>
      <c r="E232" s="522"/>
      <c r="F232" s="140"/>
      <c r="G232" s="140"/>
      <c r="H232" s="177"/>
    </row>
  </sheetData>
  <sheetProtection password="B090" sheet="1" objects="1" scenarios="1"/>
  <mergeCells count="432">
    <mergeCell ref="A14:C14"/>
    <mergeCell ref="D14:E14"/>
    <mergeCell ref="A7:B7"/>
    <mergeCell ref="A10:C10"/>
    <mergeCell ref="D10:E10"/>
    <mergeCell ref="A11:C11"/>
    <mergeCell ref="D11:E11"/>
    <mergeCell ref="A12:C12"/>
    <mergeCell ref="D12:E12"/>
    <mergeCell ref="A13:C13"/>
    <mergeCell ref="D13:E13"/>
    <mergeCell ref="B1:C1"/>
    <mergeCell ref="D1:E1"/>
    <mergeCell ref="B2:C2"/>
    <mergeCell ref="B3:C3"/>
    <mergeCell ref="B5:C5"/>
    <mergeCell ref="A6:B6"/>
    <mergeCell ref="D4:D5"/>
    <mergeCell ref="A8:C8"/>
    <mergeCell ref="A9:C9"/>
    <mergeCell ref="C7:D7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59:C59"/>
    <mergeCell ref="A42:C42"/>
    <mergeCell ref="D43:E43"/>
    <mergeCell ref="A44:C44"/>
    <mergeCell ref="D44:E44"/>
    <mergeCell ref="D48:E48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3:C43"/>
    <mergeCell ref="A45:C45"/>
    <mergeCell ref="D45:E45"/>
    <mergeCell ref="A46:C46"/>
    <mergeCell ref="D46:E46"/>
    <mergeCell ref="A47:C47"/>
    <mergeCell ref="D47:E47"/>
    <mergeCell ref="A48:C48"/>
    <mergeCell ref="A58:C58"/>
    <mergeCell ref="D58:E58"/>
    <mergeCell ref="A49:C49"/>
    <mergeCell ref="D49:E49"/>
    <mergeCell ref="D50:E50"/>
    <mergeCell ref="D51:E51"/>
    <mergeCell ref="D52:E52"/>
    <mergeCell ref="D60:E60"/>
    <mergeCell ref="D71:E71"/>
    <mergeCell ref="A60:C60"/>
    <mergeCell ref="A63:C63"/>
    <mergeCell ref="D63:E63"/>
    <mergeCell ref="A64:C64"/>
    <mergeCell ref="D64:E64"/>
    <mergeCell ref="A84:C84"/>
    <mergeCell ref="D84:E84"/>
    <mergeCell ref="B78:C78"/>
    <mergeCell ref="B80:C80"/>
    <mergeCell ref="A81:B81"/>
    <mergeCell ref="D72:E72"/>
    <mergeCell ref="A70:C70"/>
    <mergeCell ref="A69:C69"/>
    <mergeCell ref="D69:E69"/>
    <mergeCell ref="D112:E112"/>
    <mergeCell ref="D113:E113"/>
    <mergeCell ref="A96:C96"/>
    <mergeCell ref="A97:C97"/>
    <mergeCell ref="D73:E73"/>
    <mergeCell ref="A74:B74"/>
    <mergeCell ref="D74:E74"/>
    <mergeCell ref="A75:B75"/>
    <mergeCell ref="D75:E75"/>
    <mergeCell ref="D77:D78"/>
    <mergeCell ref="D79:D80"/>
    <mergeCell ref="A91:C91"/>
    <mergeCell ref="C81:E81"/>
    <mergeCell ref="A82:B82"/>
    <mergeCell ref="C82:E82"/>
    <mergeCell ref="A93:C93"/>
    <mergeCell ref="A94:C94"/>
    <mergeCell ref="A95:C95"/>
    <mergeCell ref="A92:C92"/>
    <mergeCell ref="D95:E95"/>
    <mergeCell ref="D90:E90"/>
    <mergeCell ref="D91:E91"/>
    <mergeCell ref="A83:C83"/>
    <mergeCell ref="D83:E83"/>
    <mergeCell ref="A133:C133"/>
    <mergeCell ref="A134:C134"/>
    <mergeCell ref="A135:C135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6:C106"/>
    <mergeCell ref="A107:C107"/>
    <mergeCell ref="A108:C108"/>
    <mergeCell ref="A109:C109"/>
    <mergeCell ref="D104:E104"/>
    <mergeCell ref="A110:C110"/>
    <mergeCell ref="A111:C111"/>
    <mergeCell ref="A112:C112"/>
    <mergeCell ref="A113:C113"/>
    <mergeCell ref="A114:C114"/>
    <mergeCell ref="D105:E105"/>
    <mergeCell ref="A105:C105"/>
    <mergeCell ref="D111:E111"/>
    <mergeCell ref="A144:C144"/>
    <mergeCell ref="D144:E144"/>
    <mergeCell ref="A141:C141"/>
    <mergeCell ref="D141:E141"/>
    <mergeCell ref="A142:C142"/>
    <mergeCell ref="D142:E142"/>
    <mergeCell ref="A126:C126"/>
    <mergeCell ref="D126:E126"/>
    <mergeCell ref="A127:C127"/>
    <mergeCell ref="D127:E127"/>
    <mergeCell ref="A128:C128"/>
    <mergeCell ref="A129:C129"/>
    <mergeCell ref="A130:C130"/>
    <mergeCell ref="A143:C143"/>
    <mergeCell ref="D128:E128"/>
    <mergeCell ref="D129:E129"/>
    <mergeCell ref="D130:E130"/>
    <mergeCell ref="D131:E131"/>
    <mergeCell ref="A136:C136"/>
    <mergeCell ref="A137:C137"/>
    <mergeCell ref="A138:C138"/>
    <mergeCell ref="A139:C139"/>
    <mergeCell ref="A140:C140"/>
    <mergeCell ref="A131:C131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4:C154"/>
    <mergeCell ref="D154:E154"/>
    <mergeCell ref="A155:C155"/>
    <mergeCell ref="D155:E155"/>
    <mergeCell ref="D156:E156"/>
    <mergeCell ref="A157:B157"/>
    <mergeCell ref="D157:E157"/>
    <mergeCell ref="A158:B158"/>
    <mergeCell ref="D158:E158"/>
    <mergeCell ref="B159:C159"/>
    <mergeCell ref="D159:E159"/>
    <mergeCell ref="B160:C160"/>
    <mergeCell ref="B161:C161"/>
    <mergeCell ref="B162:C162"/>
    <mergeCell ref="B163:C163"/>
    <mergeCell ref="A164:B164"/>
    <mergeCell ref="C164:E164"/>
    <mergeCell ref="A165:B165"/>
    <mergeCell ref="C165:E165"/>
    <mergeCell ref="A167:C167"/>
    <mergeCell ref="D167:E167"/>
    <mergeCell ref="A168:C168"/>
    <mergeCell ref="D168:E168"/>
    <mergeCell ref="A169:C169"/>
    <mergeCell ref="D169:E169"/>
    <mergeCell ref="A170:C170"/>
    <mergeCell ref="D170:E170"/>
    <mergeCell ref="A171:C171"/>
    <mergeCell ref="D171:E171"/>
    <mergeCell ref="A174:C174"/>
    <mergeCell ref="D174:E174"/>
    <mergeCell ref="A175:C175"/>
    <mergeCell ref="D175:E175"/>
    <mergeCell ref="A176:C176"/>
    <mergeCell ref="D176:E176"/>
    <mergeCell ref="A177:C177"/>
    <mergeCell ref="D177:E177"/>
    <mergeCell ref="A178:C178"/>
    <mergeCell ref="D178:E178"/>
    <mergeCell ref="A181:C181"/>
    <mergeCell ref="D181:E181"/>
    <mergeCell ref="A182:C182"/>
    <mergeCell ref="D182:E182"/>
    <mergeCell ref="A183:C183"/>
    <mergeCell ref="D183:E183"/>
    <mergeCell ref="A185:C185"/>
    <mergeCell ref="D185:E185"/>
    <mergeCell ref="A188:C188"/>
    <mergeCell ref="D188:E188"/>
    <mergeCell ref="A189:C189"/>
    <mergeCell ref="D189:E189"/>
    <mergeCell ref="A190:C190"/>
    <mergeCell ref="D190:E190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96:C196"/>
    <mergeCell ref="D196:E196"/>
    <mergeCell ref="A197:C197"/>
    <mergeCell ref="A199:C199"/>
    <mergeCell ref="D199:E199"/>
    <mergeCell ref="A200:C200"/>
    <mergeCell ref="A201:C201"/>
    <mergeCell ref="D200:E200"/>
    <mergeCell ref="D201:E201"/>
    <mergeCell ref="A202:C202"/>
    <mergeCell ref="A203:C203"/>
    <mergeCell ref="A204:C204"/>
    <mergeCell ref="D204:E204"/>
    <mergeCell ref="A207:C207"/>
    <mergeCell ref="D207:E207"/>
    <mergeCell ref="A208:C208"/>
    <mergeCell ref="D208:E208"/>
    <mergeCell ref="D202:E202"/>
    <mergeCell ref="D203:E203"/>
    <mergeCell ref="A209:C209"/>
    <mergeCell ref="D209:E209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D230:E230"/>
    <mergeCell ref="A220:C220"/>
    <mergeCell ref="D220:E220"/>
    <mergeCell ref="A221:C221"/>
    <mergeCell ref="D221:E221"/>
    <mergeCell ref="A222:C222"/>
    <mergeCell ref="A215:C215"/>
    <mergeCell ref="A216:C216"/>
    <mergeCell ref="D216:E216"/>
    <mergeCell ref="A217:C217"/>
    <mergeCell ref="D217:E217"/>
    <mergeCell ref="A218:C218"/>
    <mergeCell ref="D218:E218"/>
    <mergeCell ref="A219:C219"/>
    <mergeCell ref="D219:E219"/>
    <mergeCell ref="A227:C227"/>
    <mergeCell ref="D227:E227"/>
    <mergeCell ref="D222:E222"/>
    <mergeCell ref="A224:E224"/>
    <mergeCell ref="A225:C225"/>
    <mergeCell ref="D225:E225"/>
    <mergeCell ref="A228:C228"/>
    <mergeCell ref="D228:E228"/>
    <mergeCell ref="A229:C229"/>
    <mergeCell ref="D229:E229"/>
    <mergeCell ref="G5:H5"/>
    <mergeCell ref="G4:H4"/>
    <mergeCell ref="A231:B231"/>
    <mergeCell ref="D231:E231"/>
    <mergeCell ref="A232:B232"/>
    <mergeCell ref="D232:E232"/>
    <mergeCell ref="A1:A5"/>
    <mergeCell ref="A76:A80"/>
    <mergeCell ref="A159:A163"/>
    <mergeCell ref="D2:D3"/>
    <mergeCell ref="D160:D161"/>
    <mergeCell ref="D162:D163"/>
    <mergeCell ref="E2:E3"/>
    <mergeCell ref="E4:E5"/>
    <mergeCell ref="E77:E78"/>
    <mergeCell ref="E79:E80"/>
    <mergeCell ref="E160:E161"/>
    <mergeCell ref="D61:E61"/>
    <mergeCell ref="D93:E93"/>
    <mergeCell ref="D94:E94"/>
    <mergeCell ref="E162:E163"/>
    <mergeCell ref="D8:E9"/>
    <mergeCell ref="A226:C226"/>
    <mergeCell ref="D226:E226"/>
    <mergeCell ref="A50:C50"/>
    <mergeCell ref="A51:C51"/>
    <mergeCell ref="A52:C52"/>
    <mergeCell ref="A53:C53"/>
    <mergeCell ref="A54:C54"/>
    <mergeCell ref="A55:C55"/>
    <mergeCell ref="A57:C57"/>
    <mergeCell ref="A62:C62"/>
    <mergeCell ref="D62:E62"/>
    <mergeCell ref="D59:E59"/>
    <mergeCell ref="D53:E53"/>
    <mergeCell ref="D54:E54"/>
    <mergeCell ref="D55:E55"/>
    <mergeCell ref="A56:C56"/>
    <mergeCell ref="D57:E57"/>
    <mergeCell ref="D56:E56"/>
    <mergeCell ref="D85:E85"/>
    <mergeCell ref="D86:E86"/>
    <mergeCell ref="D87:E87"/>
    <mergeCell ref="D88:E88"/>
    <mergeCell ref="D89:E89"/>
    <mergeCell ref="A61:C61"/>
    <mergeCell ref="A66:C66"/>
    <mergeCell ref="D99:E99"/>
    <mergeCell ref="A85:C85"/>
    <mergeCell ref="A86:C86"/>
    <mergeCell ref="A87:C87"/>
    <mergeCell ref="A88:C88"/>
    <mergeCell ref="A98:C98"/>
    <mergeCell ref="A89:C89"/>
    <mergeCell ref="A90:C90"/>
    <mergeCell ref="A65:C65"/>
    <mergeCell ref="D65:E65"/>
    <mergeCell ref="B77:C77"/>
    <mergeCell ref="D66:E66"/>
    <mergeCell ref="A67:C67"/>
    <mergeCell ref="D67:E67"/>
    <mergeCell ref="A68:C68"/>
    <mergeCell ref="D68:E68"/>
    <mergeCell ref="B76:C76"/>
    <mergeCell ref="D76:E76"/>
    <mergeCell ref="A72:C72"/>
    <mergeCell ref="A71:C71"/>
    <mergeCell ref="D70:E70"/>
    <mergeCell ref="D138:E138"/>
    <mergeCell ref="D121:E121"/>
    <mergeCell ref="A115:C115"/>
    <mergeCell ref="A116:C116"/>
    <mergeCell ref="A117:C117"/>
    <mergeCell ref="A118:C118"/>
    <mergeCell ref="A119:C119"/>
    <mergeCell ref="A120:C120"/>
    <mergeCell ref="D92:E92"/>
    <mergeCell ref="A121:C121"/>
    <mergeCell ref="A122:C122"/>
    <mergeCell ref="A123:C123"/>
    <mergeCell ref="D115:E115"/>
    <mergeCell ref="D116:E116"/>
    <mergeCell ref="D117:E117"/>
    <mergeCell ref="D118:E118"/>
    <mergeCell ref="D119:E119"/>
    <mergeCell ref="D120:E120"/>
    <mergeCell ref="D96:E96"/>
    <mergeCell ref="D97:E97"/>
    <mergeCell ref="D98:E98"/>
    <mergeCell ref="A104:C104"/>
    <mergeCell ref="A99:C99"/>
    <mergeCell ref="A132:C132"/>
    <mergeCell ref="D143:E143"/>
    <mergeCell ref="A184:C184"/>
    <mergeCell ref="D184:E184"/>
    <mergeCell ref="D42:E42"/>
    <mergeCell ref="D132:E132"/>
    <mergeCell ref="D133:E133"/>
    <mergeCell ref="D134:E134"/>
    <mergeCell ref="D135:E135"/>
    <mergeCell ref="D136:E136"/>
    <mergeCell ref="D137:E137"/>
    <mergeCell ref="D139:E139"/>
    <mergeCell ref="D140:E140"/>
    <mergeCell ref="A124:C124"/>
    <mergeCell ref="A125:C125"/>
    <mergeCell ref="D106:E106"/>
    <mergeCell ref="D107:E107"/>
    <mergeCell ref="D108:E108"/>
    <mergeCell ref="D109:E109"/>
    <mergeCell ref="D110:E110"/>
    <mergeCell ref="D114:E114"/>
    <mergeCell ref="D124:E124"/>
    <mergeCell ref="D125:E125"/>
    <mergeCell ref="D122:E122"/>
    <mergeCell ref="D123:E123"/>
  </mergeCells>
  <pageMargins left="0.511811024" right="0.511811024" top="0.78740157499999996" bottom="0.78740157499999996" header="0.31496062000000002" footer="0.31496062000000002"/>
  <pageSetup paperSize="9" scale="55" orientation="portrait" r:id="rId1"/>
  <rowBreaks count="2" manualBreakCount="2">
    <brk id="75" max="16383" man="1"/>
    <brk id="158" max="16383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G178"/>
  <sheetViews>
    <sheetView topLeftCell="D1" zoomScale="80" zoomScaleNormal="80" workbookViewId="0">
      <selection activeCell="L14" sqref="L14"/>
    </sheetView>
  </sheetViews>
  <sheetFormatPr defaultColWidth="15.7109375" defaultRowHeight="15.75"/>
  <cols>
    <col min="1" max="1" width="25.7109375" style="312" customWidth="1"/>
    <col min="2" max="2" width="54.28515625" style="312" customWidth="1"/>
    <col min="3" max="3" width="31.140625" style="313" customWidth="1"/>
    <col min="4" max="4" width="50.140625" style="313" bestFit="1" customWidth="1"/>
    <col min="5" max="5" width="25.28515625" style="322" customWidth="1"/>
    <col min="6" max="6" width="21.5703125" style="322" customWidth="1"/>
    <col min="7" max="7" width="20.28515625" style="322" customWidth="1"/>
    <col min="8" max="8" width="20.140625" style="314" customWidth="1"/>
    <col min="9" max="9" width="19" style="314" customWidth="1"/>
    <col min="10" max="10" width="19.7109375" style="315" customWidth="1"/>
    <col min="11" max="11" width="15" style="315" customWidth="1"/>
    <col min="12" max="12" width="17.7109375" style="315" customWidth="1"/>
    <col min="13" max="13" width="15.85546875" style="315" customWidth="1"/>
    <col min="14" max="14" width="16.85546875" style="315" customWidth="1"/>
    <col min="15" max="15" width="18" style="315" customWidth="1"/>
    <col min="16" max="16" width="15.28515625" style="315" customWidth="1"/>
    <col min="17" max="17" width="14.85546875" style="316" customWidth="1"/>
    <col min="18" max="18" width="13.85546875" style="316" customWidth="1"/>
    <col min="19" max="240" width="9.140625" style="316" customWidth="1"/>
    <col min="241" max="241" width="9" style="316" customWidth="1"/>
    <col min="242" max="242" width="6.5703125" style="316" customWidth="1"/>
    <col min="243" max="243" width="79.5703125" style="316" customWidth="1"/>
    <col min="244" max="244" width="23.5703125" style="316" customWidth="1"/>
    <col min="245" max="245" width="27.85546875" style="316" customWidth="1"/>
    <col min="246" max="246" width="22.28515625" style="316" customWidth="1"/>
    <col min="247" max="247" width="23.5703125" style="316" customWidth="1"/>
    <col min="248" max="248" width="39" style="316" customWidth="1"/>
    <col min="249" max="249" width="36.42578125" style="316" customWidth="1"/>
    <col min="250" max="250" width="8" style="316" customWidth="1"/>
    <col min="251" max="251" width="15.5703125" style="316" customWidth="1"/>
    <col min="252" max="252" width="17.28515625" style="316" customWidth="1"/>
    <col min="253" max="253" width="18.85546875" style="316" customWidth="1"/>
    <col min="254" max="254" width="81" style="316" customWidth="1"/>
    <col min="255" max="255" width="14.85546875" style="316" customWidth="1"/>
    <col min="256" max="16384" width="15.7109375" style="316"/>
  </cols>
  <sheetData>
    <row r="1" spans="1:16" s="307" customFormat="1" ht="31.5">
      <c r="A1" s="317" t="s">
        <v>177</v>
      </c>
      <c r="B1" s="317" t="s">
        <v>178</v>
      </c>
      <c r="C1" s="318" t="s">
        <v>179</v>
      </c>
      <c r="D1" s="318" t="s">
        <v>180</v>
      </c>
      <c r="E1" s="318" t="s">
        <v>181</v>
      </c>
      <c r="F1" s="318" t="s">
        <v>182</v>
      </c>
      <c r="G1" s="318" t="s">
        <v>183</v>
      </c>
      <c r="H1" s="321" t="s">
        <v>400</v>
      </c>
      <c r="I1" s="321" t="s">
        <v>401</v>
      </c>
      <c r="J1" s="319" t="s">
        <v>402</v>
      </c>
      <c r="K1" s="319" t="s">
        <v>403</v>
      </c>
      <c r="L1" s="319" t="s">
        <v>404</v>
      </c>
      <c r="M1" s="319" t="s">
        <v>405</v>
      </c>
      <c r="N1" s="319" t="s">
        <v>406</v>
      </c>
      <c r="O1" s="319" t="s">
        <v>407</v>
      </c>
      <c r="P1" s="319" t="s">
        <v>408</v>
      </c>
    </row>
    <row r="2" spans="1:16" s="308" customFormat="1">
      <c r="A2" s="350" t="s">
        <v>545</v>
      </c>
      <c r="B2" s="184" t="s">
        <v>806</v>
      </c>
      <c r="C2" s="306" t="s">
        <v>807</v>
      </c>
      <c r="D2" s="349" t="s">
        <v>808</v>
      </c>
      <c r="E2" s="352">
        <v>1</v>
      </c>
      <c r="F2" s="353">
        <v>225124</v>
      </c>
      <c r="G2" s="354" t="s">
        <v>809</v>
      </c>
      <c r="H2" s="358">
        <v>1</v>
      </c>
      <c r="I2" s="359">
        <v>4</v>
      </c>
      <c r="J2" s="424">
        <v>0</v>
      </c>
      <c r="K2" s="424">
        <v>0</v>
      </c>
      <c r="L2" s="424">
        <v>0</v>
      </c>
      <c r="M2" s="424">
        <v>3619.19</v>
      </c>
      <c r="N2" s="424">
        <v>0</v>
      </c>
      <c r="O2" s="424">
        <v>3619.19</v>
      </c>
      <c r="P2" s="424">
        <f>SUM(J2:N2)-O2</f>
        <v>0</v>
      </c>
    </row>
    <row r="3" spans="1:16" s="308" customFormat="1">
      <c r="A3" s="350" t="s">
        <v>545</v>
      </c>
      <c r="B3" s="184" t="s">
        <v>806</v>
      </c>
      <c r="C3" s="306" t="s">
        <v>810</v>
      </c>
      <c r="D3" s="349" t="s">
        <v>811</v>
      </c>
      <c r="E3" s="352">
        <v>3</v>
      </c>
      <c r="F3" s="353">
        <v>422105</v>
      </c>
      <c r="G3" s="354" t="s">
        <v>809</v>
      </c>
      <c r="H3" s="358">
        <v>1</v>
      </c>
      <c r="I3" s="359">
        <v>44</v>
      </c>
      <c r="J3" s="424">
        <v>1212</v>
      </c>
      <c r="K3" s="424">
        <v>0</v>
      </c>
      <c r="L3" s="424">
        <v>0</v>
      </c>
      <c r="M3" s="424">
        <v>214.62</v>
      </c>
      <c r="N3" s="424">
        <v>0</v>
      </c>
      <c r="O3" s="424">
        <v>318.95999999999998</v>
      </c>
      <c r="P3" s="424">
        <f t="shared" ref="P3:P66" si="0">SUM(J3:N3)-O3</f>
        <v>1107.6599999999999</v>
      </c>
    </row>
    <row r="4" spans="1:16" s="309" customFormat="1">
      <c r="A4" s="350" t="s">
        <v>545</v>
      </c>
      <c r="B4" s="184" t="s">
        <v>806</v>
      </c>
      <c r="C4" s="306" t="s">
        <v>812</v>
      </c>
      <c r="D4" s="349" t="s">
        <v>813</v>
      </c>
      <c r="E4" s="352">
        <v>3</v>
      </c>
      <c r="F4" s="356">
        <v>513425</v>
      </c>
      <c r="G4" s="354" t="s">
        <v>809</v>
      </c>
      <c r="H4" s="358">
        <v>1</v>
      </c>
      <c r="I4" s="359">
        <v>44</v>
      </c>
      <c r="J4" s="424">
        <v>1212</v>
      </c>
      <c r="K4" s="424">
        <v>0</v>
      </c>
      <c r="L4" s="424">
        <v>0</v>
      </c>
      <c r="M4" s="424">
        <v>418.96</v>
      </c>
      <c r="N4" s="424">
        <v>0</v>
      </c>
      <c r="O4" s="424">
        <v>225.56</v>
      </c>
      <c r="P4" s="424">
        <f t="shared" si="0"/>
        <v>1405.4</v>
      </c>
    </row>
    <row r="5" spans="1:16" s="309" customFormat="1">
      <c r="A5" s="350" t="s">
        <v>545</v>
      </c>
      <c r="B5" s="184" t="s">
        <v>806</v>
      </c>
      <c r="C5" s="306" t="s">
        <v>814</v>
      </c>
      <c r="D5" s="349" t="s">
        <v>815</v>
      </c>
      <c r="E5" s="352">
        <v>2</v>
      </c>
      <c r="F5" s="353">
        <v>322205</v>
      </c>
      <c r="G5" s="354" t="s">
        <v>809</v>
      </c>
      <c r="H5" s="358">
        <v>1</v>
      </c>
      <c r="I5" s="359">
        <v>40</v>
      </c>
      <c r="J5" s="424">
        <v>1252.53</v>
      </c>
      <c r="K5" s="424">
        <v>0</v>
      </c>
      <c r="L5" s="424">
        <v>0</v>
      </c>
      <c r="M5" s="424">
        <v>242.4</v>
      </c>
      <c r="N5" s="424">
        <v>0</v>
      </c>
      <c r="O5" s="424">
        <v>118.24</v>
      </c>
      <c r="P5" s="424">
        <f t="shared" si="0"/>
        <v>1376.69</v>
      </c>
    </row>
    <row r="6" spans="1:16" s="351" customFormat="1">
      <c r="A6" s="350" t="s">
        <v>545</v>
      </c>
      <c r="B6" s="184" t="s">
        <v>806</v>
      </c>
      <c r="C6" s="306" t="s">
        <v>816</v>
      </c>
      <c r="D6" s="349" t="s">
        <v>817</v>
      </c>
      <c r="E6" s="352">
        <v>2</v>
      </c>
      <c r="F6" s="353">
        <v>223505</v>
      </c>
      <c r="G6" s="354" t="s">
        <v>809</v>
      </c>
      <c r="H6" s="358">
        <v>1</v>
      </c>
      <c r="I6" s="359">
        <v>40</v>
      </c>
      <c r="J6" s="424">
        <v>2500</v>
      </c>
      <c r="K6" s="424">
        <v>0</v>
      </c>
      <c r="L6" s="424">
        <v>0</v>
      </c>
      <c r="M6" s="424">
        <v>242.4</v>
      </c>
      <c r="N6" s="424">
        <v>137.5</v>
      </c>
      <c r="O6" s="424">
        <v>462.43</v>
      </c>
      <c r="P6" s="424">
        <f t="shared" si="0"/>
        <v>2417.4700000000003</v>
      </c>
    </row>
    <row r="7" spans="1:16" s="351" customFormat="1">
      <c r="A7" s="350" t="s">
        <v>545</v>
      </c>
      <c r="B7" s="184" t="s">
        <v>806</v>
      </c>
      <c r="C7" s="306" t="s">
        <v>818</v>
      </c>
      <c r="D7" s="349" t="s">
        <v>819</v>
      </c>
      <c r="E7" s="352">
        <v>2</v>
      </c>
      <c r="F7" s="353">
        <v>223505</v>
      </c>
      <c r="G7" s="354" t="s">
        <v>809</v>
      </c>
      <c r="H7" s="358">
        <v>1</v>
      </c>
      <c r="I7" s="359">
        <v>40</v>
      </c>
      <c r="J7" s="424">
        <v>2400</v>
      </c>
      <c r="K7" s="424">
        <v>0</v>
      </c>
      <c r="L7" s="424">
        <v>0</v>
      </c>
      <c r="M7" s="424">
        <v>599.63</v>
      </c>
      <c r="N7" s="424">
        <v>132</v>
      </c>
      <c r="O7" s="424">
        <v>360.62</v>
      </c>
      <c r="P7" s="424">
        <f t="shared" si="0"/>
        <v>2771.01</v>
      </c>
    </row>
    <row r="8" spans="1:16" s="351" customFormat="1">
      <c r="A8" s="350" t="s">
        <v>545</v>
      </c>
      <c r="B8" s="184" t="s">
        <v>806</v>
      </c>
      <c r="C8" s="306" t="s">
        <v>820</v>
      </c>
      <c r="D8" s="349" t="s">
        <v>821</v>
      </c>
      <c r="E8" s="352">
        <v>3</v>
      </c>
      <c r="F8" s="353">
        <v>513425</v>
      </c>
      <c r="G8" s="354" t="s">
        <v>809</v>
      </c>
      <c r="H8" s="358">
        <v>1</v>
      </c>
      <c r="I8" s="359">
        <v>44</v>
      </c>
      <c r="J8" s="424">
        <v>1212</v>
      </c>
      <c r="K8" s="424">
        <v>0</v>
      </c>
      <c r="L8" s="424">
        <v>0</v>
      </c>
      <c r="M8" s="424">
        <v>421.15</v>
      </c>
      <c r="N8" s="424">
        <v>0</v>
      </c>
      <c r="O8" s="424">
        <v>153.04</v>
      </c>
      <c r="P8" s="424">
        <f t="shared" si="0"/>
        <v>1480.1100000000001</v>
      </c>
    </row>
    <row r="9" spans="1:16" s="308" customFormat="1">
      <c r="A9" s="350" t="s">
        <v>545</v>
      </c>
      <c r="B9" s="184" t="s">
        <v>806</v>
      </c>
      <c r="C9" s="347" t="s">
        <v>822</v>
      </c>
      <c r="D9" s="348" t="s">
        <v>823</v>
      </c>
      <c r="E9" s="352">
        <v>3</v>
      </c>
      <c r="F9" s="356">
        <v>521130</v>
      </c>
      <c r="G9" s="354" t="s">
        <v>809</v>
      </c>
      <c r="H9" s="358">
        <v>1</v>
      </c>
      <c r="I9" s="359">
        <v>44</v>
      </c>
      <c r="J9" s="424">
        <v>1212</v>
      </c>
      <c r="K9" s="424">
        <v>0</v>
      </c>
      <c r="L9" s="424">
        <v>0</v>
      </c>
      <c r="M9" s="424">
        <v>464.4</v>
      </c>
      <c r="N9" s="424">
        <v>0</v>
      </c>
      <c r="O9" s="424">
        <v>414.16</v>
      </c>
      <c r="P9" s="424">
        <f t="shared" si="0"/>
        <v>1262.24</v>
      </c>
    </row>
    <row r="10" spans="1:16" s="308" customFormat="1">
      <c r="A10" s="350" t="s">
        <v>545</v>
      </c>
      <c r="B10" s="184" t="s">
        <v>806</v>
      </c>
      <c r="C10" s="306" t="s">
        <v>824</v>
      </c>
      <c r="D10" s="349" t="s">
        <v>825</v>
      </c>
      <c r="E10" s="352">
        <v>2</v>
      </c>
      <c r="F10" s="356">
        <v>223505</v>
      </c>
      <c r="G10" s="354" t="s">
        <v>809</v>
      </c>
      <c r="H10" s="358">
        <v>1</v>
      </c>
      <c r="I10" s="359">
        <v>40</v>
      </c>
      <c r="J10" s="424">
        <v>2900</v>
      </c>
      <c r="K10" s="424">
        <v>0</v>
      </c>
      <c r="L10" s="424">
        <v>0</v>
      </c>
      <c r="M10" s="424">
        <v>620.99</v>
      </c>
      <c r="N10" s="424">
        <v>159.5</v>
      </c>
      <c r="O10" s="424">
        <v>662.76</v>
      </c>
      <c r="P10" s="424">
        <f t="shared" si="0"/>
        <v>3017.7299999999996</v>
      </c>
    </row>
    <row r="11" spans="1:16" s="351" customFormat="1">
      <c r="A11" s="350" t="s">
        <v>545</v>
      </c>
      <c r="B11" s="184" t="s">
        <v>806</v>
      </c>
      <c r="C11" s="306" t="s">
        <v>826</v>
      </c>
      <c r="D11" s="349" t="s">
        <v>827</v>
      </c>
      <c r="E11" s="352">
        <v>2</v>
      </c>
      <c r="F11" s="353">
        <v>322205</v>
      </c>
      <c r="G11" s="354" t="s">
        <v>809</v>
      </c>
      <c r="H11" s="358">
        <v>1</v>
      </c>
      <c r="I11" s="359">
        <v>40</v>
      </c>
      <c r="J11" s="424">
        <v>1252.53</v>
      </c>
      <c r="K11" s="424">
        <v>0</v>
      </c>
      <c r="L11" s="424">
        <v>0</v>
      </c>
      <c r="M11" s="424">
        <v>306.98</v>
      </c>
      <c r="N11" s="424">
        <v>68.89</v>
      </c>
      <c r="O11" s="424">
        <v>312.88</v>
      </c>
      <c r="P11" s="424">
        <f t="shared" si="0"/>
        <v>1315.52</v>
      </c>
    </row>
    <row r="12" spans="1:16" s="351" customFormat="1">
      <c r="A12" s="350" t="s">
        <v>545</v>
      </c>
      <c r="B12" s="184" t="s">
        <v>806</v>
      </c>
      <c r="C12" s="306" t="s">
        <v>828</v>
      </c>
      <c r="D12" s="349" t="s">
        <v>829</v>
      </c>
      <c r="E12" s="352">
        <v>2</v>
      </c>
      <c r="F12" s="353">
        <v>322205</v>
      </c>
      <c r="G12" s="354" t="s">
        <v>809</v>
      </c>
      <c r="H12" s="358">
        <v>1</v>
      </c>
      <c r="I12" s="359">
        <v>40</v>
      </c>
      <c r="J12" s="424">
        <v>1252.53</v>
      </c>
      <c r="K12" s="424">
        <v>0</v>
      </c>
      <c r="L12" s="424">
        <v>0</v>
      </c>
      <c r="M12" s="424">
        <v>413.61</v>
      </c>
      <c r="N12" s="424">
        <v>0</v>
      </c>
      <c r="O12" s="424">
        <v>208.79</v>
      </c>
      <c r="P12" s="424">
        <f t="shared" si="0"/>
        <v>1457.35</v>
      </c>
    </row>
    <row r="13" spans="1:16" s="351" customFormat="1">
      <c r="A13" s="350" t="s">
        <v>545</v>
      </c>
      <c r="B13" s="184" t="s">
        <v>806</v>
      </c>
      <c r="C13" s="296" t="s">
        <v>830</v>
      </c>
      <c r="D13" s="348" t="s">
        <v>831</v>
      </c>
      <c r="E13" s="352">
        <v>2</v>
      </c>
      <c r="F13" s="353">
        <v>322205</v>
      </c>
      <c r="G13" s="354" t="s">
        <v>809</v>
      </c>
      <c r="H13" s="358">
        <v>1</v>
      </c>
      <c r="I13" s="359">
        <v>40</v>
      </c>
      <c r="J13" s="424">
        <v>1252.53</v>
      </c>
      <c r="K13" s="424">
        <v>0</v>
      </c>
      <c r="L13" s="424">
        <v>0</v>
      </c>
      <c r="M13" s="424">
        <v>242.4</v>
      </c>
      <c r="N13" s="424">
        <v>0</v>
      </c>
      <c r="O13" s="424">
        <v>118.23</v>
      </c>
      <c r="P13" s="424">
        <f t="shared" si="0"/>
        <v>1376.7</v>
      </c>
    </row>
    <row r="14" spans="1:16" s="351" customFormat="1">
      <c r="A14" s="350" t="s">
        <v>545</v>
      </c>
      <c r="B14" s="184" t="s">
        <v>806</v>
      </c>
      <c r="C14" s="306" t="s">
        <v>832</v>
      </c>
      <c r="D14" s="349" t="s">
        <v>833</v>
      </c>
      <c r="E14" s="352">
        <v>2</v>
      </c>
      <c r="F14" s="353">
        <v>322205</v>
      </c>
      <c r="G14" s="354" t="s">
        <v>809</v>
      </c>
      <c r="H14" s="358">
        <v>1</v>
      </c>
      <c r="I14" s="359">
        <v>40</v>
      </c>
      <c r="J14" s="424">
        <v>1252.53</v>
      </c>
      <c r="K14" s="424">
        <v>0</v>
      </c>
      <c r="L14" s="424">
        <v>0</v>
      </c>
      <c r="M14" s="424">
        <v>242.4</v>
      </c>
      <c r="N14" s="424">
        <v>0</v>
      </c>
      <c r="O14" s="424">
        <v>118.23</v>
      </c>
      <c r="P14" s="424">
        <f t="shared" si="0"/>
        <v>1376.7</v>
      </c>
    </row>
    <row r="15" spans="1:16" s="351" customFormat="1">
      <c r="A15" s="350" t="s">
        <v>545</v>
      </c>
      <c r="B15" s="184" t="s">
        <v>806</v>
      </c>
      <c r="C15" s="306" t="s">
        <v>834</v>
      </c>
      <c r="D15" s="349" t="s">
        <v>835</v>
      </c>
      <c r="E15" s="352">
        <v>2</v>
      </c>
      <c r="F15" s="353">
        <v>223505</v>
      </c>
      <c r="G15" s="354" t="s">
        <v>809</v>
      </c>
      <c r="H15" s="358">
        <v>1</v>
      </c>
      <c r="I15" s="359">
        <v>40</v>
      </c>
      <c r="J15" s="424">
        <v>2400</v>
      </c>
      <c r="K15" s="424">
        <v>0</v>
      </c>
      <c r="L15" s="424">
        <v>0</v>
      </c>
      <c r="M15" s="424">
        <v>242.4</v>
      </c>
      <c r="N15" s="424">
        <v>132</v>
      </c>
      <c r="O15" s="424">
        <v>292.66000000000003</v>
      </c>
      <c r="P15" s="424">
        <f t="shared" si="0"/>
        <v>2481.7400000000002</v>
      </c>
    </row>
    <row r="16" spans="1:16" s="351" customFormat="1">
      <c r="A16" s="350" t="s">
        <v>545</v>
      </c>
      <c r="B16" s="184" t="s">
        <v>806</v>
      </c>
      <c r="C16" s="306" t="s">
        <v>836</v>
      </c>
      <c r="D16" s="349" t="s">
        <v>837</v>
      </c>
      <c r="E16" s="352">
        <v>2</v>
      </c>
      <c r="F16" s="353">
        <v>223505</v>
      </c>
      <c r="G16" s="354" t="s">
        <v>809</v>
      </c>
      <c r="H16" s="358">
        <v>1</v>
      </c>
      <c r="I16" s="359">
        <v>40</v>
      </c>
      <c r="J16" s="424">
        <v>2240</v>
      </c>
      <c r="K16" s="424">
        <v>0</v>
      </c>
      <c r="L16" s="424">
        <v>0</v>
      </c>
      <c r="M16" s="424">
        <v>226.24</v>
      </c>
      <c r="N16" s="424">
        <v>123.2</v>
      </c>
      <c r="O16" s="424">
        <v>258.02</v>
      </c>
      <c r="P16" s="424">
        <f t="shared" si="0"/>
        <v>2331.4199999999996</v>
      </c>
    </row>
    <row r="17" spans="1:16" s="351" customFormat="1">
      <c r="A17" s="350" t="s">
        <v>545</v>
      </c>
      <c r="B17" s="184" t="s">
        <v>806</v>
      </c>
      <c r="C17" s="306" t="s">
        <v>838</v>
      </c>
      <c r="D17" s="349" t="s">
        <v>839</v>
      </c>
      <c r="E17" s="352">
        <v>3</v>
      </c>
      <c r="F17" s="355">
        <v>514320</v>
      </c>
      <c r="G17" s="354" t="s">
        <v>809</v>
      </c>
      <c r="H17" s="358">
        <v>1</v>
      </c>
      <c r="I17" s="359">
        <v>44</v>
      </c>
      <c r="J17" s="424">
        <v>1212</v>
      </c>
      <c r="K17" s="424">
        <v>0</v>
      </c>
      <c r="L17" s="424">
        <v>0</v>
      </c>
      <c r="M17" s="424">
        <v>355.34</v>
      </c>
      <c r="N17" s="424">
        <v>0</v>
      </c>
      <c r="O17" s="424">
        <v>778.44</v>
      </c>
      <c r="P17" s="424">
        <f t="shared" si="0"/>
        <v>788.89999999999986</v>
      </c>
    </row>
    <row r="18" spans="1:16" s="351" customFormat="1">
      <c r="A18" s="350" t="s">
        <v>545</v>
      </c>
      <c r="B18" s="184" t="s">
        <v>806</v>
      </c>
      <c r="C18" s="306" t="s">
        <v>840</v>
      </c>
      <c r="D18" s="349" t="s">
        <v>841</v>
      </c>
      <c r="E18" s="352">
        <v>2</v>
      </c>
      <c r="F18" s="356">
        <v>223505</v>
      </c>
      <c r="G18" s="354" t="s">
        <v>809</v>
      </c>
      <c r="H18" s="358">
        <v>1</v>
      </c>
      <c r="I18" s="359">
        <v>40</v>
      </c>
      <c r="J18" s="424">
        <v>2400</v>
      </c>
      <c r="K18" s="424">
        <v>0</v>
      </c>
      <c r="L18" s="424">
        <v>0</v>
      </c>
      <c r="M18" s="424">
        <v>1433.31</v>
      </c>
      <c r="N18" s="424">
        <v>132</v>
      </c>
      <c r="O18" s="424">
        <v>576.21</v>
      </c>
      <c r="P18" s="424">
        <f t="shared" si="0"/>
        <v>3389.1</v>
      </c>
    </row>
    <row r="19" spans="1:16" s="351" customFormat="1">
      <c r="A19" s="350" t="s">
        <v>545</v>
      </c>
      <c r="B19" s="184" t="s">
        <v>806</v>
      </c>
      <c r="C19" s="306" t="s">
        <v>842</v>
      </c>
      <c r="D19" s="349" t="s">
        <v>843</v>
      </c>
      <c r="E19" s="352">
        <v>1</v>
      </c>
      <c r="F19" s="356">
        <v>225124</v>
      </c>
      <c r="G19" s="354" t="s">
        <v>809</v>
      </c>
      <c r="H19" s="358">
        <v>1</v>
      </c>
      <c r="I19" s="359">
        <v>4</v>
      </c>
      <c r="J19" s="424">
        <v>5200</v>
      </c>
      <c r="K19" s="424">
        <v>0</v>
      </c>
      <c r="L19" s="424">
        <v>0</v>
      </c>
      <c r="M19" s="424">
        <v>242.4</v>
      </c>
      <c r="N19" s="424">
        <v>0</v>
      </c>
      <c r="O19" s="424">
        <v>1060.93</v>
      </c>
      <c r="P19" s="424">
        <f t="shared" si="0"/>
        <v>4381.4699999999993</v>
      </c>
    </row>
    <row r="20" spans="1:16" s="351" customFormat="1">
      <c r="A20" s="350" t="s">
        <v>545</v>
      </c>
      <c r="B20" s="184" t="s">
        <v>806</v>
      </c>
      <c r="C20" s="306" t="s">
        <v>844</v>
      </c>
      <c r="D20" s="349" t="s">
        <v>845</v>
      </c>
      <c r="E20" s="352">
        <v>3</v>
      </c>
      <c r="F20" s="353">
        <v>782320</v>
      </c>
      <c r="G20" s="354" t="s">
        <v>809</v>
      </c>
      <c r="H20" s="358">
        <v>1</v>
      </c>
      <c r="I20" s="359">
        <v>44</v>
      </c>
      <c r="J20" s="424">
        <v>1550</v>
      </c>
      <c r="K20" s="424">
        <v>0</v>
      </c>
      <c r="L20" s="424">
        <v>0</v>
      </c>
      <c r="M20" s="424">
        <v>460</v>
      </c>
      <c r="N20" s="424">
        <v>0</v>
      </c>
      <c r="O20" s="424">
        <v>193.72</v>
      </c>
      <c r="P20" s="424">
        <f t="shared" si="0"/>
        <v>1816.28</v>
      </c>
    </row>
    <row r="21" spans="1:16" s="351" customFormat="1">
      <c r="A21" s="350" t="s">
        <v>545</v>
      </c>
      <c r="B21" s="184" t="s">
        <v>806</v>
      </c>
      <c r="C21" s="306" t="s">
        <v>846</v>
      </c>
      <c r="D21" s="349" t="s">
        <v>847</v>
      </c>
      <c r="E21" s="352">
        <v>3</v>
      </c>
      <c r="F21" s="353">
        <v>422105</v>
      </c>
      <c r="G21" s="354" t="s">
        <v>809</v>
      </c>
      <c r="H21" s="358">
        <v>1</v>
      </c>
      <c r="I21" s="359">
        <v>44</v>
      </c>
      <c r="J21" s="424">
        <v>1212</v>
      </c>
      <c r="K21" s="424">
        <v>0</v>
      </c>
      <c r="L21" s="424">
        <v>0</v>
      </c>
      <c r="M21" s="424">
        <v>137.94</v>
      </c>
      <c r="N21" s="424">
        <v>0</v>
      </c>
      <c r="O21" s="424">
        <v>127.55</v>
      </c>
      <c r="P21" s="424">
        <f t="shared" si="0"/>
        <v>1222.3900000000001</v>
      </c>
    </row>
    <row r="22" spans="1:16" s="351" customFormat="1">
      <c r="A22" s="350" t="s">
        <v>545</v>
      </c>
      <c r="B22" s="184" t="s">
        <v>806</v>
      </c>
      <c r="C22" s="306" t="s">
        <v>848</v>
      </c>
      <c r="D22" s="349" t="s">
        <v>849</v>
      </c>
      <c r="E22" s="352">
        <v>2</v>
      </c>
      <c r="F22" s="353">
        <v>223505</v>
      </c>
      <c r="G22" s="354" t="s">
        <v>809</v>
      </c>
      <c r="H22" s="358">
        <v>1</v>
      </c>
      <c r="I22" s="359">
        <v>40</v>
      </c>
      <c r="J22" s="424">
        <v>2160</v>
      </c>
      <c r="K22" s="424">
        <v>0</v>
      </c>
      <c r="L22" s="424">
        <v>0</v>
      </c>
      <c r="M22" s="424">
        <v>779.03</v>
      </c>
      <c r="N22" s="424">
        <v>132</v>
      </c>
      <c r="O22" s="424">
        <v>481.83</v>
      </c>
      <c r="P22" s="424">
        <f t="shared" si="0"/>
        <v>2589.1999999999998</v>
      </c>
    </row>
    <row r="23" spans="1:16" s="351" customFormat="1">
      <c r="A23" s="350" t="s">
        <v>545</v>
      </c>
      <c r="B23" s="184" t="s">
        <v>806</v>
      </c>
      <c r="C23" s="306" t="s">
        <v>850</v>
      </c>
      <c r="D23" s="349" t="s">
        <v>851</v>
      </c>
      <c r="E23" s="352">
        <v>2</v>
      </c>
      <c r="F23" s="353">
        <v>322205</v>
      </c>
      <c r="G23" s="354" t="s">
        <v>809</v>
      </c>
      <c r="H23" s="358">
        <v>1</v>
      </c>
      <c r="I23" s="359">
        <v>40</v>
      </c>
      <c r="J23" s="424">
        <v>1252.53</v>
      </c>
      <c r="K23" s="424">
        <v>0</v>
      </c>
      <c r="L23" s="424">
        <v>0</v>
      </c>
      <c r="M23" s="424">
        <v>257.35000000000002</v>
      </c>
      <c r="N23" s="424">
        <v>0</v>
      </c>
      <c r="O23" s="424">
        <v>243.54</v>
      </c>
      <c r="P23" s="424">
        <f t="shared" si="0"/>
        <v>1266.3400000000001</v>
      </c>
    </row>
    <row r="24" spans="1:16" s="351" customFormat="1">
      <c r="A24" s="350" t="s">
        <v>545</v>
      </c>
      <c r="B24" s="184" t="s">
        <v>806</v>
      </c>
      <c r="C24" s="347" t="s">
        <v>852</v>
      </c>
      <c r="D24" s="360" t="s">
        <v>853</v>
      </c>
      <c r="E24" s="352">
        <v>3</v>
      </c>
      <c r="F24" s="353">
        <v>514320</v>
      </c>
      <c r="G24" s="354" t="s">
        <v>809</v>
      </c>
      <c r="H24" s="358">
        <v>1</v>
      </c>
      <c r="I24" s="359">
        <v>44</v>
      </c>
      <c r="J24" s="424">
        <v>1212</v>
      </c>
      <c r="K24" s="424">
        <v>0</v>
      </c>
      <c r="L24" s="424">
        <v>0</v>
      </c>
      <c r="M24" s="424">
        <v>421.15</v>
      </c>
      <c r="N24" s="424">
        <v>0</v>
      </c>
      <c r="O24" s="424">
        <v>200.54</v>
      </c>
      <c r="P24" s="424">
        <f t="shared" si="0"/>
        <v>1432.6100000000001</v>
      </c>
    </row>
    <row r="25" spans="1:16" s="351" customFormat="1">
      <c r="A25" s="350" t="s">
        <v>545</v>
      </c>
      <c r="B25" s="184" t="s">
        <v>806</v>
      </c>
      <c r="C25" s="306" t="s">
        <v>854</v>
      </c>
      <c r="D25" s="349" t="s">
        <v>855</v>
      </c>
      <c r="E25" s="352">
        <v>2</v>
      </c>
      <c r="F25" s="356">
        <v>223505</v>
      </c>
      <c r="G25" s="354" t="s">
        <v>809</v>
      </c>
      <c r="H25" s="358">
        <v>1</v>
      </c>
      <c r="I25" s="359">
        <v>40</v>
      </c>
      <c r="J25" s="424">
        <v>2240</v>
      </c>
      <c r="K25" s="424">
        <v>0</v>
      </c>
      <c r="L25" s="424">
        <v>0</v>
      </c>
      <c r="M25" s="424">
        <v>580.27</v>
      </c>
      <c r="N25" s="424">
        <v>123.2</v>
      </c>
      <c r="O25" s="424">
        <v>323.86</v>
      </c>
      <c r="P25" s="424">
        <f t="shared" si="0"/>
        <v>2619.6099999999997</v>
      </c>
    </row>
    <row r="26" spans="1:16" s="351" customFormat="1">
      <c r="A26" s="350" t="s">
        <v>545</v>
      </c>
      <c r="B26" s="184" t="s">
        <v>806</v>
      </c>
      <c r="C26" s="306" t="s">
        <v>856</v>
      </c>
      <c r="D26" s="349" t="s">
        <v>857</v>
      </c>
      <c r="E26" s="352">
        <v>3</v>
      </c>
      <c r="F26" s="356">
        <v>411010</v>
      </c>
      <c r="G26" s="354" t="s">
        <v>809</v>
      </c>
      <c r="H26" s="358">
        <v>2</v>
      </c>
      <c r="I26" s="359">
        <v>44</v>
      </c>
      <c r="J26" s="424">
        <v>791.67</v>
      </c>
      <c r="K26" s="424">
        <v>0</v>
      </c>
      <c r="L26" s="424">
        <v>0</v>
      </c>
      <c r="M26" s="424">
        <v>0</v>
      </c>
      <c r="N26" s="424">
        <v>0</v>
      </c>
      <c r="O26" s="424">
        <v>122.7</v>
      </c>
      <c r="P26" s="424">
        <f t="shared" si="0"/>
        <v>668.96999999999991</v>
      </c>
    </row>
    <row r="27" spans="1:16" s="351" customFormat="1">
      <c r="A27" s="350" t="s">
        <v>545</v>
      </c>
      <c r="B27" s="184" t="s">
        <v>806</v>
      </c>
      <c r="C27" s="306" t="s">
        <v>858</v>
      </c>
      <c r="D27" s="349" t="s">
        <v>859</v>
      </c>
      <c r="E27" s="352">
        <v>2</v>
      </c>
      <c r="F27" s="356">
        <v>223505</v>
      </c>
      <c r="G27" s="354" t="s">
        <v>809</v>
      </c>
      <c r="H27" s="358">
        <v>1</v>
      </c>
      <c r="I27" s="359">
        <v>40</v>
      </c>
      <c r="J27" s="424">
        <v>2400</v>
      </c>
      <c r="K27" s="424">
        <v>0</v>
      </c>
      <c r="L27" s="424">
        <v>0</v>
      </c>
      <c r="M27" s="424">
        <v>242.4</v>
      </c>
      <c r="N27" s="424">
        <v>132</v>
      </c>
      <c r="O27" s="424">
        <v>436.66</v>
      </c>
      <c r="P27" s="424">
        <f t="shared" si="0"/>
        <v>2337.7400000000002</v>
      </c>
    </row>
    <row r="28" spans="1:16" s="351" customFormat="1">
      <c r="A28" s="350" t="s">
        <v>545</v>
      </c>
      <c r="B28" s="184" t="s">
        <v>806</v>
      </c>
      <c r="C28" s="306" t="s">
        <v>860</v>
      </c>
      <c r="D28" s="349" t="s">
        <v>861</v>
      </c>
      <c r="E28" s="352">
        <v>3</v>
      </c>
      <c r="F28" s="353">
        <v>782320</v>
      </c>
      <c r="G28" s="354" t="s">
        <v>809</v>
      </c>
      <c r="H28" s="358">
        <v>1</v>
      </c>
      <c r="I28" s="359">
        <v>44</v>
      </c>
      <c r="J28" s="424">
        <v>1550</v>
      </c>
      <c r="K28" s="424">
        <v>0</v>
      </c>
      <c r="L28" s="424">
        <v>0</v>
      </c>
      <c r="M28" s="424">
        <v>462.68</v>
      </c>
      <c r="N28" s="424">
        <v>0</v>
      </c>
      <c r="O28" s="424">
        <v>193.96</v>
      </c>
      <c r="P28" s="424">
        <f t="shared" si="0"/>
        <v>1818.72</v>
      </c>
    </row>
    <row r="29" spans="1:16" s="351" customFormat="1">
      <c r="A29" s="350" t="s">
        <v>545</v>
      </c>
      <c r="B29" s="184" t="s">
        <v>806</v>
      </c>
      <c r="C29" s="306" t="s">
        <v>862</v>
      </c>
      <c r="D29" s="349" t="s">
        <v>863</v>
      </c>
      <c r="E29" s="352">
        <v>2</v>
      </c>
      <c r="F29" s="356">
        <v>223505</v>
      </c>
      <c r="G29" s="354" t="s">
        <v>809</v>
      </c>
      <c r="H29" s="358">
        <v>1</v>
      </c>
      <c r="I29" s="359">
        <v>40</v>
      </c>
      <c r="J29" s="424">
        <v>2400</v>
      </c>
      <c r="K29" s="424">
        <v>0</v>
      </c>
      <c r="L29" s="424">
        <v>0</v>
      </c>
      <c r="M29" s="424">
        <v>275.49</v>
      </c>
      <c r="N29" s="424">
        <v>132</v>
      </c>
      <c r="O29" s="424">
        <v>442.81</v>
      </c>
      <c r="P29" s="424">
        <f t="shared" si="0"/>
        <v>2364.6799999999998</v>
      </c>
    </row>
    <row r="30" spans="1:16" s="351" customFormat="1">
      <c r="A30" s="350" t="s">
        <v>545</v>
      </c>
      <c r="B30" s="184" t="s">
        <v>806</v>
      </c>
      <c r="C30" s="347" t="s">
        <v>864</v>
      </c>
      <c r="D30" s="360" t="s">
        <v>865</v>
      </c>
      <c r="E30" s="352">
        <v>2</v>
      </c>
      <c r="F30" s="353">
        <v>223505</v>
      </c>
      <c r="G30" s="354" t="s">
        <v>809</v>
      </c>
      <c r="H30" s="358">
        <v>1</v>
      </c>
      <c r="I30" s="359">
        <v>40</v>
      </c>
      <c r="J30" s="424">
        <v>2400</v>
      </c>
      <c r="K30" s="424">
        <v>0</v>
      </c>
      <c r="L30" s="424">
        <v>0</v>
      </c>
      <c r="M30" s="424">
        <v>242.4</v>
      </c>
      <c r="N30" s="424">
        <v>132</v>
      </c>
      <c r="O30" s="424">
        <v>459.62</v>
      </c>
      <c r="P30" s="424">
        <f t="shared" si="0"/>
        <v>2314.7800000000002</v>
      </c>
    </row>
    <row r="31" spans="1:16" s="351" customFormat="1">
      <c r="A31" s="350" t="s">
        <v>545</v>
      </c>
      <c r="B31" s="184" t="s">
        <v>806</v>
      </c>
      <c r="C31" s="347" t="s">
        <v>866</v>
      </c>
      <c r="D31" s="361" t="s">
        <v>867</v>
      </c>
      <c r="E31" s="352">
        <v>3</v>
      </c>
      <c r="F31" s="353">
        <v>782320</v>
      </c>
      <c r="G31" s="354" t="s">
        <v>809</v>
      </c>
      <c r="H31" s="358">
        <v>1</v>
      </c>
      <c r="I31" s="359">
        <v>44</v>
      </c>
      <c r="J31" s="424">
        <v>1550</v>
      </c>
      <c r="K31" s="424">
        <v>0</v>
      </c>
      <c r="L31" s="424">
        <v>0</v>
      </c>
      <c r="M31" s="424">
        <v>242.4</v>
      </c>
      <c r="N31" s="424">
        <v>0</v>
      </c>
      <c r="O31" s="424">
        <v>174.13</v>
      </c>
      <c r="P31" s="424">
        <f t="shared" si="0"/>
        <v>1618.27</v>
      </c>
    </row>
    <row r="32" spans="1:16" s="351" customFormat="1">
      <c r="A32" s="350" t="s">
        <v>545</v>
      </c>
      <c r="B32" s="184" t="s">
        <v>806</v>
      </c>
      <c r="C32" s="306" t="s">
        <v>868</v>
      </c>
      <c r="D32" s="349" t="s">
        <v>869</v>
      </c>
      <c r="E32" s="352">
        <v>2</v>
      </c>
      <c r="F32" s="356">
        <v>223505</v>
      </c>
      <c r="G32" s="354" t="s">
        <v>809</v>
      </c>
      <c r="H32" s="358">
        <v>1</v>
      </c>
      <c r="I32" s="359">
        <v>40</v>
      </c>
      <c r="J32" s="424">
        <v>2160</v>
      </c>
      <c r="K32" s="424">
        <v>0</v>
      </c>
      <c r="L32" s="424">
        <v>0</v>
      </c>
      <c r="M32" s="424">
        <v>806.09</v>
      </c>
      <c r="N32" s="424">
        <v>132</v>
      </c>
      <c r="O32" s="424">
        <v>440.66</v>
      </c>
      <c r="P32" s="424">
        <f t="shared" si="0"/>
        <v>2657.4300000000003</v>
      </c>
    </row>
    <row r="33" spans="1:16" s="351" customFormat="1">
      <c r="A33" s="350" t="s">
        <v>545</v>
      </c>
      <c r="B33" s="184" t="s">
        <v>806</v>
      </c>
      <c r="C33" s="306" t="s">
        <v>870</v>
      </c>
      <c r="D33" s="349" t="s">
        <v>871</v>
      </c>
      <c r="E33" s="352">
        <v>2</v>
      </c>
      <c r="F33" s="353">
        <v>223405</v>
      </c>
      <c r="G33" s="354" t="s">
        <v>809</v>
      </c>
      <c r="H33" s="358">
        <v>1</v>
      </c>
      <c r="I33" s="359">
        <v>26</v>
      </c>
      <c r="J33" s="424">
        <v>3209.65</v>
      </c>
      <c r="K33" s="424">
        <v>0</v>
      </c>
      <c r="L33" s="424">
        <v>0</v>
      </c>
      <c r="M33" s="424">
        <v>363.6</v>
      </c>
      <c r="N33" s="424">
        <v>0</v>
      </c>
      <c r="O33" s="424">
        <v>676.93</v>
      </c>
      <c r="P33" s="424">
        <f t="shared" si="0"/>
        <v>2896.32</v>
      </c>
    </row>
    <row r="34" spans="1:16" s="351" customFormat="1">
      <c r="A34" s="350" t="s">
        <v>545</v>
      </c>
      <c r="B34" s="184" t="s">
        <v>806</v>
      </c>
      <c r="C34" s="306" t="s">
        <v>872</v>
      </c>
      <c r="D34" s="349" t="s">
        <v>873</v>
      </c>
      <c r="E34" s="352">
        <v>2</v>
      </c>
      <c r="F34" s="353">
        <v>322205</v>
      </c>
      <c r="G34" s="354" t="s">
        <v>809</v>
      </c>
      <c r="H34" s="358">
        <v>1</v>
      </c>
      <c r="I34" s="359">
        <v>40</v>
      </c>
      <c r="J34" s="424">
        <v>1252.53</v>
      </c>
      <c r="K34" s="424">
        <v>0</v>
      </c>
      <c r="L34" s="424">
        <v>0</v>
      </c>
      <c r="M34" s="424">
        <v>367.18</v>
      </c>
      <c r="N34" s="424">
        <v>0</v>
      </c>
      <c r="O34" s="424">
        <v>204.61</v>
      </c>
      <c r="P34" s="424">
        <f t="shared" si="0"/>
        <v>1415.1</v>
      </c>
    </row>
    <row r="35" spans="1:16" s="351" customFormat="1">
      <c r="A35" s="350" t="s">
        <v>545</v>
      </c>
      <c r="B35" s="184" t="s">
        <v>806</v>
      </c>
      <c r="C35" s="347" t="s">
        <v>874</v>
      </c>
      <c r="D35" s="360" t="s">
        <v>875</v>
      </c>
      <c r="E35" s="352">
        <v>3</v>
      </c>
      <c r="F35" s="356">
        <v>422105</v>
      </c>
      <c r="G35" s="354" t="s">
        <v>809</v>
      </c>
      <c r="H35" s="358">
        <v>1</v>
      </c>
      <c r="I35" s="359">
        <v>44</v>
      </c>
      <c r="J35" s="424">
        <v>1212</v>
      </c>
      <c r="K35" s="424">
        <v>0</v>
      </c>
      <c r="L35" s="424">
        <v>0</v>
      </c>
      <c r="M35" s="424">
        <v>56.47</v>
      </c>
      <c r="N35" s="424">
        <v>0</v>
      </c>
      <c r="O35" s="424">
        <v>377.45</v>
      </c>
      <c r="P35" s="424">
        <f t="shared" si="0"/>
        <v>891.02</v>
      </c>
    </row>
    <row r="36" spans="1:16" s="351" customFormat="1">
      <c r="A36" s="350" t="s">
        <v>545</v>
      </c>
      <c r="B36" s="184" t="s">
        <v>806</v>
      </c>
      <c r="C36" s="306" t="s">
        <v>876</v>
      </c>
      <c r="D36" s="349" t="s">
        <v>877</v>
      </c>
      <c r="E36" s="352">
        <v>2</v>
      </c>
      <c r="F36" s="356">
        <v>322205</v>
      </c>
      <c r="G36" s="354" t="s">
        <v>809</v>
      </c>
      <c r="H36" s="358">
        <v>1</v>
      </c>
      <c r="I36" s="359">
        <v>40</v>
      </c>
      <c r="J36" s="424">
        <v>1252.53</v>
      </c>
      <c r="K36" s="424">
        <v>0</v>
      </c>
      <c r="L36" s="424">
        <v>0</v>
      </c>
      <c r="M36" s="424">
        <v>383.23</v>
      </c>
      <c r="N36" s="424">
        <v>0</v>
      </c>
      <c r="O36" s="424">
        <v>384.31</v>
      </c>
      <c r="P36" s="424">
        <f t="shared" si="0"/>
        <v>1251.45</v>
      </c>
    </row>
    <row r="37" spans="1:16" s="351" customFormat="1">
      <c r="A37" s="350" t="s">
        <v>545</v>
      </c>
      <c r="B37" s="184" t="s">
        <v>806</v>
      </c>
      <c r="C37" s="306" t="s">
        <v>878</v>
      </c>
      <c r="D37" s="349" t="s">
        <v>879</v>
      </c>
      <c r="E37" s="352">
        <v>3</v>
      </c>
      <c r="F37" s="357">
        <v>517420</v>
      </c>
      <c r="G37" s="354" t="s">
        <v>809</v>
      </c>
      <c r="H37" s="358">
        <v>1</v>
      </c>
      <c r="I37" s="359">
        <v>44</v>
      </c>
      <c r="J37" s="424">
        <v>1212</v>
      </c>
      <c r="K37" s="424">
        <v>0</v>
      </c>
      <c r="L37" s="424">
        <v>0</v>
      </c>
      <c r="M37" s="424">
        <v>147.13</v>
      </c>
      <c r="N37" s="424">
        <v>0</v>
      </c>
      <c r="O37" s="424">
        <v>128.38</v>
      </c>
      <c r="P37" s="424">
        <f t="shared" si="0"/>
        <v>1230.75</v>
      </c>
    </row>
    <row r="38" spans="1:16" s="351" customFormat="1">
      <c r="A38" s="350" t="s">
        <v>545</v>
      </c>
      <c r="B38" s="184" t="s">
        <v>806</v>
      </c>
      <c r="C38" s="306" t="s">
        <v>880</v>
      </c>
      <c r="D38" s="349" t="s">
        <v>881</v>
      </c>
      <c r="E38" s="352">
        <v>2</v>
      </c>
      <c r="F38" s="353">
        <v>223505</v>
      </c>
      <c r="G38" s="354" t="s">
        <v>809</v>
      </c>
      <c r="H38" s="358">
        <v>1</v>
      </c>
      <c r="I38" s="359">
        <v>40</v>
      </c>
      <c r="J38" s="424">
        <v>2400</v>
      </c>
      <c r="K38" s="424">
        <v>0</v>
      </c>
      <c r="L38" s="424">
        <v>0</v>
      </c>
      <c r="M38" s="424">
        <v>242.4</v>
      </c>
      <c r="N38" s="424">
        <v>132</v>
      </c>
      <c r="O38" s="424">
        <v>428.07</v>
      </c>
      <c r="P38" s="424">
        <f t="shared" si="0"/>
        <v>2346.33</v>
      </c>
    </row>
    <row r="39" spans="1:16" s="351" customFormat="1">
      <c r="A39" s="350" t="s">
        <v>545</v>
      </c>
      <c r="B39" s="184" t="s">
        <v>806</v>
      </c>
      <c r="C39" s="347" t="s">
        <v>882</v>
      </c>
      <c r="D39" s="348" t="s">
        <v>883</v>
      </c>
      <c r="E39" s="352">
        <v>1</v>
      </c>
      <c r="F39" s="353">
        <v>225124</v>
      </c>
      <c r="G39" s="354" t="s">
        <v>809</v>
      </c>
      <c r="H39" s="358">
        <v>1</v>
      </c>
      <c r="I39" s="359">
        <v>4</v>
      </c>
      <c r="J39" s="424">
        <v>1906.66</v>
      </c>
      <c r="K39" s="424">
        <v>0</v>
      </c>
      <c r="L39" s="424">
        <v>0</v>
      </c>
      <c r="M39" s="424">
        <v>88.88</v>
      </c>
      <c r="N39" s="424">
        <v>0</v>
      </c>
      <c r="O39" s="424">
        <v>161.41</v>
      </c>
      <c r="P39" s="424">
        <f t="shared" si="0"/>
        <v>1834.1299999999999</v>
      </c>
    </row>
    <row r="40" spans="1:16" s="351" customFormat="1">
      <c r="A40" s="350" t="s">
        <v>545</v>
      </c>
      <c r="B40" s="184" t="s">
        <v>806</v>
      </c>
      <c r="C40" s="306" t="s">
        <v>884</v>
      </c>
      <c r="D40" s="349" t="s">
        <v>885</v>
      </c>
      <c r="E40" s="352">
        <v>2</v>
      </c>
      <c r="F40" s="353">
        <v>223505</v>
      </c>
      <c r="G40" s="354" t="s">
        <v>809</v>
      </c>
      <c r="H40" s="358">
        <v>1</v>
      </c>
      <c r="I40" s="359">
        <v>40</v>
      </c>
      <c r="J40" s="424">
        <v>2400</v>
      </c>
      <c r="K40" s="424">
        <v>0</v>
      </c>
      <c r="L40" s="424">
        <v>0</v>
      </c>
      <c r="M40" s="424">
        <v>268.82</v>
      </c>
      <c r="N40" s="424">
        <v>132</v>
      </c>
      <c r="O40" s="424">
        <v>297.57</v>
      </c>
      <c r="P40" s="424">
        <f t="shared" si="0"/>
        <v>2503.25</v>
      </c>
    </row>
    <row r="41" spans="1:16" s="351" customFormat="1">
      <c r="A41" s="350" t="s">
        <v>545</v>
      </c>
      <c r="B41" s="184" t="s">
        <v>806</v>
      </c>
      <c r="C41" s="306" t="s">
        <v>886</v>
      </c>
      <c r="D41" s="349" t="s">
        <v>887</v>
      </c>
      <c r="E41" s="352">
        <v>2</v>
      </c>
      <c r="F41" s="353">
        <v>322205</v>
      </c>
      <c r="G41" s="354" t="s">
        <v>809</v>
      </c>
      <c r="H41" s="358">
        <v>1</v>
      </c>
      <c r="I41" s="359">
        <v>40</v>
      </c>
      <c r="J41" s="424">
        <v>1252.53</v>
      </c>
      <c r="K41" s="424">
        <v>0</v>
      </c>
      <c r="L41" s="424">
        <v>0</v>
      </c>
      <c r="M41" s="424">
        <v>367.18</v>
      </c>
      <c r="N41" s="424">
        <v>0</v>
      </c>
      <c r="O41" s="424">
        <v>3.6</v>
      </c>
      <c r="P41" s="424">
        <f t="shared" si="0"/>
        <v>1616.1100000000001</v>
      </c>
    </row>
    <row r="42" spans="1:16" s="351" customFormat="1">
      <c r="A42" s="350" t="s">
        <v>545</v>
      </c>
      <c r="B42" s="184" t="s">
        <v>806</v>
      </c>
      <c r="C42" s="306" t="s">
        <v>888</v>
      </c>
      <c r="D42" s="349" t="s">
        <v>889</v>
      </c>
      <c r="E42" s="352">
        <v>3</v>
      </c>
      <c r="F42" s="353">
        <v>131205</v>
      </c>
      <c r="G42" s="354" t="s">
        <v>809</v>
      </c>
      <c r="H42" s="358">
        <v>2</v>
      </c>
      <c r="I42" s="359">
        <v>44</v>
      </c>
      <c r="J42" s="424">
        <v>6766.67</v>
      </c>
      <c r="K42" s="424">
        <v>0</v>
      </c>
      <c r="L42" s="424">
        <v>0</v>
      </c>
      <c r="M42" s="424">
        <v>0</v>
      </c>
      <c r="N42" s="424">
        <v>0</v>
      </c>
      <c r="O42" s="424">
        <v>1832.29</v>
      </c>
      <c r="P42" s="424">
        <f t="shared" si="0"/>
        <v>4934.38</v>
      </c>
    </row>
    <row r="43" spans="1:16" s="351" customFormat="1">
      <c r="A43" s="350" t="s">
        <v>545</v>
      </c>
      <c r="B43" s="184" t="s">
        <v>806</v>
      </c>
      <c r="C43" s="306" t="s">
        <v>890</v>
      </c>
      <c r="D43" s="349" t="s">
        <v>891</v>
      </c>
      <c r="E43" s="352">
        <v>2</v>
      </c>
      <c r="F43" s="353">
        <v>223505</v>
      </c>
      <c r="G43" s="354" t="s">
        <v>809</v>
      </c>
      <c r="H43" s="358">
        <v>1</v>
      </c>
      <c r="I43" s="359">
        <v>40</v>
      </c>
      <c r="J43" s="424">
        <v>2400</v>
      </c>
      <c r="K43" s="424">
        <v>0</v>
      </c>
      <c r="L43" s="424">
        <v>0</v>
      </c>
      <c r="M43" s="424">
        <v>334.98</v>
      </c>
      <c r="N43" s="424">
        <v>132</v>
      </c>
      <c r="O43" s="424">
        <v>230.21</v>
      </c>
      <c r="P43" s="424">
        <f t="shared" si="0"/>
        <v>2636.77</v>
      </c>
    </row>
    <row r="44" spans="1:16" s="310" customFormat="1">
      <c r="A44" s="350" t="s">
        <v>545</v>
      </c>
      <c r="B44" s="184" t="s">
        <v>806</v>
      </c>
      <c r="C44" s="306" t="s">
        <v>892</v>
      </c>
      <c r="D44" s="349" t="s">
        <v>893</v>
      </c>
      <c r="E44" s="352">
        <v>3</v>
      </c>
      <c r="F44" s="356">
        <v>422105</v>
      </c>
      <c r="G44" s="354" t="s">
        <v>809</v>
      </c>
      <c r="H44" s="358">
        <v>1</v>
      </c>
      <c r="I44" s="359">
        <v>44</v>
      </c>
      <c r="J44" s="424">
        <v>1212</v>
      </c>
      <c r="K44" s="424">
        <v>0</v>
      </c>
      <c r="L44" s="424">
        <v>0</v>
      </c>
      <c r="M44" s="424">
        <v>0</v>
      </c>
      <c r="N44" s="424">
        <v>0</v>
      </c>
      <c r="O44" s="424">
        <v>115.14</v>
      </c>
      <c r="P44" s="424">
        <f t="shared" si="0"/>
        <v>1096.8599999999999</v>
      </c>
    </row>
    <row r="45" spans="1:16" s="311" customFormat="1">
      <c r="A45" s="350" t="s">
        <v>545</v>
      </c>
      <c r="B45" s="184" t="s">
        <v>806</v>
      </c>
      <c r="C45" s="306" t="s">
        <v>894</v>
      </c>
      <c r="D45" s="349" t="s">
        <v>895</v>
      </c>
      <c r="E45" s="352">
        <v>2</v>
      </c>
      <c r="F45" s="353">
        <v>322205</v>
      </c>
      <c r="G45" s="354" t="s">
        <v>809</v>
      </c>
      <c r="H45" s="358">
        <v>1</v>
      </c>
      <c r="I45" s="359">
        <v>40</v>
      </c>
      <c r="J45" s="424">
        <v>1252.53</v>
      </c>
      <c r="K45" s="424">
        <v>0</v>
      </c>
      <c r="L45" s="424">
        <v>0</v>
      </c>
      <c r="M45" s="424">
        <v>257.35000000000002</v>
      </c>
      <c r="N45" s="424">
        <v>0</v>
      </c>
      <c r="O45" s="424">
        <v>194.72</v>
      </c>
      <c r="P45" s="424">
        <f t="shared" si="0"/>
        <v>1315.16</v>
      </c>
    </row>
    <row r="46" spans="1:16" s="311" customFormat="1">
      <c r="A46" s="350" t="s">
        <v>545</v>
      </c>
      <c r="B46" s="184" t="s">
        <v>806</v>
      </c>
      <c r="C46" s="306" t="s">
        <v>896</v>
      </c>
      <c r="D46" s="349" t="s">
        <v>897</v>
      </c>
      <c r="E46" s="352">
        <v>2</v>
      </c>
      <c r="F46" s="356">
        <v>322205</v>
      </c>
      <c r="G46" s="354" t="s">
        <v>809</v>
      </c>
      <c r="H46" s="358">
        <v>1</v>
      </c>
      <c r="I46" s="359">
        <v>40</v>
      </c>
      <c r="J46" s="424">
        <v>1252.53</v>
      </c>
      <c r="K46" s="424">
        <v>0</v>
      </c>
      <c r="L46" s="424">
        <v>0</v>
      </c>
      <c r="M46" s="424">
        <v>242.4</v>
      </c>
      <c r="N46" s="424">
        <v>0</v>
      </c>
      <c r="O46" s="424">
        <v>118.23</v>
      </c>
      <c r="P46" s="424">
        <f t="shared" si="0"/>
        <v>1376.7</v>
      </c>
    </row>
    <row r="47" spans="1:16" s="311" customFormat="1">
      <c r="A47" s="350" t="s">
        <v>545</v>
      </c>
      <c r="B47" s="184" t="s">
        <v>806</v>
      </c>
      <c r="C47" s="306" t="s">
        <v>898</v>
      </c>
      <c r="D47" s="349" t="s">
        <v>899</v>
      </c>
      <c r="E47" s="352">
        <v>2</v>
      </c>
      <c r="F47" s="353">
        <v>223505</v>
      </c>
      <c r="G47" s="354" t="s">
        <v>809</v>
      </c>
      <c r="H47" s="358">
        <v>1</v>
      </c>
      <c r="I47" s="359">
        <v>40</v>
      </c>
      <c r="J47" s="424">
        <v>2500</v>
      </c>
      <c r="K47" s="424">
        <v>0</v>
      </c>
      <c r="L47" s="424">
        <v>0</v>
      </c>
      <c r="M47" s="424">
        <v>323.77</v>
      </c>
      <c r="N47" s="424">
        <v>137.5</v>
      </c>
      <c r="O47" s="424">
        <v>327.57</v>
      </c>
      <c r="P47" s="424">
        <f t="shared" si="0"/>
        <v>2633.7</v>
      </c>
    </row>
    <row r="48" spans="1:16" s="311" customFormat="1">
      <c r="A48" s="350" t="s">
        <v>545</v>
      </c>
      <c r="B48" s="184" t="s">
        <v>806</v>
      </c>
      <c r="C48" s="306" t="s">
        <v>900</v>
      </c>
      <c r="D48" s="349" t="s">
        <v>901</v>
      </c>
      <c r="E48" s="352">
        <v>2</v>
      </c>
      <c r="F48" s="353">
        <v>223505</v>
      </c>
      <c r="G48" s="354" t="s">
        <v>809</v>
      </c>
      <c r="H48" s="358">
        <v>1</v>
      </c>
      <c r="I48" s="359">
        <v>40</v>
      </c>
      <c r="J48" s="424">
        <v>2333.33</v>
      </c>
      <c r="K48" s="424">
        <v>0</v>
      </c>
      <c r="L48" s="424">
        <v>0</v>
      </c>
      <c r="M48" s="424">
        <v>560.26</v>
      </c>
      <c r="N48" s="424">
        <v>128.33000000000001</v>
      </c>
      <c r="O48" s="424">
        <v>462.43</v>
      </c>
      <c r="P48" s="424">
        <f t="shared" si="0"/>
        <v>2559.4900000000002</v>
      </c>
    </row>
    <row r="49" spans="1:16" s="311" customFormat="1">
      <c r="A49" s="350" t="s">
        <v>545</v>
      </c>
      <c r="B49" s="184" t="s">
        <v>806</v>
      </c>
      <c r="C49" s="347" t="s">
        <v>902</v>
      </c>
      <c r="D49" s="360" t="s">
        <v>903</v>
      </c>
      <c r="E49" s="352">
        <v>3</v>
      </c>
      <c r="F49" s="356">
        <v>514320</v>
      </c>
      <c r="G49" s="354" t="s">
        <v>809</v>
      </c>
      <c r="H49" s="358">
        <v>1</v>
      </c>
      <c r="I49" s="359">
        <v>44</v>
      </c>
      <c r="J49" s="424">
        <v>1212</v>
      </c>
      <c r="K49" s="424">
        <v>0</v>
      </c>
      <c r="L49" s="424">
        <v>0</v>
      </c>
      <c r="M49" s="424">
        <v>242.4</v>
      </c>
      <c r="N49" s="424">
        <v>0</v>
      </c>
      <c r="O49" s="424">
        <v>209.67</v>
      </c>
      <c r="P49" s="424">
        <f t="shared" si="0"/>
        <v>1244.73</v>
      </c>
    </row>
    <row r="50" spans="1:16" s="311" customFormat="1">
      <c r="A50" s="350" t="s">
        <v>545</v>
      </c>
      <c r="B50" s="184" t="s">
        <v>806</v>
      </c>
      <c r="C50" s="306" t="s">
        <v>904</v>
      </c>
      <c r="D50" s="349" t="s">
        <v>905</v>
      </c>
      <c r="E50" s="352">
        <v>3</v>
      </c>
      <c r="F50" s="357">
        <v>513425</v>
      </c>
      <c r="G50" s="354" t="s">
        <v>809</v>
      </c>
      <c r="H50" s="358">
        <v>1</v>
      </c>
      <c r="I50" s="359">
        <v>44</v>
      </c>
      <c r="J50" s="424">
        <v>1212</v>
      </c>
      <c r="K50" s="424">
        <v>0</v>
      </c>
      <c r="L50" s="424">
        <v>0</v>
      </c>
      <c r="M50" s="424">
        <v>242.4</v>
      </c>
      <c r="N50" s="424">
        <v>0</v>
      </c>
      <c r="O50" s="424">
        <v>209.67</v>
      </c>
      <c r="P50" s="424">
        <f t="shared" si="0"/>
        <v>1244.73</v>
      </c>
    </row>
    <row r="51" spans="1:16" s="311" customFormat="1">
      <c r="A51" s="350" t="s">
        <v>545</v>
      </c>
      <c r="B51" s="184" t="s">
        <v>806</v>
      </c>
      <c r="C51" s="347" t="s">
        <v>906</v>
      </c>
      <c r="D51" s="360" t="s">
        <v>907</v>
      </c>
      <c r="E51" s="352">
        <v>2</v>
      </c>
      <c r="F51" s="353">
        <v>322205</v>
      </c>
      <c r="G51" s="354" t="s">
        <v>809</v>
      </c>
      <c r="H51" s="358">
        <v>1</v>
      </c>
      <c r="I51" s="359">
        <v>40</v>
      </c>
      <c r="J51" s="424">
        <v>1252.53</v>
      </c>
      <c r="K51" s="424">
        <v>0</v>
      </c>
      <c r="L51" s="424">
        <v>0</v>
      </c>
      <c r="M51" s="424">
        <v>382.13</v>
      </c>
      <c r="N51" s="424">
        <v>0</v>
      </c>
      <c r="O51" s="424">
        <v>205.33</v>
      </c>
      <c r="P51" s="424">
        <f t="shared" si="0"/>
        <v>1429.33</v>
      </c>
    </row>
    <row r="52" spans="1:16" s="311" customFormat="1">
      <c r="A52" s="350" t="s">
        <v>545</v>
      </c>
      <c r="B52" s="184" t="s">
        <v>806</v>
      </c>
      <c r="C52" s="306" t="s">
        <v>908</v>
      </c>
      <c r="D52" s="349" t="s">
        <v>909</v>
      </c>
      <c r="E52" s="352">
        <v>2</v>
      </c>
      <c r="F52" s="353">
        <v>322205</v>
      </c>
      <c r="G52" s="354" t="s">
        <v>809</v>
      </c>
      <c r="H52" s="358">
        <v>1</v>
      </c>
      <c r="I52" s="359">
        <v>40</v>
      </c>
      <c r="J52" s="424">
        <v>1252.53</v>
      </c>
      <c r="K52" s="424">
        <v>0</v>
      </c>
      <c r="L52" s="424">
        <v>0</v>
      </c>
      <c r="M52" s="424">
        <v>242.4</v>
      </c>
      <c r="N52" s="424">
        <v>0</v>
      </c>
      <c r="O52" s="424">
        <v>118.23</v>
      </c>
      <c r="P52" s="424">
        <f t="shared" si="0"/>
        <v>1376.7</v>
      </c>
    </row>
    <row r="53" spans="1:16" s="311" customFormat="1">
      <c r="A53" s="350" t="s">
        <v>545</v>
      </c>
      <c r="B53" s="184" t="s">
        <v>806</v>
      </c>
      <c r="C53" s="296" t="s">
        <v>910</v>
      </c>
      <c r="D53" s="361" t="s">
        <v>911</v>
      </c>
      <c r="E53" s="352">
        <v>2</v>
      </c>
      <c r="F53" s="356">
        <v>223505</v>
      </c>
      <c r="G53" s="354" t="s">
        <v>809</v>
      </c>
      <c r="H53" s="358">
        <v>1</v>
      </c>
      <c r="I53" s="359">
        <v>40</v>
      </c>
      <c r="J53" s="424">
        <v>2400</v>
      </c>
      <c r="K53" s="424">
        <v>0</v>
      </c>
      <c r="L53" s="424">
        <v>0</v>
      </c>
      <c r="M53" s="424">
        <v>242.4</v>
      </c>
      <c r="N53" s="424">
        <v>132</v>
      </c>
      <c r="O53" s="424">
        <v>428.17</v>
      </c>
      <c r="P53" s="424">
        <f t="shared" si="0"/>
        <v>2346.23</v>
      </c>
    </row>
    <row r="54" spans="1:16" s="311" customFormat="1">
      <c r="A54" s="350" t="s">
        <v>545</v>
      </c>
      <c r="B54" s="184" t="s">
        <v>806</v>
      </c>
      <c r="C54" s="306" t="s">
        <v>912</v>
      </c>
      <c r="D54" s="349" t="s">
        <v>913</v>
      </c>
      <c r="E54" s="352">
        <v>3</v>
      </c>
      <c r="F54" s="356">
        <v>517420</v>
      </c>
      <c r="G54" s="354" t="s">
        <v>809</v>
      </c>
      <c r="H54" s="358">
        <v>1</v>
      </c>
      <c r="I54" s="359">
        <v>44</v>
      </c>
      <c r="J54" s="424">
        <v>1212</v>
      </c>
      <c r="K54" s="424">
        <v>0</v>
      </c>
      <c r="L54" s="424">
        <v>0</v>
      </c>
      <c r="M54" s="424">
        <v>214.62</v>
      </c>
      <c r="N54" s="424">
        <v>0</v>
      </c>
      <c r="O54" s="424">
        <v>318.95999999999998</v>
      </c>
      <c r="P54" s="424">
        <f t="shared" si="0"/>
        <v>1107.6599999999999</v>
      </c>
    </row>
    <row r="55" spans="1:16" s="311" customFormat="1">
      <c r="A55" s="350" t="s">
        <v>545</v>
      </c>
      <c r="B55" s="184" t="s">
        <v>806</v>
      </c>
      <c r="C55" s="354" t="s">
        <v>914</v>
      </c>
      <c r="D55" s="360" t="s">
        <v>915</v>
      </c>
      <c r="E55" s="352">
        <v>3</v>
      </c>
      <c r="F55" s="353">
        <v>782320</v>
      </c>
      <c r="G55" s="354" t="s">
        <v>809</v>
      </c>
      <c r="H55" s="358">
        <v>1</v>
      </c>
      <c r="I55" s="359">
        <v>44</v>
      </c>
      <c r="J55" s="424">
        <v>1550</v>
      </c>
      <c r="K55" s="424">
        <v>0</v>
      </c>
      <c r="L55" s="424">
        <v>0</v>
      </c>
      <c r="M55" s="424">
        <v>242.4</v>
      </c>
      <c r="N55" s="424">
        <v>0</v>
      </c>
      <c r="O55" s="424">
        <v>267.13</v>
      </c>
      <c r="P55" s="424">
        <f t="shared" si="0"/>
        <v>1525.27</v>
      </c>
    </row>
    <row r="56" spans="1:16" s="311" customFormat="1">
      <c r="A56" s="350" t="s">
        <v>545</v>
      </c>
      <c r="B56" s="184" t="s">
        <v>806</v>
      </c>
      <c r="C56" s="306" t="s">
        <v>916</v>
      </c>
      <c r="D56" s="349" t="s">
        <v>917</v>
      </c>
      <c r="E56" s="352">
        <v>3</v>
      </c>
      <c r="F56" s="353">
        <v>521130</v>
      </c>
      <c r="G56" s="354" t="s">
        <v>809</v>
      </c>
      <c r="H56" s="358">
        <v>1</v>
      </c>
      <c r="I56" s="359">
        <v>44</v>
      </c>
      <c r="J56" s="424">
        <v>1212</v>
      </c>
      <c r="K56" s="424">
        <v>0</v>
      </c>
      <c r="L56" s="424">
        <v>0</v>
      </c>
      <c r="M56" s="424">
        <v>0</v>
      </c>
      <c r="N56" s="424">
        <v>0</v>
      </c>
      <c r="O56" s="424">
        <v>187.86</v>
      </c>
      <c r="P56" s="424">
        <f t="shared" si="0"/>
        <v>1024.1399999999999</v>
      </c>
    </row>
    <row r="57" spans="1:16" s="310" customFormat="1">
      <c r="A57" s="350" t="s">
        <v>545</v>
      </c>
      <c r="B57" s="184" t="s">
        <v>806</v>
      </c>
      <c r="C57" s="306" t="s">
        <v>918</v>
      </c>
      <c r="D57" s="349" t="s">
        <v>919</v>
      </c>
      <c r="E57" s="352">
        <v>3</v>
      </c>
      <c r="F57" s="353">
        <v>514320</v>
      </c>
      <c r="G57" s="354" t="s">
        <v>809</v>
      </c>
      <c r="H57" s="358">
        <v>1</v>
      </c>
      <c r="I57" s="359">
        <v>44</v>
      </c>
      <c r="J57" s="424">
        <v>1212</v>
      </c>
      <c r="K57" s="424">
        <v>0</v>
      </c>
      <c r="L57" s="424">
        <v>0</v>
      </c>
      <c r="M57" s="424">
        <v>242.4</v>
      </c>
      <c r="N57" s="424">
        <v>0</v>
      </c>
      <c r="O57" s="424">
        <v>209.67</v>
      </c>
      <c r="P57" s="424">
        <f t="shared" si="0"/>
        <v>1244.73</v>
      </c>
    </row>
    <row r="58" spans="1:16" s="311" customFormat="1">
      <c r="A58" s="350" t="s">
        <v>545</v>
      </c>
      <c r="B58" s="184" t="s">
        <v>806</v>
      </c>
      <c r="C58" s="306" t="s">
        <v>920</v>
      </c>
      <c r="D58" s="349" t="s">
        <v>921</v>
      </c>
      <c r="E58" s="352">
        <v>3</v>
      </c>
      <c r="F58" s="353">
        <v>514320</v>
      </c>
      <c r="G58" s="354" t="s">
        <v>809</v>
      </c>
      <c r="H58" s="358">
        <v>1</v>
      </c>
      <c r="I58" s="359">
        <v>44</v>
      </c>
      <c r="J58" s="424">
        <v>1212</v>
      </c>
      <c r="K58" s="424">
        <v>0</v>
      </c>
      <c r="L58" s="424">
        <v>0</v>
      </c>
      <c r="M58" s="424">
        <v>242.4</v>
      </c>
      <c r="N58" s="424">
        <v>0</v>
      </c>
      <c r="O58" s="424">
        <v>209.67</v>
      </c>
      <c r="P58" s="424">
        <f t="shared" si="0"/>
        <v>1244.73</v>
      </c>
    </row>
    <row r="59" spans="1:16" s="309" customFormat="1">
      <c r="A59" s="350" t="s">
        <v>545</v>
      </c>
      <c r="B59" s="184" t="s">
        <v>806</v>
      </c>
      <c r="C59" s="306" t="s">
        <v>922</v>
      </c>
      <c r="D59" s="349" t="s">
        <v>923</v>
      </c>
      <c r="E59" s="352">
        <v>2</v>
      </c>
      <c r="F59" s="353">
        <v>223505</v>
      </c>
      <c r="G59" s="354" t="s">
        <v>809</v>
      </c>
      <c r="H59" s="358">
        <v>1</v>
      </c>
      <c r="I59" s="359">
        <v>40</v>
      </c>
      <c r="J59" s="424">
        <v>2400</v>
      </c>
      <c r="K59" s="424">
        <v>0</v>
      </c>
      <c r="L59" s="424">
        <v>0</v>
      </c>
      <c r="M59" s="424">
        <v>332.3</v>
      </c>
      <c r="N59" s="424">
        <v>132</v>
      </c>
      <c r="O59" s="424">
        <v>472.94</v>
      </c>
      <c r="P59" s="424">
        <f t="shared" si="0"/>
        <v>2391.36</v>
      </c>
    </row>
    <row r="60" spans="1:16" s="309" customFormat="1">
      <c r="A60" s="350" t="s">
        <v>545</v>
      </c>
      <c r="B60" s="184" t="s">
        <v>806</v>
      </c>
      <c r="C60" s="306" t="s">
        <v>924</v>
      </c>
      <c r="D60" s="349" t="s">
        <v>925</v>
      </c>
      <c r="E60" s="352">
        <v>2</v>
      </c>
      <c r="F60" s="353">
        <v>223505</v>
      </c>
      <c r="G60" s="354" t="s">
        <v>809</v>
      </c>
      <c r="H60" s="358">
        <v>1</v>
      </c>
      <c r="I60" s="359">
        <v>40</v>
      </c>
      <c r="J60" s="424">
        <v>2500</v>
      </c>
      <c r="K60" s="424">
        <v>0</v>
      </c>
      <c r="L60" s="424">
        <v>0</v>
      </c>
      <c r="M60" s="424">
        <v>620.05999999999995</v>
      </c>
      <c r="N60" s="424">
        <v>137.5</v>
      </c>
      <c r="O60" s="424">
        <v>392.5</v>
      </c>
      <c r="P60" s="424">
        <f t="shared" si="0"/>
        <v>2865.06</v>
      </c>
    </row>
    <row r="61" spans="1:16" s="309" customFormat="1">
      <c r="A61" s="350" t="s">
        <v>545</v>
      </c>
      <c r="B61" s="184" t="s">
        <v>806</v>
      </c>
      <c r="C61" s="306" t="s">
        <v>926</v>
      </c>
      <c r="D61" s="349" t="s">
        <v>927</v>
      </c>
      <c r="E61" s="352">
        <v>2</v>
      </c>
      <c r="F61" s="356">
        <v>223505</v>
      </c>
      <c r="G61" s="354" t="s">
        <v>809</v>
      </c>
      <c r="H61" s="358">
        <v>1</v>
      </c>
      <c r="I61" s="359">
        <v>40</v>
      </c>
      <c r="J61" s="424">
        <v>2320</v>
      </c>
      <c r="K61" s="424">
        <v>0</v>
      </c>
      <c r="L61" s="424">
        <v>0</v>
      </c>
      <c r="M61" s="424">
        <v>612.89</v>
      </c>
      <c r="N61" s="424">
        <v>127.6</v>
      </c>
      <c r="O61" s="424">
        <v>345.75</v>
      </c>
      <c r="P61" s="424">
        <f t="shared" si="0"/>
        <v>2714.74</v>
      </c>
    </row>
    <row r="62" spans="1:16" s="309" customFormat="1">
      <c r="A62" s="350" t="s">
        <v>545</v>
      </c>
      <c r="B62" s="184" t="s">
        <v>806</v>
      </c>
      <c r="C62" s="306" t="s">
        <v>928</v>
      </c>
      <c r="D62" s="349" t="s">
        <v>929</v>
      </c>
      <c r="E62" s="352">
        <v>2</v>
      </c>
      <c r="F62" s="353">
        <v>322205</v>
      </c>
      <c r="G62" s="354" t="s">
        <v>809</v>
      </c>
      <c r="H62" s="358">
        <v>1</v>
      </c>
      <c r="I62" s="359">
        <v>40</v>
      </c>
      <c r="J62" s="424">
        <v>1252.53</v>
      </c>
      <c r="K62" s="424">
        <v>0</v>
      </c>
      <c r="L62" s="424">
        <v>0</v>
      </c>
      <c r="M62" s="424">
        <v>242.4</v>
      </c>
      <c r="N62" s="424">
        <v>0</v>
      </c>
      <c r="O62" s="424">
        <v>118.23</v>
      </c>
      <c r="P62" s="424">
        <f t="shared" si="0"/>
        <v>1376.7</v>
      </c>
    </row>
    <row r="63" spans="1:16" s="311" customFormat="1">
      <c r="A63" s="350" t="s">
        <v>545</v>
      </c>
      <c r="B63" s="184" t="s">
        <v>806</v>
      </c>
      <c r="C63" s="347" t="s">
        <v>930</v>
      </c>
      <c r="D63" s="360" t="s">
        <v>931</v>
      </c>
      <c r="E63" s="352">
        <v>2</v>
      </c>
      <c r="F63" s="353">
        <v>223505</v>
      </c>
      <c r="G63" s="354" t="s">
        <v>809</v>
      </c>
      <c r="H63" s="358">
        <v>1</v>
      </c>
      <c r="I63" s="359">
        <v>40</v>
      </c>
      <c r="J63" s="424">
        <v>2400</v>
      </c>
      <c r="K63" s="424">
        <v>0</v>
      </c>
      <c r="L63" s="424">
        <v>0</v>
      </c>
      <c r="M63" s="424">
        <v>606.29</v>
      </c>
      <c r="N63" s="424">
        <v>132</v>
      </c>
      <c r="O63" s="424">
        <v>119.54</v>
      </c>
      <c r="P63" s="424">
        <f t="shared" si="0"/>
        <v>3018.75</v>
      </c>
    </row>
    <row r="64" spans="1:16" s="311" customFormat="1">
      <c r="A64" s="350" t="s">
        <v>545</v>
      </c>
      <c r="B64" s="184" t="s">
        <v>806</v>
      </c>
      <c r="C64" s="306" t="s">
        <v>932</v>
      </c>
      <c r="D64" s="349" t="s">
        <v>933</v>
      </c>
      <c r="E64" s="352">
        <v>2</v>
      </c>
      <c r="F64" s="357">
        <v>223505</v>
      </c>
      <c r="G64" s="354" t="s">
        <v>809</v>
      </c>
      <c r="H64" s="358">
        <v>1</v>
      </c>
      <c r="I64" s="359">
        <v>40</v>
      </c>
      <c r="J64" s="424">
        <v>2240</v>
      </c>
      <c r="K64" s="424">
        <v>0</v>
      </c>
      <c r="L64" s="424">
        <v>0</v>
      </c>
      <c r="M64" s="424">
        <v>580.27</v>
      </c>
      <c r="N64" s="424">
        <v>123.2</v>
      </c>
      <c r="O64" s="424">
        <v>323.86</v>
      </c>
      <c r="P64" s="424">
        <f t="shared" si="0"/>
        <v>2619.6099999999997</v>
      </c>
    </row>
    <row r="65" spans="1:16" s="311" customFormat="1">
      <c r="A65" s="350" t="s">
        <v>545</v>
      </c>
      <c r="B65" s="184" t="s">
        <v>806</v>
      </c>
      <c r="C65" s="306" t="s">
        <v>934</v>
      </c>
      <c r="D65" s="349" t="s">
        <v>935</v>
      </c>
      <c r="E65" s="352">
        <v>2</v>
      </c>
      <c r="F65" s="353">
        <v>223505</v>
      </c>
      <c r="G65" s="354" t="s">
        <v>809</v>
      </c>
      <c r="H65" s="358">
        <v>1</v>
      </c>
      <c r="I65" s="359">
        <v>40</v>
      </c>
      <c r="J65" s="424">
        <v>2416.67</v>
      </c>
      <c r="K65" s="424">
        <v>0</v>
      </c>
      <c r="L65" s="424">
        <v>0</v>
      </c>
      <c r="M65" s="424">
        <v>300.77</v>
      </c>
      <c r="N65" s="424">
        <v>137.5</v>
      </c>
      <c r="O65" s="424">
        <v>307.67</v>
      </c>
      <c r="P65" s="424">
        <f t="shared" si="0"/>
        <v>2547.27</v>
      </c>
    </row>
    <row r="66" spans="1:16" s="311" customFormat="1">
      <c r="A66" s="350" t="s">
        <v>545</v>
      </c>
      <c r="B66" s="184" t="s">
        <v>806</v>
      </c>
      <c r="C66" s="306" t="s">
        <v>936</v>
      </c>
      <c r="D66" s="349" t="s">
        <v>937</v>
      </c>
      <c r="E66" s="352">
        <v>2</v>
      </c>
      <c r="F66" s="353">
        <v>251605</v>
      </c>
      <c r="G66" s="354" t="s">
        <v>809</v>
      </c>
      <c r="H66" s="358">
        <v>2</v>
      </c>
      <c r="I66" s="359">
        <v>30</v>
      </c>
      <c r="J66" s="424">
        <v>2006.95</v>
      </c>
      <c r="K66" s="424">
        <v>0</v>
      </c>
      <c r="L66" s="424">
        <v>0</v>
      </c>
      <c r="M66" s="424">
        <v>234.32</v>
      </c>
      <c r="N66" s="424">
        <v>0</v>
      </c>
      <c r="O66" s="424">
        <v>235.2</v>
      </c>
      <c r="P66" s="424">
        <f t="shared" si="0"/>
        <v>2006.07</v>
      </c>
    </row>
    <row r="67" spans="1:16" s="311" customFormat="1">
      <c r="A67" s="350" t="s">
        <v>545</v>
      </c>
      <c r="B67" s="184" t="s">
        <v>806</v>
      </c>
      <c r="C67" s="347" t="s">
        <v>938</v>
      </c>
      <c r="D67" s="360" t="s">
        <v>939</v>
      </c>
      <c r="E67" s="352">
        <v>3</v>
      </c>
      <c r="F67" s="353">
        <v>517420</v>
      </c>
      <c r="G67" s="354" t="s">
        <v>809</v>
      </c>
      <c r="H67" s="358">
        <v>1</v>
      </c>
      <c r="I67" s="359">
        <v>44</v>
      </c>
      <c r="J67" s="424">
        <v>1212</v>
      </c>
      <c r="K67" s="424">
        <v>0</v>
      </c>
      <c r="L67" s="424">
        <v>0</v>
      </c>
      <c r="M67" s="424">
        <v>0</v>
      </c>
      <c r="N67" s="424">
        <v>0</v>
      </c>
      <c r="O67" s="424">
        <v>187.86</v>
      </c>
      <c r="P67" s="424">
        <f t="shared" ref="P67:P130" si="1">SUM(J67:N67)-O67</f>
        <v>1024.1399999999999</v>
      </c>
    </row>
    <row r="68" spans="1:16" s="311" customFormat="1">
      <c r="A68" s="350" t="s">
        <v>545</v>
      </c>
      <c r="B68" s="184" t="s">
        <v>806</v>
      </c>
      <c r="C68" s="306" t="s">
        <v>940</v>
      </c>
      <c r="D68" s="349" t="s">
        <v>941</v>
      </c>
      <c r="E68" s="352">
        <v>3</v>
      </c>
      <c r="F68" s="353">
        <v>514320</v>
      </c>
      <c r="G68" s="354" t="s">
        <v>809</v>
      </c>
      <c r="H68" s="358">
        <v>1</v>
      </c>
      <c r="I68" s="359">
        <v>44</v>
      </c>
      <c r="J68" s="424">
        <v>1212</v>
      </c>
      <c r="K68" s="424">
        <v>0</v>
      </c>
      <c r="L68" s="424">
        <v>0</v>
      </c>
      <c r="M68" s="424">
        <v>242.4</v>
      </c>
      <c r="N68" s="424">
        <v>0</v>
      </c>
      <c r="O68" s="424">
        <v>209.67</v>
      </c>
      <c r="P68" s="424">
        <f t="shared" si="1"/>
        <v>1244.73</v>
      </c>
    </row>
    <row r="69" spans="1:16" s="311" customFormat="1">
      <c r="A69" s="350" t="s">
        <v>545</v>
      </c>
      <c r="B69" s="184" t="s">
        <v>806</v>
      </c>
      <c r="C69" s="306" t="s">
        <v>942</v>
      </c>
      <c r="D69" s="349" t="s">
        <v>943</v>
      </c>
      <c r="E69" s="352">
        <v>3</v>
      </c>
      <c r="F69" s="356">
        <v>521130</v>
      </c>
      <c r="G69" s="354" t="s">
        <v>809</v>
      </c>
      <c r="H69" s="358">
        <v>1</v>
      </c>
      <c r="I69" s="359">
        <v>44</v>
      </c>
      <c r="J69" s="424">
        <v>1212</v>
      </c>
      <c r="K69" s="424">
        <v>0</v>
      </c>
      <c r="L69" s="424">
        <v>0</v>
      </c>
      <c r="M69" s="424">
        <v>0</v>
      </c>
      <c r="N69" s="424">
        <v>0</v>
      </c>
      <c r="O69" s="424">
        <v>187.86</v>
      </c>
      <c r="P69" s="424">
        <f t="shared" si="1"/>
        <v>1024.1399999999999</v>
      </c>
    </row>
    <row r="70" spans="1:16" s="311" customFormat="1">
      <c r="A70" s="350" t="s">
        <v>545</v>
      </c>
      <c r="B70" s="184" t="s">
        <v>806</v>
      </c>
      <c r="C70" s="306" t="s">
        <v>944</v>
      </c>
      <c r="D70" s="349" t="s">
        <v>945</v>
      </c>
      <c r="E70" s="352">
        <v>2</v>
      </c>
      <c r="F70" s="356">
        <v>223505</v>
      </c>
      <c r="G70" s="354" t="s">
        <v>809</v>
      </c>
      <c r="H70" s="358">
        <v>1</v>
      </c>
      <c r="I70" s="359">
        <v>40</v>
      </c>
      <c r="J70" s="424">
        <v>2160</v>
      </c>
      <c r="K70" s="424">
        <v>0</v>
      </c>
      <c r="L70" s="424">
        <v>0</v>
      </c>
      <c r="M70" s="424">
        <v>218.16</v>
      </c>
      <c r="N70" s="424">
        <v>118.8</v>
      </c>
      <c r="O70" s="424">
        <v>240.69</v>
      </c>
      <c r="P70" s="424">
        <f t="shared" si="1"/>
        <v>2256.27</v>
      </c>
    </row>
    <row r="71" spans="1:16" s="311" customFormat="1">
      <c r="A71" s="350" t="s">
        <v>545</v>
      </c>
      <c r="B71" s="184" t="s">
        <v>806</v>
      </c>
      <c r="C71" s="306" t="s">
        <v>946</v>
      </c>
      <c r="D71" s="349" t="s">
        <v>947</v>
      </c>
      <c r="E71" s="352">
        <v>2</v>
      </c>
      <c r="F71" s="353">
        <v>223505</v>
      </c>
      <c r="G71" s="354" t="s">
        <v>809</v>
      </c>
      <c r="H71" s="358">
        <v>1</v>
      </c>
      <c r="I71" s="359">
        <v>40</v>
      </c>
      <c r="J71" s="424">
        <v>2400</v>
      </c>
      <c r="K71" s="424">
        <v>0</v>
      </c>
      <c r="L71" s="424">
        <v>0</v>
      </c>
      <c r="M71" s="424">
        <v>242.4</v>
      </c>
      <c r="N71" s="424">
        <v>132</v>
      </c>
      <c r="O71" s="424">
        <v>292.66000000000003</v>
      </c>
      <c r="P71" s="424">
        <f t="shared" si="1"/>
        <v>2481.7400000000002</v>
      </c>
    </row>
    <row r="72" spans="1:16" s="311" customFormat="1">
      <c r="A72" s="350" t="s">
        <v>545</v>
      </c>
      <c r="B72" s="184" t="s">
        <v>806</v>
      </c>
      <c r="C72" s="306" t="s">
        <v>948</v>
      </c>
      <c r="D72" s="349" t="s">
        <v>949</v>
      </c>
      <c r="E72" s="352">
        <v>3</v>
      </c>
      <c r="F72" s="353">
        <v>514320</v>
      </c>
      <c r="G72" s="354" t="s">
        <v>809</v>
      </c>
      <c r="H72" s="358">
        <v>1</v>
      </c>
      <c r="I72" s="359">
        <v>44</v>
      </c>
      <c r="J72" s="424">
        <v>1212</v>
      </c>
      <c r="K72" s="424">
        <v>0</v>
      </c>
      <c r="L72" s="424">
        <v>0</v>
      </c>
      <c r="M72" s="424">
        <v>507.25</v>
      </c>
      <c r="N72" s="424">
        <v>0</v>
      </c>
      <c r="O72" s="424">
        <v>233.51</v>
      </c>
      <c r="P72" s="424">
        <f t="shared" si="1"/>
        <v>1485.74</v>
      </c>
    </row>
    <row r="73" spans="1:16" s="311" customFormat="1">
      <c r="A73" s="350" t="s">
        <v>545</v>
      </c>
      <c r="B73" s="184" t="s">
        <v>806</v>
      </c>
      <c r="C73" s="306" t="s">
        <v>950</v>
      </c>
      <c r="D73" s="349" t="s">
        <v>951</v>
      </c>
      <c r="E73" s="352">
        <v>3</v>
      </c>
      <c r="F73" s="353">
        <v>252545</v>
      </c>
      <c r="G73" s="354" t="s">
        <v>809</v>
      </c>
      <c r="H73" s="358">
        <v>2</v>
      </c>
      <c r="I73" s="359">
        <v>44</v>
      </c>
      <c r="J73" s="424">
        <v>2126.67</v>
      </c>
      <c r="K73" s="424">
        <v>0</v>
      </c>
      <c r="L73" s="424">
        <v>0</v>
      </c>
      <c r="M73" s="424">
        <v>20</v>
      </c>
      <c r="N73" s="424">
        <v>0</v>
      </c>
      <c r="O73" s="424">
        <v>349.55</v>
      </c>
      <c r="P73" s="424">
        <f t="shared" si="1"/>
        <v>1797.1200000000001</v>
      </c>
    </row>
    <row r="74" spans="1:16" s="310" customFormat="1">
      <c r="A74" s="350" t="s">
        <v>545</v>
      </c>
      <c r="B74" s="184" t="s">
        <v>806</v>
      </c>
      <c r="C74" s="306" t="s">
        <v>952</v>
      </c>
      <c r="D74" s="349" t="s">
        <v>953</v>
      </c>
      <c r="E74" s="352">
        <v>3</v>
      </c>
      <c r="F74" s="356">
        <v>411010</v>
      </c>
      <c r="G74" s="354" t="s">
        <v>809</v>
      </c>
      <c r="H74" s="358">
        <v>2</v>
      </c>
      <c r="I74" s="359">
        <v>44</v>
      </c>
      <c r="J74" s="424">
        <v>1208.33</v>
      </c>
      <c r="K74" s="424">
        <v>0</v>
      </c>
      <c r="L74" s="424">
        <v>0</v>
      </c>
      <c r="M74" s="424">
        <v>0</v>
      </c>
      <c r="N74" s="424">
        <v>0</v>
      </c>
      <c r="O74" s="424">
        <v>189.79</v>
      </c>
      <c r="P74" s="424">
        <f t="shared" si="1"/>
        <v>1018.54</v>
      </c>
    </row>
    <row r="75" spans="1:16" s="310" customFormat="1">
      <c r="A75" s="350" t="s">
        <v>545</v>
      </c>
      <c r="B75" s="184" t="s">
        <v>806</v>
      </c>
      <c r="C75" s="306" t="s">
        <v>954</v>
      </c>
      <c r="D75" s="349" t="s">
        <v>955</v>
      </c>
      <c r="E75" s="352">
        <v>2</v>
      </c>
      <c r="F75" s="353">
        <v>322205</v>
      </c>
      <c r="G75" s="354" t="s">
        <v>809</v>
      </c>
      <c r="H75" s="358">
        <v>1</v>
      </c>
      <c r="I75" s="359">
        <v>40</v>
      </c>
      <c r="J75" s="424">
        <v>1252.53</v>
      </c>
      <c r="K75" s="424">
        <v>0</v>
      </c>
      <c r="L75" s="424">
        <v>0</v>
      </c>
      <c r="M75" s="424">
        <v>242.4</v>
      </c>
      <c r="N75" s="424">
        <v>0</v>
      </c>
      <c r="O75" s="424">
        <v>118.23</v>
      </c>
      <c r="P75" s="424">
        <f t="shared" si="1"/>
        <v>1376.7</v>
      </c>
    </row>
    <row r="76" spans="1:16" s="310" customFormat="1">
      <c r="A76" s="350" t="s">
        <v>545</v>
      </c>
      <c r="B76" s="184" t="s">
        <v>806</v>
      </c>
      <c r="C76" s="306" t="s">
        <v>956</v>
      </c>
      <c r="D76" s="349" t="s">
        <v>957</v>
      </c>
      <c r="E76" s="352">
        <v>3</v>
      </c>
      <c r="F76" s="353">
        <v>517420</v>
      </c>
      <c r="G76" s="354" t="s">
        <v>809</v>
      </c>
      <c r="H76" s="358">
        <v>1</v>
      </c>
      <c r="I76" s="359">
        <v>44</v>
      </c>
      <c r="J76" s="424">
        <v>1212</v>
      </c>
      <c r="K76" s="424">
        <v>0</v>
      </c>
      <c r="L76" s="424">
        <v>0</v>
      </c>
      <c r="M76" s="424">
        <v>0</v>
      </c>
      <c r="N76" s="424">
        <v>0</v>
      </c>
      <c r="O76" s="424">
        <v>115.14</v>
      </c>
      <c r="P76" s="424">
        <f t="shared" si="1"/>
        <v>1096.8599999999999</v>
      </c>
    </row>
    <row r="77" spans="1:16" s="310" customFormat="1">
      <c r="A77" s="350" t="s">
        <v>545</v>
      </c>
      <c r="B77" s="184" t="s">
        <v>806</v>
      </c>
      <c r="C77" s="306" t="s">
        <v>958</v>
      </c>
      <c r="D77" s="349" t="s">
        <v>959</v>
      </c>
      <c r="E77" s="352">
        <v>2</v>
      </c>
      <c r="F77" s="356">
        <v>322205</v>
      </c>
      <c r="G77" s="354" t="s">
        <v>809</v>
      </c>
      <c r="H77" s="358">
        <v>1</v>
      </c>
      <c r="I77" s="359">
        <v>40</v>
      </c>
      <c r="J77" s="424">
        <v>1252.53</v>
      </c>
      <c r="K77" s="424">
        <v>0</v>
      </c>
      <c r="L77" s="424">
        <v>0</v>
      </c>
      <c r="M77" s="424">
        <v>257.35000000000002</v>
      </c>
      <c r="N77" s="424">
        <v>0</v>
      </c>
      <c r="O77" s="424">
        <v>194.72</v>
      </c>
      <c r="P77" s="424">
        <f t="shared" si="1"/>
        <v>1315.16</v>
      </c>
    </row>
    <row r="78" spans="1:16" s="310" customFormat="1">
      <c r="A78" s="350" t="s">
        <v>545</v>
      </c>
      <c r="B78" s="184" t="s">
        <v>806</v>
      </c>
      <c r="C78" s="306" t="s">
        <v>960</v>
      </c>
      <c r="D78" s="349" t="s">
        <v>961</v>
      </c>
      <c r="E78" s="352">
        <v>1</v>
      </c>
      <c r="F78" s="353">
        <v>225124</v>
      </c>
      <c r="G78" s="354" t="s">
        <v>809</v>
      </c>
      <c r="H78" s="358">
        <v>1</v>
      </c>
      <c r="I78" s="359">
        <v>4</v>
      </c>
      <c r="J78" s="424">
        <v>5200</v>
      </c>
      <c r="K78" s="424">
        <v>0</v>
      </c>
      <c r="L78" s="424">
        <v>0</v>
      </c>
      <c r="M78" s="424">
        <v>242.4</v>
      </c>
      <c r="N78" s="424">
        <v>0</v>
      </c>
      <c r="O78" s="424">
        <v>1060.93</v>
      </c>
      <c r="P78" s="424">
        <f t="shared" si="1"/>
        <v>4381.4699999999993</v>
      </c>
    </row>
    <row r="79" spans="1:16" s="310" customFormat="1">
      <c r="A79" s="350" t="s">
        <v>545</v>
      </c>
      <c r="B79" s="184" t="s">
        <v>806</v>
      </c>
      <c r="C79" s="306" t="s">
        <v>962</v>
      </c>
      <c r="D79" s="349" t="s">
        <v>963</v>
      </c>
      <c r="E79" s="352">
        <v>2</v>
      </c>
      <c r="F79" s="353">
        <v>223505</v>
      </c>
      <c r="G79" s="354" t="s">
        <v>809</v>
      </c>
      <c r="H79" s="358">
        <v>1</v>
      </c>
      <c r="I79" s="359">
        <v>40</v>
      </c>
      <c r="J79" s="424">
        <v>2500</v>
      </c>
      <c r="K79" s="424">
        <v>0</v>
      </c>
      <c r="L79" s="424">
        <v>0</v>
      </c>
      <c r="M79" s="424">
        <v>242.4</v>
      </c>
      <c r="N79" s="424">
        <v>137.5</v>
      </c>
      <c r="O79" s="424">
        <v>312.43</v>
      </c>
      <c r="P79" s="424">
        <f t="shared" si="1"/>
        <v>2567.4700000000003</v>
      </c>
    </row>
    <row r="80" spans="1:16" s="310" customFormat="1">
      <c r="A80" s="350" t="s">
        <v>545</v>
      </c>
      <c r="B80" s="184" t="s">
        <v>806</v>
      </c>
      <c r="C80" s="306" t="s">
        <v>964</v>
      </c>
      <c r="D80" s="349" t="s">
        <v>965</v>
      </c>
      <c r="E80" s="352">
        <v>2</v>
      </c>
      <c r="F80" s="353">
        <v>322205</v>
      </c>
      <c r="G80" s="354" t="s">
        <v>809</v>
      </c>
      <c r="H80" s="358">
        <v>1</v>
      </c>
      <c r="I80" s="359">
        <v>40</v>
      </c>
      <c r="J80" s="424">
        <v>1085.53</v>
      </c>
      <c r="K80" s="424">
        <v>0</v>
      </c>
      <c r="L80" s="424">
        <v>0</v>
      </c>
      <c r="M80" s="424">
        <v>259.91000000000003</v>
      </c>
      <c r="N80" s="424">
        <v>0</v>
      </c>
      <c r="O80" s="424">
        <v>104.77</v>
      </c>
      <c r="P80" s="424">
        <f t="shared" si="1"/>
        <v>1240.67</v>
      </c>
    </row>
    <row r="81" spans="1:241" s="310" customFormat="1">
      <c r="A81" s="350" t="s">
        <v>545</v>
      </c>
      <c r="B81" s="184" t="s">
        <v>806</v>
      </c>
      <c r="C81" s="347" t="s">
        <v>966</v>
      </c>
      <c r="D81" s="360" t="s">
        <v>967</v>
      </c>
      <c r="E81" s="352">
        <v>3</v>
      </c>
      <c r="F81" s="356">
        <v>521130</v>
      </c>
      <c r="G81" s="354" t="s">
        <v>809</v>
      </c>
      <c r="H81" s="358">
        <v>1</v>
      </c>
      <c r="I81" s="359">
        <v>44</v>
      </c>
      <c r="J81" s="424">
        <v>1212</v>
      </c>
      <c r="K81" s="424">
        <v>0</v>
      </c>
      <c r="L81" s="424">
        <v>0</v>
      </c>
      <c r="M81" s="424">
        <v>147.13</v>
      </c>
      <c r="N81" s="424">
        <v>0</v>
      </c>
      <c r="O81" s="424">
        <v>201.1</v>
      </c>
      <c r="P81" s="424">
        <f t="shared" si="1"/>
        <v>1158.0300000000002</v>
      </c>
    </row>
    <row r="82" spans="1:241" s="310" customFormat="1">
      <c r="A82" s="350" t="s">
        <v>545</v>
      </c>
      <c r="B82" s="184" t="s">
        <v>806</v>
      </c>
      <c r="C82" s="306" t="s">
        <v>968</v>
      </c>
      <c r="D82" s="349" t="s">
        <v>969</v>
      </c>
      <c r="E82" s="352">
        <v>3</v>
      </c>
      <c r="F82" s="356">
        <v>317210</v>
      </c>
      <c r="G82" s="354" t="s">
        <v>809</v>
      </c>
      <c r="H82" s="358">
        <v>2</v>
      </c>
      <c r="I82" s="359">
        <v>44</v>
      </c>
      <c r="J82" s="424">
        <v>1324.31</v>
      </c>
      <c r="K82" s="424">
        <v>0</v>
      </c>
      <c r="L82" s="424">
        <v>0</v>
      </c>
      <c r="M82" s="424">
        <v>109.18</v>
      </c>
      <c r="N82" s="424">
        <v>193.92</v>
      </c>
      <c r="O82" s="424">
        <v>985.51</v>
      </c>
      <c r="P82" s="424">
        <f t="shared" si="1"/>
        <v>641.90000000000009</v>
      </c>
    </row>
    <row r="83" spans="1:241" s="310" customFormat="1">
      <c r="A83" s="350" t="s">
        <v>545</v>
      </c>
      <c r="B83" s="184" t="s">
        <v>806</v>
      </c>
      <c r="C83" s="306" t="s">
        <v>970</v>
      </c>
      <c r="D83" s="349" t="s">
        <v>971</v>
      </c>
      <c r="E83" s="352">
        <v>2</v>
      </c>
      <c r="F83" s="357">
        <v>223505</v>
      </c>
      <c r="G83" s="354" t="s">
        <v>809</v>
      </c>
      <c r="H83" s="358">
        <v>1</v>
      </c>
      <c r="I83" s="359">
        <v>40</v>
      </c>
      <c r="J83" s="424">
        <v>2500</v>
      </c>
      <c r="K83" s="424">
        <v>0</v>
      </c>
      <c r="L83" s="424">
        <v>0</v>
      </c>
      <c r="M83" s="424">
        <v>269.82</v>
      </c>
      <c r="N83" s="424">
        <v>137.5</v>
      </c>
      <c r="O83" s="424">
        <v>465.13</v>
      </c>
      <c r="P83" s="424">
        <f t="shared" si="1"/>
        <v>2442.19</v>
      </c>
    </row>
    <row r="84" spans="1:241" s="310" customFormat="1">
      <c r="A84" s="350" t="s">
        <v>545</v>
      </c>
      <c r="B84" s="184" t="s">
        <v>806</v>
      </c>
      <c r="C84" s="347" t="s">
        <v>972</v>
      </c>
      <c r="D84" s="360" t="s">
        <v>973</v>
      </c>
      <c r="E84" s="352">
        <v>3</v>
      </c>
      <c r="F84" s="353">
        <v>513425</v>
      </c>
      <c r="G84" s="354" t="s">
        <v>809</v>
      </c>
      <c r="H84" s="358">
        <v>1</v>
      </c>
      <c r="I84" s="359">
        <v>44</v>
      </c>
      <c r="J84" s="424">
        <v>1212</v>
      </c>
      <c r="K84" s="424">
        <v>0</v>
      </c>
      <c r="L84" s="424">
        <v>0</v>
      </c>
      <c r="M84" s="424">
        <v>242.4</v>
      </c>
      <c r="N84" s="424">
        <v>0</v>
      </c>
      <c r="O84" s="424">
        <v>209.67</v>
      </c>
      <c r="P84" s="424">
        <f t="shared" si="1"/>
        <v>1244.73</v>
      </c>
    </row>
    <row r="85" spans="1:241" s="310" customFormat="1">
      <c r="A85" s="350" t="s">
        <v>545</v>
      </c>
      <c r="B85" s="184" t="s">
        <v>806</v>
      </c>
      <c r="C85" s="306" t="s">
        <v>974</v>
      </c>
      <c r="D85" s="349" t="s">
        <v>975</v>
      </c>
      <c r="E85" s="352">
        <v>2</v>
      </c>
      <c r="F85" s="356">
        <v>223505</v>
      </c>
      <c r="G85" s="354" t="s">
        <v>809</v>
      </c>
      <c r="H85" s="358">
        <v>1</v>
      </c>
      <c r="I85" s="359">
        <v>40</v>
      </c>
      <c r="J85" s="424">
        <v>2160</v>
      </c>
      <c r="K85" s="424">
        <v>0</v>
      </c>
      <c r="L85" s="424">
        <v>0</v>
      </c>
      <c r="M85" s="424">
        <v>574.23</v>
      </c>
      <c r="N85" s="424">
        <v>118.8</v>
      </c>
      <c r="O85" s="424">
        <v>76.39</v>
      </c>
      <c r="P85" s="424">
        <f t="shared" si="1"/>
        <v>2776.6400000000003</v>
      </c>
    </row>
    <row r="86" spans="1:241" s="310" customFormat="1">
      <c r="A86" s="350" t="s">
        <v>545</v>
      </c>
      <c r="B86" s="184" t="s">
        <v>806</v>
      </c>
      <c r="C86" s="347" t="s">
        <v>976</v>
      </c>
      <c r="D86" s="360" t="s">
        <v>977</v>
      </c>
      <c r="E86" s="352">
        <v>2</v>
      </c>
      <c r="F86" s="353">
        <v>223505</v>
      </c>
      <c r="G86" s="354" t="s">
        <v>809</v>
      </c>
      <c r="H86" s="358">
        <v>1</v>
      </c>
      <c r="I86" s="359">
        <v>40</v>
      </c>
      <c r="J86" s="424">
        <v>2400</v>
      </c>
      <c r="K86" s="424">
        <v>0</v>
      </c>
      <c r="L86" s="424">
        <v>0</v>
      </c>
      <c r="M86" s="424">
        <v>632.71</v>
      </c>
      <c r="N86" s="424">
        <v>132</v>
      </c>
      <c r="O86" s="424">
        <v>368.95</v>
      </c>
      <c r="P86" s="424">
        <f t="shared" si="1"/>
        <v>2795.76</v>
      </c>
    </row>
    <row r="87" spans="1:241" s="310" customFormat="1">
      <c r="A87" s="350" t="s">
        <v>545</v>
      </c>
      <c r="B87" s="184" t="s">
        <v>806</v>
      </c>
      <c r="C87" s="306" t="s">
        <v>978</v>
      </c>
      <c r="D87" s="349" t="s">
        <v>979</v>
      </c>
      <c r="E87" s="352">
        <v>2</v>
      </c>
      <c r="F87" s="355">
        <v>322205</v>
      </c>
      <c r="G87" s="354" t="s">
        <v>809</v>
      </c>
      <c r="H87" s="358">
        <v>1</v>
      </c>
      <c r="I87" s="359">
        <v>40</v>
      </c>
      <c r="J87" s="424">
        <v>1252.53</v>
      </c>
      <c r="K87" s="424">
        <v>0</v>
      </c>
      <c r="L87" s="424">
        <v>0</v>
      </c>
      <c r="M87" s="424">
        <v>357.53</v>
      </c>
      <c r="N87" s="424">
        <v>0</v>
      </c>
      <c r="O87" s="424">
        <v>226.92</v>
      </c>
      <c r="P87" s="424">
        <f t="shared" si="1"/>
        <v>1383.1399999999999</v>
      </c>
    </row>
    <row r="88" spans="1:241" s="310" customFormat="1">
      <c r="A88" s="350" t="s">
        <v>545</v>
      </c>
      <c r="B88" s="184" t="s">
        <v>806</v>
      </c>
      <c r="C88" s="347" t="s">
        <v>980</v>
      </c>
      <c r="D88" s="360" t="s">
        <v>981</v>
      </c>
      <c r="E88" s="352">
        <v>3</v>
      </c>
      <c r="F88" s="353">
        <v>252405</v>
      </c>
      <c r="G88" s="354" t="s">
        <v>809</v>
      </c>
      <c r="H88" s="358">
        <v>2</v>
      </c>
      <c r="I88" s="359">
        <v>44</v>
      </c>
      <c r="J88" s="424">
        <v>2126.67</v>
      </c>
      <c r="K88" s="424">
        <v>0</v>
      </c>
      <c r="L88" s="424">
        <v>0</v>
      </c>
      <c r="M88" s="424">
        <v>0</v>
      </c>
      <c r="N88" s="424">
        <v>0</v>
      </c>
      <c r="O88" s="424">
        <v>342.75</v>
      </c>
      <c r="P88" s="424">
        <f t="shared" si="1"/>
        <v>1783.92</v>
      </c>
    </row>
    <row r="89" spans="1:241" s="310" customFormat="1">
      <c r="A89" s="350" t="s">
        <v>545</v>
      </c>
      <c r="B89" s="184" t="s">
        <v>806</v>
      </c>
      <c r="C89" s="296" t="s">
        <v>982</v>
      </c>
      <c r="D89" s="360" t="s">
        <v>983</v>
      </c>
      <c r="E89" s="352">
        <v>3</v>
      </c>
      <c r="F89" s="353">
        <v>514320</v>
      </c>
      <c r="G89" s="354" t="s">
        <v>809</v>
      </c>
      <c r="H89" s="358">
        <v>1</v>
      </c>
      <c r="I89" s="359">
        <v>44</v>
      </c>
      <c r="J89" s="424">
        <v>1212</v>
      </c>
      <c r="K89" s="424">
        <v>0</v>
      </c>
      <c r="L89" s="424">
        <v>0</v>
      </c>
      <c r="M89" s="424">
        <v>298.87</v>
      </c>
      <c r="N89" s="424">
        <v>0</v>
      </c>
      <c r="O89" s="424">
        <v>399.26</v>
      </c>
      <c r="P89" s="424">
        <f t="shared" si="1"/>
        <v>1111.6099999999999</v>
      </c>
    </row>
    <row r="90" spans="1:241" s="310" customFormat="1">
      <c r="A90" s="350"/>
      <c r="B90" s="184"/>
      <c r="C90" s="306"/>
      <c r="D90" s="349"/>
      <c r="E90" s="352"/>
      <c r="F90" s="356"/>
      <c r="G90" s="354"/>
      <c r="H90" s="358"/>
      <c r="I90" s="359"/>
      <c r="J90" s="424">
        <v>0</v>
      </c>
      <c r="K90" s="424">
        <v>0</v>
      </c>
      <c r="L90" s="424">
        <v>0</v>
      </c>
      <c r="M90" s="424">
        <v>0</v>
      </c>
      <c r="N90" s="424">
        <v>0</v>
      </c>
      <c r="O90" s="424">
        <v>0</v>
      </c>
      <c r="P90" s="424">
        <f t="shared" si="1"/>
        <v>0</v>
      </c>
    </row>
    <row r="91" spans="1:241" s="310" customFormat="1">
      <c r="A91" s="350"/>
      <c r="B91" s="184"/>
      <c r="C91" s="306"/>
      <c r="D91" s="349"/>
      <c r="E91" s="352"/>
      <c r="F91" s="353"/>
      <c r="G91" s="354"/>
      <c r="H91" s="358"/>
      <c r="I91" s="359"/>
      <c r="J91" s="424">
        <v>0</v>
      </c>
      <c r="K91" s="424">
        <v>0</v>
      </c>
      <c r="L91" s="424">
        <v>0</v>
      </c>
      <c r="M91" s="424">
        <v>0</v>
      </c>
      <c r="N91" s="424">
        <v>0</v>
      </c>
      <c r="O91" s="424">
        <v>0</v>
      </c>
      <c r="P91" s="424">
        <f t="shared" si="1"/>
        <v>0</v>
      </c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  <c r="BD91" s="320"/>
      <c r="BE91" s="320"/>
      <c r="BF91" s="320"/>
      <c r="BG91" s="320"/>
      <c r="BH91" s="320"/>
      <c r="BI91" s="320"/>
      <c r="BJ91" s="320"/>
      <c r="BK91" s="320"/>
      <c r="BL91" s="320"/>
      <c r="BM91" s="320"/>
      <c r="BN91" s="320"/>
      <c r="BO91" s="320"/>
      <c r="BP91" s="320"/>
      <c r="BQ91" s="320"/>
      <c r="BR91" s="320"/>
      <c r="BS91" s="320"/>
      <c r="BT91" s="320"/>
      <c r="BU91" s="320"/>
      <c r="BV91" s="320"/>
      <c r="BW91" s="320"/>
      <c r="BX91" s="320"/>
      <c r="BY91" s="320"/>
      <c r="BZ91" s="320"/>
      <c r="CA91" s="320"/>
      <c r="CB91" s="320"/>
      <c r="CC91" s="320"/>
      <c r="CD91" s="320"/>
      <c r="CE91" s="320"/>
      <c r="CF91" s="320"/>
      <c r="CG91" s="320"/>
      <c r="CH91" s="320"/>
      <c r="CI91" s="320"/>
      <c r="CJ91" s="320"/>
      <c r="CK91" s="320"/>
      <c r="CL91" s="320"/>
      <c r="CM91" s="320"/>
      <c r="CN91" s="320"/>
      <c r="CO91" s="320"/>
      <c r="CP91" s="320"/>
      <c r="CQ91" s="320"/>
      <c r="CR91" s="320"/>
      <c r="CS91" s="320"/>
      <c r="CT91" s="320"/>
      <c r="CU91" s="320"/>
      <c r="CV91" s="320"/>
      <c r="CW91" s="320"/>
      <c r="CX91" s="320"/>
      <c r="CY91" s="320"/>
      <c r="CZ91" s="320"/>
      <c r="DA91" s="320"/>
      <c r="DB91" s="320"/>
      <c r="DC91" s="320"/>
      <c r="DD91" s="320"/>
      <c r="DE91" s="320"/>
      <c r="DF91" s="320"/>
      <c r="DG91" s="320"/>
      <c r="DH91" s="320"/>
      <c r="DI91" s="320"/>
      <c r="DJ91" s="320"/>
      <c r="DK91" s="320"/>
      <c r="DL91" s="320"/>
      <c r="DM91" s="320"/>
      <c r="DN91" s="320"/>
      <c r="DO91" s="320"/>
      <c r="DP91" s="320"/>
      <c r="DQ91" s="320"/>
      <c r="DR91" s="320"/>
      <c r="DS91" s="320"/>
      <c r="DT91" s="320"/>
      <c r="DU91" s="320"/>
      <c r="DV91" s="320"/>
      <c r="DW91" s="320"/>
      <c r="DX91" s="320"/>
      <c r="DY91" s="320"/>
      <c r="DZ91" s="320"/>
      <c r="EA91" s="320"/>
      <c r="EB91" s="320"/>
      <c r="EC91" s="320"/>
      <c r="ED91" s="320"/>
      <c r="EE91" s="320"/>
      <c r="EF91" s="320"/>
      <c r="EG91" s="320"/>
      <c r="EH91" s="320"/>
      <c r="EI91" s="320"/>
      <c r="EJ91" s="320"/>
      <c r="EK91" s="320"/>
      <c r="EL91" s="320"/>
      <c r="EM91" s="320"/>
      <c r="EN91" s="320"/>
      <c r="EO91" s="320"/>
      <c r="EP91" s="320"/>
      <c r="EQ91" s="320"/>
      <c r="ER91" s="320"/>
      <c r="ES91" s="320"/>
      <c r="ET91" s="320"/>
      <c r="EU91" s="320"/>
      <c r="EV91" s="320"/>
      <c r="EW91" s="320"/>
      <c r="EX91" s="320"/>
      <c r="EY91" s="320"/>
      <c r="EZ91" s="320"/>
      <c r="FA91" s="320"/>
      <c r="FB91" s="320"/>
      <c r="FC91" s="320"/>
      <c r="FD91" s="320"/>
      <c r="FE91" s="320"/>
      <c r="FF91" s="320"/>
      <c r="FG91" s="320"/>
      <c r="FH91" s="320"/>
      <c r="FI91" s="320"/>
      <c r="FJ91" s="320"/>
      <c r="FK91" s="320"/>
      <c r="FL91" s="320"/>
      <c r="FM91" s="320"/>
      <c r="FN91" s="320"/>
      <c r="FO91" s="320"/>
      <c r="FP91" s="320"/>
      <c r="FQ91" s="320"/>
      <c r="FR91" s="320"/>
      <c r="FS91" s="320"/>
      <c r="FT91" s="320"/>
      <c r="FU91" s="320"/>
      <c r="FV91" s="320"/>
      <c r="FW91" s="320"/>
      <c r="FX91" s="320"/>
      <c r="FY91" s="320"/>
      <c r="FZ91" s="320"/>
      <c r="GA91" s="320"/>
      <c r="GB91" s="320"/>
      <c r="GC91" s="320"/>
      <c r="GD91" s="320"/>
      <c r="GE91" s="320"/>
      <c r="GF91" s="320"/>
      <c r="GG91" s="320"/>
      <c r="GH91" s="320"/>
      <c r="GI91" s="320"/>
      <c r="GJ91" s="320"/>
      <c r="GK91" s="320"/>
      <c r="GL91" s="320"/>
      <c r="GM91" s="320"/>
      <c r="GN91" s="320"/>
      <c r="GO91" s="320"/>
      <c r="GP91" s="320"/>
      <c r="GQ91" s="320"/>
      <c r="GR91" s="320"/>
      <c r="GS91" s="320"/>
      <c r="GT91" s="320"/>
      <c r="GU91" s="320"/>
      <c r="GV91" s="320"/>
      <c r="GW91" s="320"/>
      <c r="GX91" s="320"/>
      <c r="GY91" s="320"/>
      <c r="GZ91" s="320"/>
      <c r="HA91" s="320"/>
      <c r="HB91" s="320"/>
      <c r="HC91" s="320"/>
      <c r="HD91" s="320"/>
      <c r="HE91" s="320"/>
      <c r="HF91" s="320"/>
      <c r="HG91" s="320"/>
      <c r="HH91" s="320"/>
      <c r="HI91" s="320"/>
      <c r="HJ91" s="320"/>
      <c r="HK91" s="320"/>
      <c r="HL91" s="320"/>
      <c r="HM91" s="320"/>
      <c r="HN91" s="320"/>
      <c r="HO91" s="320"/>
      <c r="HP91" s="320"/>
      <c r="HQ91" s="320"/>
      <c r="HR91" s="320"/>
      <c r="HS91" s="320"/>
      <c r="HT91" s="320"/>
      <c r="HU91" s="320"/>
      <c r="HV91" s="320"/>
      <c r="HW91" s="320"/>
      <c r="HX91" s="320"/>
      <c r="HY91" s="320"/>
      <c r="HZ91" s="320"/>
      <c r="IA91" s="320"/>
      <c r="IB91" s="320"/>
      <c r="IC91" s="320"/>
      <c r="ID91" s="320"/>
      <c r="IE91" s="320"/>
      <c r="IF91" s="320"/>
      <c r="IG91" s="320"/>
    </row>
    <row r="92" spans="1:241" s="310" customFormat="1">
      <c r="A92" s="350"/>
      <c r="B92" s="184"/>
      <c r="C92" s="354"/>
      <c r="D92" s="360"/>
      <c r="E92" s="352"/>
      <c r="F92" s="353"/>
      <c r="G92" s="354"/>
      <c r="H92" s="358"/>
      <c r="I92" s="359"/>
      <c r="J92" s="424">
        <v>0</v>
      </c>
      <c r="K92" s="424">
        <v>0</v>
      </c>
      <c r="L92" s="424">
        <v>0</v>
      </c>
      <c r="M92" s="424">
        <v>0</v>
      </c>
      <c r="N92" s="424">
        <v>0</v>
      </c>
      <c r="O92" s="424">
        <v>0</v>
      </c>
      <c r="P92" s="424">
        <f t="shared" si="1"/>
        <v>0</v>
      </c>
    </row>
    <row r="93" spans="1:241" s="310" customFormat="1">
      <c r="A93" s="350"/>
      <c r="B93" s="184"/>
      <c r="C93" s="306"/>
      <c r="D93" s="349"/>
      <c r="E93" s="352"/>
      <c r="F93" s="356"/>
      <c r="G93" s="354"/>
      <c r="H93" s="358"/>
      <c r="I93" s="359"/>
      <c r="J93" s="424">
        <v>0</v>
      </c>
      <c r="K93" s="424">
        <v>0</v>
      </c>
      <c r="L93" s="424">
        <v>0</v>
      </c>
      <c r="M93" s="424">
        <v>0</v>
      </c>
      <c r="N93" s="424">
        <v>0</v>
      </c>
      <c r="O93" s="424">
        <v>0</v>
      </c>
      <c r="P93" s="424">
        <f t="shared" si="1"/>
        <v>0</v>
      </c>
    </row>
    <row r="94" spans="1:241" s="310" customFormat="1">
      <c r="A94" s="350"/>
      <c r="B94" s="184"/>
      <c r="C94" s="306"/>
      <c r="D94" s="349"/>
      <c r="E94" s="352"/>
      <c r="F94" s="353"/>
      <c r="G94" s="354"/>
      <c r="H94" s="358"/>
      <c r="I94" s="359"/>
      <c r="J94" s="424">
        <v>0</v>
      </c>
      <c r="K94" s="424">
        <v>0</v>
      </c>
      <c r="L94" s="424">
        <v>0</v>
      </c>
      <c r="M94" s="424">
        <v>0</v>
      </c>
      <c r="N94" s="424">
        <v>0</v>
      </c>
      <c r="O94" s="424">
        <v>0</v>
      </c>
      <c r="P94" s="424">
        <f t="shared" si="1"/>
        <v>0</v>
      </c>
    </row>
    <row r="95" spans="1:241" s="310" customFormat="1">
      <c r="A95" s="350"/>
      <c r="B95" s="184"/>
      <c r="C95" s="306"/>
      <c r="D95" s="349"/>
      <c r="E95" s="352"/>
      <c r="F95" s="353"/>
      <c r="G95" s="354"/>
      <c r="H95" s="358"/>
      <c r="I95" s="359"/>
      <c r="J95" s="424">
        <v>0</v>
      </c>
      <c r="K95" s="424">
        <v>0</v>
      </c>
      <c r="L95" s="424">
        <v>0</v>
      </c>
      <c r="M95" s="424">
        <v>0</v>
      </c>
      <c r="N95" s="424">
        <v>0</v>
      </c>
      <c r="O95" s="424">
        <v>0</v>
      </c>
      <c r="P95" s="424">
        <f t="shared" si="1"/>
        <v>0</v>
      </c>
    </row>
    <row r="96" spans="1:241" s="310" customFormat="1">
      <c r="A96" s="350"/>
      <c r="B96" s="184"/>
      <c r="C96" s="347"/>
      <c r="D96" s="360"/>
      <c r="E96" s="352"/>
      <c r="F96" s="356"/>
      <c r="G96" s="354"/>
      <c r="H96" s="358"/>
      <c r="I96" s="359"/>
      <c r="J96" s="424">
        <v>0</v>
      </c>
      <c r="K96" s="424">
        <v>0</v>
      </c>
      <c r="L96" s="424">
        <v>0</v>
      </c>
      <c r="M96" s="424">
        <v>0</v>
      </c>
      <c r="N96" s="424">
        <v>0</v>
      </c>
      <c r="O96" s="424">
        <v>0</v>
      </c>
      <c r="P96" s="424">
        <f t="shared" si="1"/>
        <v>0</v>
      </c>
    </row>
    <row r="97" spans="1:241" s="310" customFormat="1">
      <c r="A97" s="350"/>
      <c r="B97" s="184"/>
      <c r="C97" s="306"/>
      <c r="D97" s="349"/>
      <c r="E97" s="352"/>
      <c r="F97" s="356"/>
      <c r="G97" s="354"/>
      <c r="H97" s="358"/>
      <c r="I97" s="359"/>
      <c r="J97" s="424">
        <v>0</v>
      </c>
      <c r="K97" s="424">
        <v>0</v>
      </c>
      <c r="L97" s="424">
        <v>0</v>
      </c>
      <c r="M97" s="424">
        <v>0</v>
      </c>
      <c r="N97" s="424">
        <v>0</v>
      </c>
      <c r="O97" s="424">
        <v>0</v>
      </c>
      <c r="P97" s="424">
        <f t="shared" si="1"/>
        <v>0</v>
      </c>
    </row>
    <row r="98" spans="1:241" s="310" customFormat="1">
      <c r="A98" s="350"/>
      <c r="B98" s="184"/>
      <c r="C98" s="296"/>
      <c r="D98" s="360"/>
      <c r="E98" s="352"/>
      <c r="F98" s="353"/>
      <c r="G98" s="354"/>
      <c r="H98" s="358"/>
      <c r="I98" s="359"/>
      <c r="J98" s="424">
        <v>0</v>
      </c>
      <c r="K98" s="424">
        <v>0</v>
      </c>
      <c r="L98" s="424">
        <v>0</v>
      </c>
      <c r="M98" s="424">
        <v>0</v>
      </c>
      <c r="N98" s="424">
        <v>0</v>
      </c>
      <c r="O98" s="424">
        <v>0</v>
      </c>
      <c r="P98" s="424">
        <f t="shared" si="1"/>
        <v>0</v>
      </c>
    </row>
    <row r="99" spans="1:241" s="310" customFormat="1">
      <c r="A99" s="350"/>
      <c r="B99" s="184"/>
      <c r="C99" s="306"/>
      <c r="D99" s="349"/>
      <c r="E99" s="352"/>
      <c r="F99" s="353"/>
      <c r="G99" s="354"/>
      <c r="H99" s="358"/>
      <c r="I99" s="359"/>
      <c r="J99" s="424">
        <v>0</v>
      </c>
      <c r="K99" s="424">
        <v>0</v>
      </c>
      <c r="L99" s="424">
        <v>0</v>
      </c>
      <c r="M99" s="424">
        <v>0</v>
      </c>
      <c r="N99" s="424">
        <v>0</v>
      </c>
      <c r="O99" s="424">
        <v>0</v>
      </c>
      <c r="P99" s="424">
        <f t="shared" si="1"/>
        <v>0</v>
      </c>
    </row>
    <row r="100" spans="1:241" s="310" customFormat="1">
      <c r="A100" s="350"/>
      <c r="B100" s="184"/>
      <c r="C100" s="347"/>
      <c r="D100" s="360"/>
      <c r="E100" s="352"/>
      <c r="F100" s="356"/>
      <c r="G100" s="354"/>
      <c r="H100" s="358"/>
      <c r="I100" s="359"/>
      <c r="J100" s="424">
        <v>0</v>
      </c>
      <c r="K100" s="424">
        <v>0</v>
      </c>
      <c r="L100" s="424">
        <v>0</v>
      </c>
      <c r="M100" s="424">
        <v>0</v>
      </c>
      <c r="N100" s="424">
        <v>0</v>
      </c>
      <c r="O100" s="424">
        <v>0</v>
      </c>
      <c r="P100" s="424">
        <f t="shared" si="1"/>
        <v>0</v>
      </c>
    </row>
    <row r="101" spans="1:241" s="310" customFormat="1">
      <c r="A101" s="350"/>
      <c r="B101" s="184"/>
      <c r="C101" s="306"/>
      <c r="D101" s="349"/>
      <c r="E101" s="352"/>
      <c r="F101" s="353"/>
      <c r="G101" s="354"/>
      <c r="H101" s="358"/>
      <c r="I101" s="359"/>
      <c r="J101" s="424">
        <v>0</v>
      </c>
      <c r="K101" s="424">
        <v>0</v>
      </c>
      <c r="L101" s="424">
        <v>0</v>
      </c>
      <c r="M101" s="424">
        <v>0</v>
      </c>
      <c r="N101" s="424">
        <v>0</v>
      </c>
      <c r="O101" s="424">
        <v>0</v>
      </c>
      <c r="P101" s="424">
        <f t="shared" si="1"/>
        <v>0</v>
      </c>
    </row>
    <row r="102" spans="1:241" s="310" customFormat="1">
      <c r="A102" s="350"/>
      <c r="B102" s="184"/>
      <c r="C102" s="306"/>
      <c r="D102" s="349"/>
      <c r="E102" s="352"/>
      <c r="F102" s="355"/>
      <c r="G102" s="354"/>
      <c r="H102" s="358"/>
      <c r="I102" s="359"/>
      <c r="J102" s="424">
        <v>0</v>
      </c>
      <c r="K102" s="424">
        <v>0</v>
      </c>
      <c r="L102" s="424">
        <v>0</v>
      </c>
      <c r="M102" s="424">
        <v>0</v>
      </c>
      <c r="N102" s="424">
        <v>0</v>
      </c>
      <c r="O102" s="424">
        <v>0</v>
      </c>
      <c r="P102" s="424">
        <f t="shared" si="1"/>
        <v>0</v>
      </c>
    </row>
    <row r="103" spans="1:241" s="310" customFormat="1">
      <c r="A103" s="350"/>
      <c r="B103" s="184"/>
      <c r="C103" s="306"/>
      <c r="D103" s="349"/>
      <c r="E103" s="352"/>
      <c r="F103" s="355"/>
      <c r="G103" s="354"/>
      <c r="H103" s="358"/>
      <c r="I103" s="359"/>
      <c r="J103" s="424">
        <v>0</v>
      </c>
      <c r="K103" s="424">
        <v>0</v>
      </c>
      <c r="L103" s="424">
        <v>0</v>
      </c>
      <c r="M103" s="424">
        <v>0</v>
      </c>
      <c r="N103" s="424">
        <v>0</v>
      </c>
      <c r="O103" s="424">
        <v>0</v>
      </c>
      <c r="P103" s="424">
        <f t="shared" si="1"/>
        <v>0</v>
      </c>
    </row>
    <row r="104" spans="1:241" s="310" customFormat="1">
      <c r="A104" s="350"/>
      <c r="B104" s="184"/>
      <c r="C104" s="306"/>
      <c r="D104" s="349"/>
      <c r="E104" s="352"/>
      <c r="F104" s="353"/>
      <c r="G104" s="354"/>
      <c r="H104" s="358"/>
      <c r="I104" s="359"/>
      <c r="J104" s="424">
        <v>0</v>
      </c>
      <c r="K104" s="424">
        <v>0</v>
      </c>
      <c r="L104" s="424">
        <v>0</v>
      </c>
      <c r="M104" s="424">
        <v>0</v>
      </c>
      <c r="N104" s="424">
        <v>0</v>
      </c>
      <c r="O104" s="424">
        <v>0</v>
      </c>
      <c r="P104" s="424">
        <f t="shared" si="1"/>
        <v>0</v>
      </c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  <c r="BD104" s="320"/>
      <c r="BE104" s="320"/>
      <c r="BF104" s="320"/>
      <c r="BG104" s="320"/>
      <c r="BH104" s="320"/>
      <c r="BI104" s="320"/>
      <c r="BJ104" s="320"/>
      <c r="BK104" s="320"/>
      <c r="BL104" s="320"/>
      <c r="BM104" s="320"/>
      <c r="BN104" s="320"/>
      <c r="BO104" s="320"/>
      <c r="BP104" s="320"/>
      <c r="BQ104" s="320"/>
      <c r="BR104" s="320"/>
      <c r="BS104" s="320"/>
      <c r="BT104" s="320"/>
      <c r="BU104" s="320"/>
      <c r="BV104" s="320"/>
      <c r="BW104" s="320"/>
      <c r="BX104" s="320"/>
      <c r="BY104" s="320"/>
      <c r="BZ104" s="320"/>
      <c r="CA104" s="320"/>
      <c r="CB104" s="320"/>
      <c r="CC104" s="320"/>
      <c r="CD104" s="320"/>
      <c r="CE104" s="320"/>
      <c r="CF104" s="320"/>
      <c r="CG104" s="320"/>
      <c r="CH104" s="320"/>
      <c r="CI104" s="320"/>
      <c r="CJ104" s="320"/>
      <c r="CK104" s="320"/>
      <c r="CL104" s="320"/>
      <c r="CM104" s="320"/>
      <c r="CN104" s="320"/>
      <c r="CO104" s="320"/>
      <c r="CP104" s="320"/>
      <c r="CQ104" s="320"/>
      <c r="CR104" s="320"/>
      <c r="CS104" s="320"/>
      <c r="CT104" s="320"/>
      <c r="CU104" s="320"/>
      <c r="CV104" s="320"/>
      <c r="CW104" s="320"/>
      <c r="CX104" s="320"/>
      <c r="CY104" s="320"/>
      <c r="CZ104" s="320"/>
      <c r="DA104" s="320"/>
      <c r="DB104" s="320"/>
      <c r="DC104" s="320"/>
      <c r="DD104" s="320"/>
      <c r="DE104" s="320"/>
      <c r="DF104" s="320"/>
      <c r="DG104" s="320"/>
      <c r="DH104" s="320"/>
      <c r="DI104" s="320"/>
      <c r="DJ104" s="320"/>
      <c r="DK104" s="320"/>
      <c r="DL104" s="320"/>
      <c r="DM104" s="320"/>
      <c r="DN104" s="320"/>
      <c r="DO104" s="320"/>
      <c r="DP104" s="320"/>
      <c r="DQ104" s="320"/>
      <c r="DR104" s="320"/>
      <c r="DS104" s="320"/>
      <c r="DT104" s="320"/>
      <c r="DU104" s="320"/>
      <c r="DV104" s="320"/>
      <c r="DW104" s="320"/>
      <c r="DX104" s="320"/>
      <c r="DY104" s="320"/>
      <c r="DZ104" s="320"/>
      <c r="EA104" s="320"/>
      <c r="EB104" s="320"/>
      <c r="EC104" s="320"/>
      <c r="ED104" s="320"/>
      <c r="EE104" s="320"/>
      <c r="EF104" s="320"/>
      <c r="EG104" s="320"/>
      <c r="EH104" s="320"/>
      <c r="EI104" s="320"/>
      <c r="EJ104" s="320"/>
      <c r="EK104" s="320"/>
      <c r="EL104" s="320"/>
      <c r="EM104" s="320"/>
      <c r="EN104" s="320"/>
      <c r="EO104" s="320"/>
      <c r="EP104" s="320"/>
      <c r="EQ104" s="320"/>
      <c r="ER104" s="320"/>
      <c r="ES104" s="320"/>
      <c r="ET104" s="320"/>
      <c r="EU104" s="320"/>
      <c r="EV104" s="320"/>
      <c r="EW104" s="320"/>
      <c r="EX104" s="320"/>
      <c r="EY104" s="320"/>
      <c r="EZ104" s="320"/>
      <c r="FA104" s="320"/>
      <c r="FB104" s="320"/>
      <c r="FC104" s="320"/>
      <c r="FD104" s="320"/>
      <c r="FE104" s="320"/>
      <c r="FF104" s="320"/>
      <c r="FG104" s="320"/>
      <c r="FH104" s="320"/>
      <c r="FI104" s="320"/>
      <c r="FJ104" s="320"/>
      <c r="FK104" s="320"/>
      <c r="FL104" s="320"/>
      <c r="FM104" s="320"/>
      <c r="FN104" s="320"/>
      <c r="FO104" s="320"/>
      <c r="FP104" s="320"/>
      <c r="FQ104" s="320"/>
      <c r="FR104" s="320"/>
      <c r="FS104" s="320"/>
      <c r="FT104" s="320"/>
      <c r="FU104" s="320"/>
      <c r="FV104" s="320"/>
      <c r="FW104" s="320"/>
      <c r="FX104" s="320"/>
      <c r="FY104" s="320"/>
      <c r="FZ104" s="320"/>
      <c r="GA104" s="320"/>
      <c r="GB104" s="320"/>
      <c r="GC104" s="320"/>
      <c r="GD104" s="320"/>
      <c r="GE104" s="320"/>
      <c r="GF104" s="320"/>
      <c r="GG104" s="320"/>
      <c r="GH104" s="320"/>
      <c r="GI104" s="320"/>
      <c r="GJ104" s="320"/>
      <c r="GK104" s="320"/>
      <c r="GL104" s="320"/>
      <c r="GM104" s="320"/>
      <c r="GN104" s="320"/>
      <c r="GO104" s="320"/>
      <c r="GP104" s="320"/>
      <c r="GQ104" s="320"/>
      <c r="GR104" s="320"/>
      <c r="GS104" s="320"/>
      <c r="GT104" s="320"/>
      <c r="GU104" s="320"/>
      <c r="GV104" s="320"/>
      <c r="GW104" s="320"/>
      <c r="GX104" s="320"/>
      <c r="GY104" s="320"/>
      <c r="GZ104" s="320"/>
      <c r="HA104" s="320"/>
      <c r="HB104" s="320"/>
      <c r="HC104" s="320"/>
      <c r="HD104" s="320"/>
      <c r="HE104" s="320"/>
      <c r="HF104" s="320"/>
      <c r="HG104" s="320"/>
      <c r="HH104" s="320"/>
      <c r="HI104" s="320"/>
      <c r="HJ104" s="320"/>
      <c r="HK104" s="320"/>
      <c r="HL104" s="320"/>
      <c r="HM104" s="320"/>
      <c r="HN104" s="320"/>
      <c r="HO104" s="320"/>
      <c r="HP104" s="320"/>
      <c r="HQ104" s="320"/>
      <c r="HR104" s="320"/>
      <c r="HS104" s="320"/>
      <c r="HT104" s="320"/>
      <c r="HU104" s="320"/>
      <c r="HV104" s="320"/>
      <c r="HW104" s="320"/>
      <c r="HX104" s="320"/>
      <c r="HY104" s="320"/>
      <c r="HZ104" s="320"/>
      <c r="IA104" s="320"/>
      <c r="IB104" s="320"/>
      <c r="IC104" s="320"/>
      <c r="ID104" s="320"/>
      <c r="IE104" s="320"/>
      <c r="IF104" s="320"/>
      <c r="IG104" s="320"/>
    </row>
    <row r="105" spans="1:241" s="310" customFormat="1">
      <c r="A105" s="350"/>
      <c r="B105" s="184"/>
      <c r="C105" s="306"/>
      <c r="D105" s="349"/>
      <c r="E105" s="352"/>
      <c r="F105" s="353"/>
      <c r="G105" s="354"/>
      <c r="H105" s="358"/>
      <c r="I105" s="359"/>
      <c r="J105" s="424">
        <v>0</v>
      </c>
      <c r="K105" s="424">
        <v>0</v>
      </c>
      <c r="L105" s="424">
        <v>0</v>
      </c>
      <c r="M105" s="424">
        <v>0</v>
      </c>
      <c r="N105" s="424">
        <v>0</v>
      </c>
      <c r="O105" s="424">
        <v>0</v>
      </c>
      <c r="P105" s="424">
        <f t="shared" si="1"/>
        <v>0</v>
      </c>
    </row>
    <row r="106" spans="1:241" s="310" customFormat="1">
      <c r="A106" s="350"/>
      <c r="B106" s="184"/>
      <c r="C106" s="306"/>
      <c r="D106" s="349"/>
      <c r="E106" s="352"/>
      <c r="F106" s="353"/>
      <c r="G106" s="354"/>
      <c r="H106" s="358"/>
      <c r="I106" s="359"/>
      <c r="J106" s="424">
        <v>0</v>
      </c>
      <c r="K106" s="424">
        <v>0</v>
      </c>
      <c r="L106" s="424">
        <v>0</v>
      </c>
      <c r="M106" s="424">
        <v>0</v>
      </c>
      <c r="N106" s="424">
        <v>0</v>
      </c>
      <c r="O106" s="424">
        <v>0</v>
      </c>
      <c r="P106" s="424">
        <f t="shared" si="1"/>
        <v>0</v>
      </c>
    </row>
    <row r="107" spans="1:241" s="310" customFormat="1">
      <c r="A107" s="350"/>
      <c r="B107" s="184"/>
      <c r="C107" s="306"/>
      <c r="D107" s="349"/>
      <c r="E107" s="352"/>
      <c r="F107" s="356"/>
      <c r="G107" s="354"/>
      <c r="H107" s="358"/>
      <c r="I107" s="359"/>
      <c r="J107" s="424">
        <v>0</v>
      </c>
      <c r="K107" s="424">
        <v>0</v>
      </c>
      <c r="L107" s="424">
        <v>0</v>
      </c>
      <c r="M107" s="424">
        <v>0</v>
      </c>
      <c r="N107" s="424">
        <v>0</v>
      </c>
      <c r="O107" s="424">
        <v>0</v>
      </c>
      <c r="P107" s="424">
        <f t="shared" si="1"/>
        <v>0</v>
      </c>
    </row>
    <row r="108" spans="1:241" s="310" customFormat="1">
      <c r="A108" s="350"/>
      <c r="B108" s="184"/>
      <c r="C108" s="306"/>
      <c r="D108" s="349"/>
      <c r="E108" s="352"/>
      <c r="F108" s="356"/>
      <c r="G108" s="354"/>
      <c r="H108" s="358"/>
      <c r="I108" s="359"/>
      <c r="J108" s="424">
        <v>0</v>
      </c>
      <c r="K108" s="424">
        <v>0</v>
      </c>
      <c r="L108" s="424">
        <v>0</v>
      </c>
      <c r="M108" s="424">
        <v>0</v>
      </c>
      <c r="N108" s="424">
        <v>0</v>
      </c>
      <c r="O108" s="424">
        <v>0</v>
      </c>
      <c r="P108" s="424">
        <f t="shared" si="1"/>
        <v>0</v>
      </c>
    </row>
    <row r="109" spans="1:241" s="310" customFormat="1">
      <c r="A109" s="350"/>
      <c r="B109" s="184"/>
      <c r="C109" s="347"/>
      <c r="D109" s="360"/>
      <c r="E109" s="352"/>
      <c r="F109" s="353"/>
      <c r="G109" s="354"/>
      <c r="H109" s="358"/>
      <c r="I109" s="359"/>
      <c r="J109" s="424">
        <v>0</v>
      </c>
      <c r="K109" s="424">
        <v>0</v>
      </c>
      <c r="L109" s="424">
        <v>0</v>
      </c>
      <c r="M109" s="424">
        <v>0</v>
      </c>
      <c r="N109" s="424">
        <v>0</v>
      </c>
      <c r="O109" s="424">
        <v>0</v>
      </c>
      <c r="P109" s="424">
        <f t="shared" si="1"/>
        <v>0</v>
      </c>
    </row>
    <row r="110" spans="1:241" s="310" customFormat="1">
      <c r="A110" s="350"/>
      <c r="B110" s="184"/>
      <c r="C110" s="306"/>
      <c r="D110" s="349"/>
      <c r="E110" s="352"/>
      <c r="F110" s="353"/>
      <c r="G110" s="354"/>
      <c r="H110" s="358"/>
      <c r="I110" s="359"/>
      <c r="J110" s="424">
        <v>0</v>
      </c>
      <c r="K110" s="424">
        <v>0</v>
      </c>
      <c r="L110" s="424">
        <v>0</v>
      </c>
      <c r="M110" s="424">
        <v>0</v>
      </c>
      <c r="N110" s="424">
        <v>0</v>
      </c>
      <c r="O110" s="424">
        <v>0</v>
      </c>
      <c r="P110" s="424">
        <f t="shared" si="1"/>
        <v>0</v>
      </c>
    </row>
    <row r="111" spans="1:241" s="310" customFormat="1">
      <c r="A111" s="350"/>
      <c r="B111" s="184"/>
      <c r="C111" s="347"/>
      <c r="D111" s="360"/>
      <c r="E111" s="352"/>
      <c r="F111" s="353"/>
      <c r="G111" s="354"/>
      <c r="H111" s="358"/>
      <c r="I111" s="359"/>
      <c r="J111" s="424">
        <v>0</v>
      </c>
      <c r="K111" s="424">
        <v>0</v>
      </c>
      <c r="L111" s="424">
        <v>0</v>
      </c>
      <c r="M111" s="424">
        <v>0</v>
      </c>
      <c r="N111" s="424">
        <v>0</v>
      </c>
      <c r="O111" s="424">
        <v>0</v>
      </c>
      <c r="P111" s="424">
        <f t="shared" si="1"/>
        <v>0</v>
      </c>
    </row>
    <row r="112" spans="1:241" s="310" customFormat="1">
      <c r="A112" s="350"/>
      <c r="B112" s="184"/>
      <c r="C112" s="306"/>
      <c r="D112" s="349"/>
      <c r="E112" s="352"/>
      <c r="F112" s="356"/>
      <c r="G112" s="354"/>
      <c r="H112" s="358"/>
      <c r="I112" s="359"/>
      <c r="J112" s="424">
        <v>0</v>
      </c>
      <c r="K112" s="424">
        <v>0</v>
      </c>
      <c r="L112" s="424">
        <v>0</v>
      </c>
      <c r="M112" s="424">
        <v>0</v>
      </c>
      <c r="N112" s="424">
        <v>0</v>
      </c>
      <c r="O112" s="424">
        <v>0</v>
      </c>
      <c r="P112" s="424">
        <f t="shared" si="1"/>
        <v>0</v>
      </c>
    </row>
    <row r="113" spans="1:16" s="310" customFormat="1">
      <c r="A113" s="350"/>
      <c r="B113" s="184"/>
      <c r="C113" s="306"/>
      <c r="D113" s="349"/>
      <c r="E113" s="352"/>
      <c r="F113" s="356"/>
      <c r="G113" s="354"/>
      <c r="H113" s="358"/>
      <c r="I113" s="359"/>
      <c r="J113" s="424">
        <v>0</v>
      </c>
      <c r="K113" s="424">
        <v>0</v>
      </c>
      <c r="L113" s="424">
        <v>0</v>
      </c>
      <c r="M113" s="424">
        <v>0</v>
      </c>
      <c r="N113" s="424">
        <v>0</v>
      </c>
      <c r="O113" s="424">
        <v>0</v>
      </c>
      <c r="P113" s="424">
        <f t="shared" si="1"/>
        <v>0</v>
      </c>
    </row>
    <row r="114" spans="1:16" s="310" customFormat="1">
      <c r="A114" s="350"/>
      <c r="B114" s="184"/>
      <c r="C114" s="306"/>
      <c r="D114" s="349"/>
      <c r="E114" s="352"/>
      <c r="F114" s="353"/>
      <c r="G114" s="354"/>
      <c r="H114" s="358"/>
      <c r="I114" s="359"/>
      <c r="J114" s="424">
        <v>0</v>
      </c>
      <c r="K114" s="424">
        <v>0</v>
      </c>
      <c r="L114" s="424">
        <v>0</v>
      </c>
      <c r="M114" s="424">
        <v>0</v>
      </c>
      <c r="N114" s="424">
        <v>0</v>
      </c>
      <c r="O114" s="424">
        <v>0</v>
      </c>
      <c r="P114" s="424">
        <f t="shared" si="1"/>
        <v>0</v>
      </c>
    </row>
    <row r="115" spans="1:16" s="310" customFormat="1">
      <c r="A115" s="350"/>
      <c r="B115" s="184"/>
      <c r="C115" s="306"/>
      <c r="D115" s="349"/>
      <c r="E115" s="352"/>
      <c r="F115" s="353"/>
      <c r="G115" s="354"/>
      <c r="H115" s="358"/>
      <c r="I115" s="359"/>
      <c r="J115" s="424">
        <v>0</v>
      </c>
      <c r="K115" s="424">
        <v>0</v>
      </c>
      <c r="L115" s="424">
        <v>0</v>
      </c>
      <c r="M115" s="424">
        <v>0</v>
      </c>
      <c r="N115" s="424">
        <v>0</v>
      </c>
      <c r="O115" s="424">
        <v>0</v>
      </c>
      <c r="P115" s="424">
        <f t="shared" si="1"/>
        <v>0</v>
      </c>
    </row>
    <row r="116" spans="1:16" s="310" customFormat="1">
      <c r="A116" s="350"/>
      <c r="B116" s="184"/>
      <c r="C116" s="306"/>
      <c r="D116" s="349"/>
      <c r="E116" s="352"/>
      <c r="F116" s="353"/>
      <c r="G116" s="354"/>
      <c r="H116" s="358"/>
      <c r="I116" s="359"/>
      <c r="J116" s="424">
        <v>0</v>
      </c>
      <c r="K116" s="424">
        <v>0</v>
      </c>
      <c r="L116" s="424">
        <v>0</v>
      </c>
      <c r="M116" s="424">
        <v>0</v>
      </c>
      <c r="N116" s="424">
        <v>0</v>
      </c>
      <c r="O116" s="424">
        <v>0</v>
      </c>
      <c r="P116" s="424">
        <f t="shared" si="1"/>
        <v>0</v>
      </c>
    </row>
    <row r="117" spans="1:16" s="310" customFormat="1">
      <c r="A117" s="350"/>
      <c r="B117" s="184"/>
      <c r="C117" s="306"/>
      <c r="D117" s="349"/>
      <c r="E117" s="352"/>
      <c r="F117" s="356"/>
      <c r="G117" s="354"/>
      <c r="H117" s="358"/>
      <c r="I117" s="359"/>
      <c r="J117" s="424">
        <v>0</v>
      </c>
      <c r="K117" s="424">
        <v>0</v>
      </c>
      <c r="L117" s="424">
        <v>0</v>
      </c>
      <c r="M117" s="424">
        <v>0</v>
      </c>
      <c r="N117" s="424">
        <v>0</v>
      </c>
      <c r="O117" s="424">
        <v>0</v>
      </c>
      <c r="P117" s="424">
        <f t="shared" si="1"/>
        <v>0</v>
      </c>
    </row>
    <row r="118" spans="1:16" s="310" customFormat="1">
      <c r="A118" s="350"/>
      <c r="B118" s="184"/>
      <c r="C118" s="306"/>
      <c r="D118" s="349"/>
      <c r="E118" s="352"/>
      <c r="F118" s="353"/>
      <c r="G118" s="354"/>
      <c r="H118" s="358"/>
      <c r="I118" s="359"/>
      <c r="J118" s="424">
        <v>0</v>
      </c>
      <c r="K118" s="424">
        <v>0</v>
      </c>
      <c r="L118" s="424">
        <v>0</v>
      </c>
      <c r="M118" s="424">
        <v>0</v>
      </c>
      <c r="N118" s="424">
        <v>0</v>
      </c>
      <c r="O118" s="424">
        <v>0</v>
      </c>
      <c r="P118" s="424">
        <f t="shared" si="1"/>
        <v>0</v>
      </c>
    </row>
    <row r="119" spans="1:16" s="310" customFormat="1">
      <c r="A119" s="350"/>
      <c r="B119" s="184"/>
      <c r="C119" s="347"/>
      <c r="D119" s="360"/>
      <c r="E119" s="352"/>
      <c r="F119" s="353"/>
      <c r="G119" s="354"/>
      <c r="H119" s="359"/>
      <c r="I119" s="359"/>
      <c r="J119" s="424">
        <v>0</v>
      </c>
      <c r="K119" s="424">
        <v>0</v>
      </c>
      <c r="L119" s="424">
        <v>0</v>
      </c>
      <c r="M119" s="424">
        <v>0</v>
      </c>
      <c r="N119" s="424">
        <v>0</v>
      </c>
      <c r="O119" s="424">
        <v>0</v>
      </c>
      <c r="P119" s="424">
        <f t="shared" si="1"/>
        <v>0</v>
      </c>
    </row>
    <row r="120" spans="1:16" s="310" customFormat="1">
      <c r="A120" s="350"/>
      <c r="B120" s="184"/>
      <c r="C120" s="306"/>
      <c r="D120" s="349"/>
      <c r="E120" s="352"/>
      <c r="F120" s="353"/>
      <c r="G120" s="354"/>
      <c r="H120" s="359"/>
      <c r="I120" s="359"/>
      <c r="J120" s="424">
        <v>0</v>
      </c>
      <c r="K120" s="424">
        <v>0</v>
      </c>
      <c r="L120" s="424">
        <v>0</v>
      </c>
      <c r="M120" s="424">
        <v>0</v>
      </c>
      <c r="N120" s="424">
        <v>0</v>
      </c>
      <c r="O120" s="424">
        <v>0</v>
      </c>
      <c r="P120" s="424">
        <f t="shared" si="1"/>
        <v>0</v>
      </c>
    </row>
    <row r="121" spans="1:16" s="310" customFormat="1">
      <c r="A121" s="350"/>
      <c r="B121" s="184"/>
      <c r="C121" s="306"/>
      <c r="D121" s="349"/>
      <c r="E121" s="352"/>
      <c r="F121" s="353"/>
      <c r="G121" s="354"/>
      <c r="H121" s="359"/>
      <c r="I121" s="359"/>
      <c r="J121" s="424">
        <v>0</v>
      </c>
      <c r="K121" s="424">
        <v>0</v>
      </c>
      <c r="L121" s="424">
        <v>0</v>
      </c>
      <c r="M121" s="424">
        <v>0</v>
      </c>
      <c r="N121" s="424">
        <v>0</v>
      </c>
      <c r="O121" s="424">
        <v>0</v>
      </c>
      <c r="P121" s="424">
        <f t="shared" si="1"/>
        <v>0</v>
      </c>
    </row>
    <row r="122" spans="1:16" s="310" customFormat="1">
      <c r="A122" s="350"/>
      <c r="B122" s="184"/>
      <c r="C122" s="306"/>
      <c r="D122" s="349"/>
      <c r="E122" s="352"/>
      <c r="F122" s="353"/>
      <c r="G122" s="354"/>
      <c r="H122" s="359"/>
      <c r="I122" s="359"/>
      <c r="J122" s="424">
        <v>0</v>
      </c>
      <c r="K122" s="424">
        <v>0</v>
      </c>
      <c r="L122" s="424">
        <v>0</v>
      </c>
      <c r="M122" s="424">
        <v>0</v>
      </c>
      <c r="N122" s="424">
        <v>0</v>
      </c>
      <c r="O122" s="424">
        <v>0</v>
      </c>
      <c r="P122" s="424">
        <f t="shared" si="1"/>
        <v>0</v>
      </c>
    </row>
    <row r="123" spans="1:16" s="310" customFormat="1">
      <c r="A123" s="350"/>
      <c r="B123" s="184"/>
      <c r="C123" s="306"/>
      <c r="D123" s="349"/>
      <c r="E123" s="352"/>
      <c r="F123" s="353"/>
      <c r="G123" s="354"/>
      <c r="H123" s="359"/>
      <c r="I123" s="359"/>
      <c r="J123" s="424">
        <v>0</v>
      </c>
      <c r="K123" s="424">
        <v>0</v>
      </c>
      <c r="L123" s="424">
        <v>0</v>
      </c>
      <c r="M123" s="424">
        <v>0</v>
      </c>
      <c r="N123" s="424">
        <v>0</v>
      </c>
      <c r="O123" s="424">
        <v>0</v>
      </c>
      <c r="P123" s="424">
        <f t="shared" si="1"/>
        <v>0</v>
      </c>
    </row>
    <row r="124" spans="1:16" s="310" customFormat="1">
      <c r="A124" s="350"/>
      <c r="B124" s="184"/>
      <c r="C124" s="306"/>
      <c r="D124" s="349"/>
      <c r="E124" s="352"/>
      <c r="F124" s="356"/>
      <c r="G124" s="354"/>
      <c r="H124" s="359"/>
      <c r="I124" s="359"/>
      <c r="J124" s="424">
        <v>0</v>
      </c>
      <c r="K124" s="424">
        <v>0</v>
      </c>
      <c r="L124" s="424">
        <v>0</v>
      </c>
      <c r="M124" s="424">
        <v>0</v>
      </c>
      <c r="N124" s="424">
        <v>0</v>
      </c>
      <c r="O124" s="424">
        <v>0</v>
      </c>
      <c r="P124" s="424">
        <f t="shared" si="1"/>
        <v>0</v>
      </c>
    </row>
    <row r="125" spans="1:16" s="310" customFormat="1">
      <c r="A125" s="350"/>
      <c r="B125" s="184"/>
      <c r="C125" s="306"/>
      <c r="D125" s="349"/>
      <c r="E125" s="352"/>
      <c r="F125" s="356"/>
      <c r="G125" s="354"/>
      <c r="H125" s="358"/>
      <c r="I125" s="359"/>
      <c r="J125" s="424">
        <v>0</v>
      </c>
      <c r="K125" s="424">
        <v>0</v>
      </c>
      <c r="L125" s="424">
        <v>0</v>
      </c>
      <c r="M125" s="424">
        <v>0</v>
      </c>
      <c r="N125" s="424">
        <v>0</v>
      </c>
      <c r="O125" s="424">
        <v>0</v>
      </c>
      <c r="P125" s="424">
        <f t="shared" si="1"/>
        <v>0</v>
      </c>
    </row>
    <row r="126" spans="1:16" s="310" customFormat="1">
      <c r="A126" s="350"/>
      <c r="B126" s="184"/>
      <c r="C126" s="306"/>
      <c r="D126" s="349"/>
      <c r="E126" s="352"/>
      <c r="F126" s="356"/>
      <c r="G126" s="354"/>
      <c r="H126" s="359"/>
      <c r="I126" s="359"/>
      <c r="J126" s="424">
        <v>0</v>
      </c>
      <c r="K126" s="424">
        <v>0</v>
      </c>
      <c r="L126" s="424">
        <v>0</v>
      </c>
      <c r="M126" s="424">
        <v>0</v>
      </c>
      <c r="N126" s="424">
        <v>0</v>
      </c>
      <c r="O126" s="424">
        <v>0</v>
      </c>
      <c r="P126" s="424">
        <f t="shared" si="1"/>
        <v>0</v>
      </c>
    </row>
    <row r="127" spans="1:16" s="310" customFormat="1">
      <c r="A127" s="350"/>
      <c r="B127" s="184"/>
      <c r="C127" s="306"/>
      <c r="D127" s="349"/>
      <c r="E127" s="352"/>
      <c r="F127" s="353"/>
      <c r="G127" s="354"/>
      <c r="H127" s="359"/>
      <c r="I127" s="359"/>
      <c r="J127" s="424">
        <v>0</v>
      </c>
      <c r="K127" s="424">
        <v>0</v>
      </c>
      <c r="L127" s="424">
        <v>0</v>
      </c>
      <c r="M127" s="424">
        <v>0</v>
      </c>
      <c r="N127" s="424">
        <v>0</v>
      </c>
      <c r="O127" s="424">
        <v>0</v>
      </c>
      <c r="P127" s="424">
        <f t="shared" si="1"/>
        <v>0</v>
      </c>
    </row>
    <row r="128" spans="1:16" s="310" customFormat="1">
      <c r="A128" s="350"/>
      <c r="B128" s="184"/>
      <c r="C128" s="306"/>
      <c r="D128" s="349"/>
      <c r="E128" s="352"/>
      <c r="F128" s="353"/>
      <c r="G128" s="354"/>
      <c r="H128" s="358"/>
      <c r="I128" s="359"/>
      <c r="J128" s="424">
        <v>0</v>
      </c>
      <c r="K128" s="424">
        <v>0</v>
      </c>
      <c r="L128" s="424">
        <v>0</v>
      </c>
      <c r="M128" s="424">
        <v>0</v>
      </c>
      <c r="N128" s="424">
        <v>0</v>
      </c>
      <c r="O128" s="424">
        <v>0</v>
      </c>
      <c r="P128" s="424">
        <f t="shared" si="1"/>
        <v>0</v>
      </c>
    </row>
    <row r="129" spans="1:16" s="310" customFormat="1">
      <c r="A129" s="350"/>
      <c r="B129" s="184"/>
      <c r="C129" s="350"/>
      <c r="D129" s="349"/>
      <c r="E129" s="352"/>
      <c r="F129" s="353"/>
      <c r="G129" s="354"/>
      <c r="H129" s="358"/>
      <c r="I129" s="359"/>
      <c r="J129" s="424">
        <v>0</v>
      </c>
      <c r="K129" s="424">
        <v>0</v>
      </c>
      <c r="L129" s="424">
        <v>0</v>
      </c>
      <c r="M129" s="424">
        <v>0</v>
      </c>
      <c r="N129" s="424">
        <v>0</v>
      </c>
      <c r="O129" s="424">
        <v>0</v>
      </c>
      <c r="P129" s="424">
        <f t="shared" si="1"/>
        <v>0</v>
      </c>
    </row>
    <row r="130" spans="1:16" s="310" customFormat="1">
      <c r="A130" s="350"/>
      <c r="B130" s="184"/>
      <c r="C130" s="306"/>
      <c r="D130" s="349"/>
      <c r="E130" s="352"/>
      <c r="F130" s="353"/>
      <c r="G130" s="354"/>
      <c r="H130" s="358"/>
      <c r="I130" s="359"/>
      <c r="J130" s="424">
        <v>0</v>
      </c>
      <c r="K130" s="424">
        <v>0</v>
      </c>
      <c r="L130" s="424">
        <v>0</v>
      </c>
      <c r="M130" s="424">
        <v>0</v>
      </c>
      <c r="N130" s="424">
        <v>0</v>
      </c>
      <c r="O130" s="424">
        <v>0</v>
      </c>
      <c r="P130" s="424">
        <f t="shared" si="1"/>
        <v>0</v>
      </c>
    </row>
    <row r="131" spans="1:16" s="310" customFormat="1">
      <c r="A131" s="350"/>
      <c r="B131" s="184"/>
      <c r="C131" s="296"/>
      <c r="D131" s="360"/>
      <c r="E131" s="352"/>
      <c r="F131" s="356"/>
      <c r="G131" s="354"/>
      <c r="H131" s="358"/>
      <c r="I131" s="359"/>
      <c r="J131" s="424">
        <v>0</v>
      </c>
      <c r="K131" s="424">
        <v>0</v>
      </c>
      <c r="L131" s="424">
        <v>0</v>
      </c>
      <c r="M131" s="424">
        <v>0</v>
      </c>
      <c r="N131" s="424">
        <v>0</v>
      </c>
      <c r="O131" s="424">
        <v>0</v>
      </c>
      <c r="P131" s="424">
        <f t="shared" ref="P131:P178" si="2">SUM(J131:N131)-O131</f>
        <v>0</v>
      </c>
    </row>
    <row r="132" spans="1:16" s="310" customFormat="1">
      <c r="A132" s="350"/>
      <c r="B132" s="184"/>
      <c r="C132" s="306"/>
      <c r="D132" s="349"/>
      <c r="E132" s="352"/>
      <c r="F132" s="353"/>
      <c r="G132" s="354"/>
      <c r="H132" s="358"/>
      <c r="I132" s="359"/>
      <c r="J132" s="424">
        <v>0</v>
      </c>
      <c r="K132" s="424">
        <v>0</v>
      </c>
      <c r="L132" s="424">
        <v>0</v>
      </c>
      <c r="M132" s="424">
        <v>0</v>
      </c>
      <c r="N132" s="424">
        <v>0</v>
      </c>
      <c r="O132" s="424">
        <v>0</v>
      </c>
      <c r="P132" s="424">
        <f t="shared" si="2"/>
        <v>0</v>
      </c>
    </row>
    <row r="133" spans="1:16" s="310" customFormat="1">
      <c r="A133" s="350"/>
      <c r="B133" s="184"/>
      <c r="C133" s="306"/>
      <c r="D133" s="349"/>
      <c r="E133" s="352"/>
      <c r="F133" s="353"/>
      <c r="G133" s="354"/>
      <c r="H133" s="358"/>
      <c r="I133" s="359"/>
      <c r="J133" s="424">
        <v>0</v>
      </c>
      <c r="K133" s="424">
        <v>0</v>
      </c>
      <c r="L133" s="424">
        <v>0</v>
      </c>
      <c r="M133" s="424">
        <v>0</v>
      </c>
      <c r="N133" s="424">
        <v>0</v>
      </c>
      <c r="O133" s="424">
        <v>0</v>
      </c>
      <c r="P133" s="424">
        <f t="shared" si="2"/>
        <v>0</v>
      </c>
    </row>
    <row r="134" spans="1:16" s="310" customFormat="1">
      <c r="A134" s="350"/>
      <c r="B134" s="184"/>
      <c r="C134" s="306"/>
      <c r="D134" s="349"/>
      <c r="E134" s="352"/>
      <c r="F134" s="353"/>
      <c r="G134" s="354"/>
      <c r="H134" s="358"/>
      <c r="I134" s="359"/>
      <c r="J134" s="424">
        <v>0</v>
      </c>
      <c r="K134" s="424">
        <v>0</v>
      </c>
      <c r="L134" s="424">
        <v>0</v>
      </c>
      <c r="M134" s="424">
        <v>0</v>
      </c>
      <c r="N134" s="424">
        <v>0</v>
      </c>
      <c r="O134" s="424">
        <v>0</v>
      </c>
      <c r="P134" s="424">
        <f t="shared" si="2"/>
        <v>0</v>
      </c>
    </row>
    <row r="135" spans="1:16" s="310" customFormat="1">
      <c r="A135" s="350"/>
      <c r="B135" s="184"/>
      <c r="C135" s="306"/>
      <c r="D135" s="349"/>
      <c r="E135" s="352"/>
      <c r="F135" s="353"/>
      <c r="G135" s="354"/>
      <c r="H135" s="359"/>
      <c r="I135" s="359"/>
      <c r="J135" s="424">
        <v>0</v>
      </c>
      <c r="K135" s="424">
        <v>0</v>
      </c>
      <c r="L135" s="424">
        <v>0</v>
      </c>
      <c r="M135" s="424">
        <v>0</v>
      </c>
      <c r="N135" s="424">
        <v>0</v>
      </c>
      <c r="O135" s="424">
        <v>0</v>
      </c>
      <c r="P135" s="424">
        <f t="shared" si="2"/>
        <v>0</v>
      </c>
    </row>
    <row r="136" spans="1:16" s="310" customFormat="1">
      <c r="A136" s="350"/>
      <c r="B136" s="184"/>
      <c r="C136" s="306"/>
      <c r="D136" s="349"/>
      <c r="E136" s="352"/>
      <c r="F136" s="353"/>
      <c r="G136" s="354"/>
      <c r="H136" s="358"/>
      <c r="I136" s="359"/>
      <c r="J136" s="424">
        <v>0</v>
      </c>
      <c r="K136" s="424">
        <v>0</v>
      </c>
      <c r="L136" s="424">
        <v>0</v>
      </c>
      <c r="M136" s="424">
        <v>0</v>
      </c>
      <c r="N136" s="424">
        <v>0</v>
      </c>
      <c r="O136" s="424">
        <v>0</v>
      </c>
      <c r="P136" s="424">
        <f t="shared" si="2"/>
        <v>0</v>
      </c>
    </row>
    <row r="137" spans="1:16" s="310" customFormat="1">
      <c r="A137" s="350"/>
      <c r="B137" s="184"/>
      <c r="C137" s="306"/>
      <c r="D137" s="349"/>
      <c r="E137" s="352"/>
      <c r="F137" s="353"/>
      <c r="G137" s="354"/>
      <c r="H137" s="359"/>
      <c r="I137" s="359"/>
      <c r="J137" s="424">
        <v>0</v>
      </c>
      <c r="K137" s="424">
        <v>0</v>
      </c>
      <c r="L137" s="424">
        <v>0</v>
      </c>
      <c r="M137" s="424">
        <v>0</v>
      </c>
      <c r="N137" s="424">
        <v>0</v>
      </c>
      <c r="O137" s="424">
        <v>0</v>
      </c>
      <c r="P137" s="424">
        <f t="shared" si="2"/>
        <v>0</v>
      </c>
    </row>
    <row r="138" spans="1:16" s="310" customFormat="1">
      <c r="A138" s="350"/>
      <c r="B138" s="184"/>
      <c r="C138" s="347"/>
      <c r="D138" s="360"/>
      <c r="E138" s="352"/>
      <c r="F138" s="353"/>
      <c r="G138" s="354"/>
      <c r="H138" s="358"/>
      <c r="I138" s="359"/>
      <c r="J138" s="424">
        <v>0</v>
      </c>
      <c r="K138" s="424">
        <v>0</v>
      </c>
      <c r="L138" s="424">
        <v>0</v>
      </c>
      <c r="M138" s="424">
        <v>0</v>
      </c>
      <c r="N138" s="424">
        <v>0</v>
      </c>
      <c r="O138" s="424">
        <v>0</v>
      </c>
      <c r="P138" s="424">
        <f t="shared" si="2"/>
        <v>0</v>
      </c>
    </row>
    <row r="139" spans="1:16" s="310" customFormat="1">
      <c r="A139" s="350"/>
      <c r="B139" s="184"/>
      <c r="C139" s="350"/>
      <c r="D139" s="349"/>
      <c r="E139" s="352"/>
      <c r="F139" s="353"/>
      <c r="G139" s="354"/>
      <c r="H139" s="358"/>
      <c r="I139" s="359"/>
      <c r="J139" s="424">
        <v>0</v>
      </c>
      <c r="K139" s="424">
        <v>0</v>
      </c>
      <c r="L139" s="424">
        <v>0</v>
      </c>
      <c r="M139" s="424">
        <v>0</v>
      </c>
      <c r="N139" s="424">
        <v>0</v>
      </c>
      <c r="O139" s="424">
        <v>0</v>
      </c>
      <c r="P139" s="424">
        <f t="shared" si="2"/>
        <v>0</v>
      </c>
    </row>
    <row r="140" spans="1:16" s="310" customFormat="1">
      <c r="A140" s="350"/>
      <c r="B140" s="184"/>
      <c r="C140" s="306"/>
      <c r="D140" s="349"/>
      <c r="E140" s="352"/>
      <c r="F140" s="356"/>
      <c r="G140" s="354"/>
      <c r="H140" s="358"/>
      <c r="I140" s="359"/>
      <c r="J140" s="424">
        <v>0</v>
      </c>
      <c r="K140" s="424">
        <v>0</v>
      </c>
      <c r="L140" s="424">
        <v>0</v>
      </c>
      <c r="M140" s="424">
        <v>0</v>
      </c>
      <c r="N140" s="424">
        <v>0</v>
      </c>
      <c r="O140" s="424">
        <v>0</v>
      </c>
      <c r="P140" s="424">
        <f t="shared" si="2"/>
        <v>0</v>
      </c>
    </row>
    <row r="141" spans="1:16" s="310" customFormat="1">
      <c r="A141" s="350"/>
      <c r="B141" s="184"/>
      <c r="C141" s="306"/>
      <c r="D141" s="349"/>
      <c r="E141" s="352"/>
      <c r="F141" s="356"/>
      <c r="G141" s="354"/>
      <c r="H141" s="359"/>
      <c r="I141" s="359"/>
      <c r="J141" s="424">
        <v>0</v>
      </c>
      <c r="K141" s="424">
        <v>0</v>
      </c>
      <c r="L141" s="424">
        <v>0</v>
      </c>
      <c r="M141" s="424">
        <v>0</v>
      </c>
      <c r="N141" s="424">
        <v>0</v>
      </c>
      <c r="O141" s="424">
        <v>0</v>
      </c>
      <c r="P141" s="424">
        <f t="shared" si="2"/>
        <v>0</v>
      </c>
    </row>
    <row r="142" spans="1:16" s="311" customFormat="1">
      <c r="A142" s="350"/>
      <c r="B142" s="184"/>
      <c r="C142" s="306"/>
      <c r="D142" s="349"/>
      <c r="E142" s="352"/>
      <c r="F142" s="356"/>
      <c r="G142" s="354"/>
      <c r="H142" s="359"/>
      <c r="I142" s="359"/>
      <c r="J142" s="424">
        <v>0</v>
      </c>
      <c r="K142" s="424">
        <v>0</v>
      </c>
      <c r="L142" s="424">
        <v>0</v>
      </c>
      <c r="M142" s="424">
        <v>0</v>
      </c>
      <c r="N142" s="424">
        <v>0</v>
      </c>
      <c r="O142" s="424">
        <v>0</v>
      </c>
      <c r="P142" s="424">
        <f t="shared" si="2"/>
        <v>0</v>
      </c>
    </row>
    <row r="143" spans="1:16" s="310" customFormat="1">
      <c r="A143" s="350"/>
      <c r="B143" s="184"/>
      <c r="C143" s="306"/>
      <c r="D143" s="349"/>
      <c r="E143" s="352"/>
      <c r="F143" s="353"/>
      <c r="G143" s="354"/>
      <c r="H143" s="358"/>
      <c r="I143" s="359"/>
      <c r="J143" s="424">
        <v>0</v>
      </c>
      <c r="K143" s="424">
        <v>0</v>
      </c>
      <c r="L143" s="424">
        <v>0</v>
      </c>
      <c r="M143" s="424">
        <v>0</v>
      </c>
      <c r="N143" s="424">
        <v>0</v>
      </c>
      <c r="O143" s="424">
        <v>0</v>
      </c>
      <c r="P143" s="424">
        <f t="shared" si="2"/>
        <v>0</v>
      </c>
    </row>
    <row r="144" spans="1:16" s="310" customFormat="1">
      <c r="A144" s="350"/>
      <c r="B144" s="184"/>
      <c r="C144" s="354"/>
      <c r="D144" s="360"/>
      <c r="E144" s="352"/>
      <c r="F144" s="356"/>
      <c r="G144" s="354"/>
      <c r="H144" s="358"/>
      <c r="I144" s="359"/>
      <c r="J144" s="424">
        <v>0</v>
      </c>
      <c r="K144" s="424">
        <v>0</v>
      </c>
      <c r="L144" s="424">
        <v>0</v>
      </c>
      <c r="M144" s="424">
        <v>0</v>
      </c>
      <c r="N144" s="424">
        <v>0</v>
      </c>
      <c r="O144" s="424">
        <v>0</v>
      </c>
      <c r="P144" s="424">
        <f t="shared" si="2"/>
        <v>0</v>
      </c>
    </row>
    <row r="145" spans="1:16" s="310" customFormat="1">
      <c r="A145" s="350"/>
      <c r="B145" s="184"/>
      <c r="C145" s="306"/>
      <c r="D145" s="349"/>
      <c r="E145" s="352"/>
      <c r="F145" s="353"/>
      <c r="G145" s="354"/>
      <c r="H145" s="359"/>
      <c r="I145" s="359"/>
      <c r="J145" s="424">
        <v>0</v>
      </c>
      <c r="K145" s="424">
        <v>0</v>
      </c>
      <c r="L145" s="424">
        <v>0</v>
      </c>
      <c r="M145" s="424">
        <v>0</v>
      </c>
      <c r="N145" s="424">
        <v>0</v>
      </c>
      <c r="O145" s="424">
        <v>0</v>
      </c>
      <c r="P145" s="424">
        <f t="shared" si="2"/>
        <v>0</v>
      </c>
    </row>
    <row r="146" spans="1:16" s="310" customFormat="1">
      <c r="A146" s="350"/>
      <c r="B146" s="184"/>
      <c r="C146" s="354"/>
      <c r="D146" s="349"/>
      <c r="E146" s="352"/>
      <c r="F146" s="353"/>
      <c r="G146" s="354"/>
      <c r="H146" s="358"/>
      <c r="I146" s="359"/>
      <c r="J146" s="424">
        <v>0</v>
      </c>
      <c r="K146" s="424">
        <v>0</v>
      </c>
      <c r="L146" s="424">
        <v>0</v>
      </c>
      <c r="M146" s="424">
        <v>0</v>
      </c>
      <c r="N146" s="424">
        <v>0</v>
      </c>
      <c r="O146" s="424">
        <v>0</v>
      </c>
      <c r="P146" s="424">
        <f t="shared" si="2"/>
        <v>0</v>
      </c>
    </row>
    <row r="147" spans="1:16" s="310" customFormat="1">
      <c r="A147" s="350"/>
      <c r="B147" s="184"/>
      <c r="C147" s="306"/>
      <c r="D147" s="349"/>
      <c r="E147" s="352"/>
      <c r="F147" s="353"/>
      <c r="G147" s="354"/>
      <c r="H147" s="358"/>
      <c r="I147" s="359"/>
      <c r="J147" s="424">
        <v>0</v>
      </c>
      <c r="K147" s="424">
        <v>0</v>
      </c>
      <c r="L147" s="424">
        <v>0</v>
      </c>
      <c r="M147" s="424">
        <v>0</v>
      </c>
      <c r="N147" s="424">
        <v>0</v>
      </c>
      <c r="O147" s="424">
        <v>0</v>
      </c>
      <c r="P147" s="424">
        <f t="shared" si="2"/>
        <v>0</v>
      </c>
    </row>
    <row r="148" spans="1:16" s="310" customFormat="1">
      <c r="A148" s="350"/>
      <c r="B148" s="184"/>
      <c r="C148" s="306"/>
      <c r="D148" s="349"/>
      <c r="E148" s="352"/>
      <c r="F148" s="353"/>
      <c r="G148" s="354"/>
      <c r="H148" s="358"/>
      <c r="I148" s="359"/>
      <c r="J148" s="424">
        <v>0</v>
      </c>
      <c r="K148" s="424">
        <v>0</v>
      </c>
      <c r="L148" s="424">
        <v>0</v>
      </c>
      <c r="M148" s="424">
        <v>0</v>
      </c>
      <c r="N148" s="424">
        <v>0</v>
      </c>
      <c r="O148" s="424">
        <v>0</v>
      </c>
      <c r="P148" s="424">
        <f t="shared" si="2"/>
        <v>0</v>
      </c>
    </row>
    <row r="149" spans="1:16" s="310" customFormat="1">
      <c r="A149" s="350"/>
      <c r="B149" s="184"/>
      <c r="C149" s="306"/>
      <c r="D149" s="349"/>
      <c r="E149" s="352"/>
      <c r="F149" s="353"/>
      <c r="G149" s="354"/>
      <c r="H149" s="358"/>
      <c r="I149" s="359"/>
      <c r="J149" s="424">
        <v>0</v>
      </c>
      <c r="K149" s="424">
        <v>0</v>
      </c>
      <c r="L149" s="424">
        <v>0</v>
      </c>
      <c r="M149" s="424">
        <v>0</v>
      </c>
      <c r="N149" s="424">
        <v>0</v>
      </c>
      <c r="O149" s="424">
        <v>0</v>
      </c>
      <c r="P149" s="424">
        <f t="shared" si="2"/>
        <v>0</v>
      </c>
    </row>
    <row r="150" spans="1:16" s="310" customFormat="1">
      <c r="A150" s="350"/>
      <c r="B150" s="184"/>
      <c r="C150" s="350"/>
      <c r="D150" s="349"/>
      <c r="E150" s="352"/>
      <c r="F150" s="356"/>
      <c r="G150" s="354"/>
      <c r="H150" s="359"/>
      <c r="I150" s="359"/>
      <c r="J150" s="424">
        <v>0</v>
      </c>
      <c r="K150" s="424">
        <v>0</v>
      </c>
      <c r="L150" s="424">
        <v>0</v>
      </c>
      <c r="M150" s="424">
        <v>0</v>
      </c>
      <c r="N150" s="424">
        <v>0</v>
      </c>
      <c r="O150" s="424">
        <v>0</v>
      </c>
      <c r="P150" s="424">
        <f t="shared" si="2"/>
        <v>0</v>
      </c>
    </row>
    <row r="151" spans="1:16" s="310" customFormat="1">
      <c r="A151" s="350"/>
      <c r="B151" s="184"/>
      <c r="C151" s="354"/>
      <c r="D151" s="360"/>
      <c r="E151" s="352"/>
      <c r="F151" s="353"/>
      <c r="G151" s="354"/>
      <c r="H151" s="358"/>
      <c r="I151" s="359"/>
      <c r="J151" s="424">
        <v>0</v>
      </c>
      <c r="K151" s="424">
        <v>0</v>
      </c>
      <c r="L151" s="424">
        <v>0</v>
      </c>
      <c r="M151" s="424">
        <v>0</v>
      </c>
      <c r="N151" s="424">
        <v>0</v>
      </c>
      <c r="O151" s="424">
        <v>0</v>
      </c>
      <c r="P151" s="424">
        <f t="shared" si="2"/>
        <v>0</v>
      </c>
    </row>
    <row r="152" spans="1:16" s="310" customFormat="1">
      <c r="A152" s="350"/>
      <c r="B152" s="184"/>
      <c r="C152" s="306"/>
      <c r="D152" s="349"/>
      <c r="E152" s="352"/>
      <c r="F152" s="353"/>
      <c r="G152" s="354"/>
      <c r="H152" s="358"/>
      <c r="I152" s="359"/>
      <c r="J152" s="424">
        <v>0</v>
      </c>
      <c r="K152" s="424">
        <v>0</v>
      </c>
      <c r="L152" s="424">
        <v>0</v>
      </c>
      <c r="M152" s="424">
        <v>0</v>
      </c>
      <c r="N152" s="424">
        <v>0</v>
      </c>
      <c r="O152" s="424">
        <v>0</v>
      </c>
      <c r="P152" s="424">
        <f t="shared" si="2"/>
        <v>0</v>
      </c>
    </row>
    <row r="153" spans="1:16" s="310" customFormat="1">
      <c r="A153" s="350"/>
      <c r="B153" s="184"/>
      <c r="C153" s="350"/>
      <c r="D153" s="349"/>
      <c r="E153" s="352"/>
      <c r="F153" s="353"/>
      <c r="G153" s="354"/>
      <c r="H153" s="358"/>
      <c r="I153" s="359"/>
      <c r="J153" s="424">
        <v>0</v>
      </c>
      <c r="K153" s="424">
        <v>0</v>
      </c>
      <c r="L153" s="424">
        <v>0</v>
      </c>
      <c r="M153" s="424">
        <v>0</v>
      </c>
      <c r="N153" s="424">
        <v>0</v>
      </c>
      <c r="O153" s="424">
        <v>0</v>
      </c>
      <c r="P153" s="424">
        <f t="shared" si="2"/>
        <v>0</v>
      </c>
    </row>
    <row r="154" spans="1:16" s="310" customFormat="1">
      <c r="A154" s="350"/>
      <c r="B154" s="184"/>
      <c r="C154" s="306"/>
      <c r="D154" s="349"/>
      <c r="E154" s="352"/>
      <c r="F154" s="356"/>
      <c r="G154" s="354"/>
      <c r="H154" s="358"/>
      <c r="I154" s="359"/>
      <c r="J154" s="424">
        <v>0</v>
      </c>
      <c r="K154" s="424">
        <v>0</v>
      </c>
      <c r="L154" s="424">
        <v>0</v>
      </c>
      <c r="M154" s="424">
        <v>0</v>
      </c>
      <c r="N154" s="424">
        <v>0</v>
      </c>
      <c r="O154" s="424">
        <v>0</v>
      </c>
      <c r="P154" s="424">
        <f t="shared" si="2"/>
        <v>0</v>
      </c>
    </row>
    <row r="155" spans="1:16" s="310" customFormat="1">
      <c r="A155" s="350"/>
      <c r="B155" s="184"/>
      <c r="C155" s="354"/>
      <c r="D155" s="360"/>
      <c r="E155" s="352"/>
      <c r="F155" s="353"/>
      <c r="G155" s="354"/>
      <c r="H155" s="359"/>
      <c r="I155" s="359"/>
      <c r="J155" s="424">
        <v>0</v>
      </c>
      <c r="K155" s="424">
        <v>0</v>
      </c>
      <c r="L155" s="424">
        <v>0</v>
      </c>
      <c r="M155" s="424">
        <v>0</v>
      </c>
      <c r="N155" s="424">
        <v>0</v>
      </c>
      <c r="O155" s="424">
        <v>0</v>
      </c>
      <c r="P155" s="424">
        <f t="shared" si="2"/>
        <v>0</v>
      </c>
    </row>
    <row r="156" spans="1:16" s="310" customFormat="1">
      <c r="A156" s="350"/>
      <c r="B156" s="184"/>
      <c r="C156" s="306"/>
      <c r="D156" s="349"/>
      <c r="E156" s="352"/>
      <c r="F156" s="356"/>
      <c r="G156" s="354"/>
      <c r="H156" s="358"/>
      <c r="I156" s="359"/>
      <c r="J156" s="424">
        <v>0</v>
      </c>
      <c r="K156" s="424">
        <v>0</v>
      </c>
      <c r="L156" s="424">
        <v>0</v>
      </c>
      <c r="M156" s="424">
        <v>0</v>
      </c>
      <c r="N156" s="424">
        <v>0</v>
      </c>
      <c r="O156" s="424">
        <v>0</v>
      </c>
      <c r="P156" s="424">
        <f t="shared" si="2"/>
        <v>0</v>
      </c>
    </row>
    <row r="157" spans="1:16" s="310" customFormat="1">
      <c r="A157" s="350"/>
      <c r="B157" s="184"/>
      <c r="C157" s="306"/>
      <c r="D157" s="349"/>
      <c r="E157" s="352"/>
      <c r="F157" s="353"/>
      <c r="G157" s="354"/>
      <c r="H157" s="358"/>
      <c r="I157" s="359"/>
      <c r="J157" s="424">
        <v>0</v>
      </c>
      <c r="K157" s="424">
        <v>0</v>
      </c>
      <c r="L157" s="424">
        <v>0</v>
      </c>
      <c r="M157" s="424">
        <v>0</v>
      </c>
      <c r="N157" s="424">
        <v>0</v>
      </c>
      <c r="O157" s="424">
        <v>0</v>
      </c>
      <c r="P157" s="424">
        <f t="shared" si="2"/>
        <v>0</v>
      </c>
    </row>
    <row r="158" spans="1:16" s="310" customFormat="1">
      <c r="A158" s="350"/>
      <c r="B158" s="184"/>
      <c r="C158" s="306"/>
      <c r="D158" s="349"/>
      <c r="E158" s="352"/>
      <c r="F158" s="356"/>
      <c r="G158" s="354"/>
      <c r="H158" s="358"/>
      <c r="I158" s="359"/>
      <c r="J158" s="424">
        <v>0</v>
      </c>
      <c r="K158" s="424">
        <v>0</v>
      </c>
      <c r="L158" s="424">
        <v>0</v>
      </c>
      <c r="M158" s="424">
        <v>0</v>
      </c>
      <c r="N158" s="424">
        <v>0</v>
      </c>
      <c r="O158" s="424">
        <v>0</v>
      </c>
      <c r="P158" s="424">
        <f t="shared" si="2"/>
        <v>0</v>
      </c>
    </row>
    <row r="159" spans="1:16" s="310" customFormat="1">
      <c r="A159" s="350"/>
      <c r="B159" s="184"/>
      <c r="C159" s="306"/>
      <c r="D159" s="349"/>
      <c r="E159" s="352"/>
      <c r="F159" s="353"/>
      <c r="G159" s="354"/>
      <c r="H159" s="358"/>
      <c r="I159" s="359"/>
      <c r="J159" s="424">
        <v>0</v>
      </c>
      <c r="K159" s="424">
        <v>0</v>
      </c>
      <c r="L159" s="424">
        <v>0</v>
      </c>
      <c r="M159" s="424">
        <v>0</v>
      </c>
      <c r="N159" s="424">
        <v>0</v>
      </c>
      <c r="O159" s="424">
        <v>0</v>
      </c>
      <c r="P159" s="424">
        <f t="shared" si="2"/>
        <v>0</v>
      </c>
    </row>
    <row r="160" spans="1:16" s="310" customFormat="1">
      <c r="A160" s="350"/>
      <c r="B160" s="184"/>
      <c r="C160" s="306"/>
      <c r="D160" s="349"/>
      <c r="E160" s="352"/>
      <c r="F160" s="353"/>
      <c r="G160" s="354"/>
      <c r="H160" s="358"/>
      <c r="I160" s="359"/>
      <c r="J160" s="424">
        <v>0</v>
      </c>
      <c r="K160" s="424">
        <v>0</v>
      </c>
      <c r="L160" s="424">
        <v>0</v>
      </c>
      <c r="M160" s="424">
        <v>0</v>
      </c>
      <c r="N160" s="424">
        <v>0</v>
      </c>
      <c r="O160" s="424">
        <v>0</v>
      </c>
      <c r="P160" s="424">
        <f t="shared" si="2"/>
        <v>0</v>
      </c>
    </row>
    <row r="161" spans="1:16" s="310" customFormat="1">
      <c r="A161" s="350"/>
      <c r="B161" s="184"/>
      <c r="C161" s="350"/>
      <c r="D161" s="349"/>
      <c r="E161" s="352"/>
      <c r="F161" s="356"/>
      <c r="G161" s="354"/>
      <c r="H161" s="358"/>
      <c r="I161" s="359"/>
      <c r="J161" s="424">
        <v>0</v>
      </c>
      <c r="K161" s="424">
        <v>0</v>
      </c>
      <c r="L161" s="424">
        <v>0</v>
      </c>
      <c r="M161" s="424">
        <v>0</v>
      </c>
      <c r="N161" s="424">
        <v>0</v>
      </c>
      <c r="O161" s="424">
        <v>0</v>
      </c>
      <c r="P161" s="424">
        <f t="shared" si="2"/>
        <v>0</v>
      </c>
    </row>
    <row r="162" spans="1:16" s="310" customFormat="1">
      <c r="A162" s="350"/>
      <c r="B162" s="184"/>
      <c r="C162" s="306"/>
      <c r="D162" s="349"/>
      <c r="E162" s="352"/>
      <c r="F162" s="353"/>
      <c r="G162" s="354"/>
      <c r="H162" s="358"/>
      <c r="I162" s="359"/>
      <c r="J162" s="424">
        <v>0</v>
      </c>
      <c r="K162" s="424">
        <v>0</v>
      </c>
      <c r="L162" s="424">
        <v>0</v>
      </c>
      <c r="M162" s="424">
        <v>0</v>
      </c>
      <c r="N162" s="424">
        <v>0</v>
      </c>
      <c r="O162" s="424">
        <v>0</v>
      </c>
      <c r="P162" s="424">
        <f t="shared" si="2"/>
        <v>0</v>
      </c>
    </row>
    <row r="163" spans="1:16" s="310" customFormat="1">
      <c r="A163" s="350"/>
      <c r="B163" s="184"/>
      <c r="C163" s="306"/>
      <c r="D163" s="349"/>
      <c r="E163" s="352"/>
      <c r="F163" s="353"/>
      <c r="G163" s="354"/>
      <c r="H163" s="359"/>
      <c r="I163" s="359"/>
      <c r="J163" s="424">
        <v>0</v>
      </c>
      <c r="K163" s="424">
        <v>0</v>
      </c>
      <c r="L163" s="424">
        <v>0</v>
      </c>
      <c r="M163" s="424">
        <v>0</v>
      </c>
      <c r="N163" s="424">
        <v>0</v>
      </c>
      <c r="O163" s="424">
        <v>0</v>
      </c>
      <c r="P163" s="424">
        <f t="shared" si="2"/>
        <v>0</v>
      </c>
    </row>
    <row r="164" spans="1:16" s="310" customFormat="1">
      <c r="A164" s="350"/>
      <c r="B164" s="184"/>
      <c r="C164" s="306"/>
      <c r="D164" s="349"/>
      <c r="E164" s="352"/>
      <c r="F164" s="353"/>
      <c r="G164" s="354"/>
      <c r="H164" s="358"/>
      <c r="I164" s="359"/>
      <c r="J164" s="424">
        <v>0</v>
      </c>
      <c r="K164" s="424">
        <v>0</v>
      </c>
      <c r="L164" s="424">
        <v>0</v>
      </c>
      <c r="M164" s="424">
        <v>0</v>
      </c>
      <c r="N164" s="424">
        <v>0</v>
      </c>
      <c r="O164" s="424">
        <v>0</v>
      </c>
      <c r="P164" s="424">
        <f t="shared" si="2"/>
        <v>0</v>
      </c>
    </row>
    <row r="165" spans="1:16" s="310" customFormat="1">
      <c r="A165" s="350"/>
      <c r="B165" s="184"/>
      <c r="C165" s="306"/>
      <c r="D165" s="349"/>
      <c r="E165" s="352"/>
      <c r="F165" s="353"/>
      <c r="G165" s="354"/>
      <c r="H165" s="358"/>
      <c r="I165" s="359"/>
      <c r="J165" s="424">
        <v>0</v>
      </c>
      <c r="K165" s="424">
        <v>0</v>
      </c>
      <c r="L165" s="424">
        <v>0</v>
      </c>
      <c r="M165" s="424">
        <v>0</v>
      </c>
      <c r="N165" s="424">
        <v>0</v>
      </c>
      <c r="O165" s="424">
        <v>0</v>
      </c>
      <c r="P165" s="424">
        <f t="shared" si="2"/>
        <v>0</v>
      </c>
    </row>
    <row r="166" spans="1:16" s="310" customFormat="1">
      <c r="A166" s="350"/>
      <c r="B166" s="184"/>
      <c r="C166" s="354"/>
      <c r="D166" s="360"/>
      <c r="E166" s="352"/>
      <c r="F166" s="356"/>
      <c r="G166" s="354"/>
      <c r="H166" s="359"/>
      <c r="I166" s="359"/>
      <c r="J166" s="424">
        <v>0</v>
      </c>
      <c r="K166" s="424">
        <v>0</v>
      </c>
      <c r="L166" s="424">
        <v>0</v>
      </c>
      <c r="M166" s="424">
        <v>0</v>
      </c>
      <c r="N166" s="424">
        <v>0</v>
      </c>
      <c r="O166" s="424">
        <v>0</v>
      </c>
      <c r="P166" s="424">
        <f t="shared" si="2"/>
        <v>0</v>
      </c>
    </row>
    <row r="167" spans="1:16" s="310" customFormat="1">
      <c r="A167" s="350"/>
      <c r="B167" s="184"/>
      <c r="C167" s="306"/>
      <c r="D167" s="349"/>
      <c r="E167" s="352"/>
      <c r="F167" s="353"/>
      <c r="G167" s="354"/>
      <c r="H167" s="358"/>
      <c r="I167" s="359"/>
      <c r="J167" s="424">
        <v>0</v>
      </c>
      <c r="K167" s="424">
        <v>0</v>
      </c>
      <c r="L167" s="424">
        <v>0</v>
      </c>
      <c r="M167" s="424">
        <v>0</v>
      </c>
      <c r="N167" s="424">
        <v>0</v>
      </c>
      <c r="O167" s="424">
        <v>0</v>
      </c>
      <c r="P167" s="424">
        <f t="shared" si="2"/>
        <v>0</v>
      </c>
    </row>
    <row r="168" spans="1:16" s="310" customFormat="1">
      <c r="A168" s="362"/>
      <c r="B168" s="363"/>
      <c r="C168" s="362"/>
      <c r="D168" s="364"/>
      <c r="E168" s="365"/>
      <c r="F168" s="362"/>
      <c r="G168" s="362"/>
      <c r="H168" s="362"/>
      <c r="I168" s="362"/>
      <c r="J168" s="424">
        <v>0</v>
      </c>
      <c r="K168" s="424">
        <v>0</v>
      </c>
      <c r="L168" s="424">
        <v>0</v>
      </c>
      <c r="M168" s="424">
        <v>0</v>
      </c>
      <c r="N168" s="424">
        <v>0</v>
      </c>
      <c r="O168" s="424">
        <v>0</v>
      </c>
      <c r="P168" s="424">
        <f t="shared" si="2"/>
        <v>0</v>
      </c>
    </row>
    <row r="169" spans="1:16" s="310" customFormat="1">
      <c r="A169" s="362"/>
      <c r="B169" s="363"/>
      <c r="C169" s="362"/>
      <c r="D169" s="364"/>
      <c r="E169" s="365"/>
      <c r="F169" s="362"/>
      <c r="G169" s="362"/>
      <c r="H169" s="362"/>
      <c r="I169" s="362"/>
      <c r="J169" s="424">
        <v>0</v>
      </c>
      <c r="K169" s="424">
        <v>0</v>
      </c>
      <c r="L169" s="424">
        <v>0</v>
      </c>
      <c r="M169" s="424">
        <v>0</v>
      </c>
      <c r="N169" s="424">
        <v>0</v>
      </c>
      <c r="O169" s="424">
        <v>0</v>
      </c>
      <c r="P169" s="424">
        <f t="shared" si="2"/>
        <v>0</v>
      </c>
    </row>
    <row r="170" spans="1:16" s="310" customFormat="1">
      <c r="A170" s="362"/>
      <c r="B170" s="363"/>
      <c r="C170" s="362"/>
      <c r="D170" s="364"/>
      <c r="E170" s="365"/>
      <c r="F170" s="362"/>
      <c r="G170" s="362"/>
      <c r="H170" s="362"/>
      <c r="I170" s="362"/>
      <c r="J170" s="424">
        <v>0</v>
      </c>
      <c r="K170" s="424">
        <v>0</v>
      </c>
      <c r="L170" s="424">
        <v>0</v>
      </c>
      <c r="M170" s="424">
        <v>0</v>
      </c>
      <c r="N170" s="424">
        <v>0</v>
      </c>
      <c r="O170" s="424">
        <v>0</v>
      </c>
      <c r="P170" s="424">
        <f t="shared" si="2"/>
        <v>0</v>
      </c>
    </row>
    <row r="171" spans="1:16" s="310" customFormat="1">
      <c r="A171" s="362"/>
      <c r="B171" s="363"/>
      <c r="C171" s="362"/>
      <c r="D171" s="364"/>
      <c r="E171" s="365"/>
      <c r="F171" s="362"/>
      <c r="G171" s="362"/>
      <c r="H171" s="362"/>
      <c r="I171" s="362"/>
      <c r="J171" s="424">
        <v>0</v>
      </c>
      <c r="K171" s="424">
        <v>0</v>
      </c>
      <c r="L171" s="424">
        <v>0</v>
      </c>
      <c r="M171" s="424">
        <v>0</v>
      </c>
      <c r="N171" s="424">
        <v>0</v>
      </c>
      <c r="O171" s="424">
        <v>0</v>
      </c>
      <c r="P171" s="424">
        <f t="shared" si="2"/>
        <v>0</v>
      </c>
    </row>
    <row r="172" spans="1:16" s="310" customFormat="1">
      <c r="A172" s="362"/>
      <c r="B172" s="363"/>
      <c r="C172" s="362"/>
      <c r="D172" s="364"/>
      <c r="E172" s="366"/>
      <c r="F172" s="362"/>
      <c r="G172" s="362"/>
      <c r="H172" s="362"/>
      <c r="I172" s="362"/>
      <c r="J172" s="424">
        <v>0</v>
      </c>
      <c r="K172" s="424">
        <v>0</v>
      </c>
      <c r="L172" s="424">
        <v>0</v>
      </c>
      <c r="M172" s="424">
        <v>0</v>
      </c>
      <c r="N172" s="424">
        <v>0</v>
      </c>
      <c r="O172" s="424">
        <v>0</v>
      </c>
      <c r="P172" s="424">
        <f t="shared" si="2"/>
        <v>0</v>
      </c>
    </row>
    <row r="173" spans="1:16" s="310" customFormat="1">
      <c r="A173" s="362"/>
      <c r="B173" s="363"/>
      <c r="C173" s="362"/>
      <c r="D173" s="364"/>
      <c r="E173" s="365"/>
      <c r="F173" s="362"/>
      <c r="G173" s="362"/>
      <c r="H173" s="362"/>
      <c r="I173" s="362"/>
      <c r="J173" s="424">
        <v>0</v>
      </c>
      <c r="K173" s="424">
        <v>0</v>
      </c>
      <c r="L173" s="424">
        <v>0</v>
      </c>
      <c r="M173" s="424">
        <v>0</v>
      </c>
      <c r="N173" s="424">
        <v>0</v>
      </c>
      <c r="O173" s="424">
        <v>0</v>
      </c>
      <c r="P173" s="424">
        <f t="shared" si="2"/>
        <v>0</v>
      </c>
    </row>
    <row r="174" spans="1:16" s="310" customFormat="1">
      <c r="A174" s="362"/>
      <c r="B174" s="363"/>
      <c r="C174" s="362"/>
      <c r="D174" s="364"/>
      <c r="E174" s="365"/>
      <c r="F174" s="362"/>
      <c r="G174" s="362"/>
      <c r="H174" s="362"/>
      <c r="I174" s="362"/>
      <c r="J174" s="424">
        <v>0</v>
      </c>
      <c r="K174" s="424">
        <v>0</v>
      </c>
      <c r="L174" s="424">
        <v>0</v>
      </c>
      <c r="M174" s="424">
        <v>0</v>
      </c>
      <c r="N174" s="424">
        <v>0</v>
      </c>
      <c r="O174" s="424">
        <v>0</v>
      </c>
      <c r="P174" s="424">
        <f t="shared" si="2"/>
        <v>0</v>
      </c>
    </row>
    <row r="175" spans="1:16" s="310" customFormat="1">
      <c r="A175" s="362"/>
      <c r="B175" s="363"/>
      <c r="C175" s="362"/>
      <c r="D175" s="364"/>
      <c r="E175" s="365"/>
      <c r="F175" s="362"/>
      <c r="G175" s="362"/>
      <c r="H175" s="362"/>
      <c r="I175" s="362"/>
      <c r="J175" s="424">
        <v>0</v>
      </c>
      <c r="K175" s="424">
        <v>0</v>
      </c>
      <c r="L175" s="424">
        <v>0</v>
      </c>
      <c r="M175" s="424">
        <v>0</v>
      </c>
      <c r="N175" s="424">
        <v>0</v>
      </c>
      <c r="O175" s="424">
        <v>0</v>
      </c>
      <c r="P175" s="424">
        <f t="shared" si="2"/>
        <v>0</v>
      </c>
    </row>
    <row r="176" spans="1:16" s="310" customFormat="1">
      <c r="A176" s="362"/>
      <c r="B176" s="363"/>
      <c r="C176" s="362"/>
      <c r="D176" s="364"/>
      <c r="E176" s="365"/>
      <c r="F176" s="362"/>
      <c r="G176" s="362"/>
      <c r="H176" s="362"/>
      <c r="I176" s="362"/>
      <c r="J176" s="424">
        <v>0</v>
      </c>
      <c r="K176" s="424">
        <v>0</v>
      </c>
      <c r="L176" s="424">
        <v>0</v>
      </c>
      <c r="M176" s="424">
        <v>0</v>
      </c>
      <c r="N176" s="424">
        <v>0</v>
      </c>
      <c r="O176" s="424">
        <v>0</v>
      </c>
      <c r="P176" s="424">
        <f t="shared" si="2"/>
        <v>0</v>
      </c>
    </row>
    <row r="177" spans="1:16" s="310" customFormat="1">
      <c r="A177" s="362"/>
      <c r="B177" s="363"/>
      <c r="C177" s="362"/>
      <c r="D177" s="364"/>
      <c r="E177" s="365"/>
      <c r="F177" s="362"/>
      <c r="G177" s="362"/>
      <c r="H177" s="362"/>
      <c r="I177" s="362"/>
      <c r="J177" s="424">
        <v>0</v>
      </c>
      <c r="K177" s="424">
        <v>0</v>
      </c>
      <c r="L177" s="424">
        <v>0</v>
      </c>
      <c r="M177" s="424">
        <v>0</v>
      </c>
      <c r="N177" s="424">
        <v>0</v>
      </c>
      <c r="O177" s="424">
        <v>0</v>
      </c>
      <c r="P177" s="424">
        <f t="shared" si="2"/>
        <v>0</v>
      </c>
    </row>
    <row r="178" spans="1:16" s="310" customFormat="1">
      <c r="A178" s="362"/>
      <c r="B178" s="363"/>
      <c r="C178" s="362"/>
      <c r="D178" s="364"/>
      <c r="E178" s="365"/>
      <c r="F178" s="362"/>
      <c r="G178" s="362"/>
      <c r="H178" s="362"/>
      <c r="I178" s="362"/>
      <c r="J178" s="424">
        <v>0</v>
      </c>
      <c r="K178" s="424">
        <v>0</v>
      </c>
      <c r="L178" s="424">
        <v>0</v>
      </c>
      <c r="M178" s="424">
        <v>0</v>
      </c>
      <c r="N178" s="424">
        <v>0</v>
      </c>
      <c r="O178" s="424">
        <v>0</v>
      </c>
      <c r="P178" s="424">
        <f t="shared" si="2"/>
        <v>0</v>
      </c>
    </row>
  </sheetData>
  <protectedRanges>
    <protectedRange sqref="D5" name="Intervalo1_2_1_2_1"/>
    <protectedRange sqref="E54" name="Intervalo1_2_1_4_1"/>
    <protectedRange sqref="I5" name="Intervalo1_2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43"/>
  <sheetViews>
    <sheetView topLeftCell="C1" zoomScale="80" zoomScaleNormal="80" zoomScaleSheetLayoutView="82" workbookViewId="0">
      <selection activeCell="K1" sqref="K1:K65536"/>
    </sheetView>
  </sheetViews>
  <sheetFormatPr defaultColWidth="18.42578125" defaultRowHeight="15.75"/>
  <cols>
    <col min="1" max="1" width="23.28515625" style="312" customWidth="1"/>
    <col min="2" max="2" width="55.7109375" style="312" customWidth="1"/>
    <col min="3" max="3" width="19.42578125" style="313" customWidth="1"/>
    <col min="4" max="4" width="46.5703125" style="312" customWidth="1"/>
    <col min="5" max="5" width="16.5703125" style="322" customWidth="1"/>
    <col min="6" max="6" width="16.28515625" style="322" customWidth="1"/>
    <col min="7" max="7" width="18.42578125" style="322" customWidth="1"/>
    <col min="8" max="9" width="12.5703125" style="322" customWidth="1"/>
    <col min="10" max="10" width="10" style="322" customWidth="1"/>
    <col min="11" max="11" width="18.42578125" style="322" customWidth="1"/>
    <col min="12" max="12" width="22" style="322" customWidth="1"/>
    <col min="13" max="13" width="17.85546875" style="322" customWidth="1"/>
    <col min="14" max="14" width="19.7109375" style="322" customWidth="1"/>
    <col min="15" max="15" width="16.5703125" style="322" customWidth="1"/>
    <col min="16" max="16" width="21.28515625" style="322" customWidth="1"/>
    <col min="17" max="17" width="22" style="322" customWidth="1"/>
    <col min="18" max="18" width="18.7109375" style="314" customWidth="1"/>
    <col min="19" max="20" width="18.42578125" style="314" customWidth="1"/>
    <col min="21" max="22" width="22" style="314" customWidth="1"/>
    <col min="23" max="23" width="35" style="314" customWidth="1"/>
    <col min="24" max="26" width="22" style="314" customWidth="1"/>
    <col min="27" max="27" width="25.42578125" style="314" customWidth="1"/>
    <col min="28" max="28" width="20.42578125" style="315" customWidth="1"/>
    <col min="29" max="239" width="9.140625" style="316" customWidth="1"/>
    <col min="240" max="240" width="6.5703125" style="316" customWidth="1"/>
    <col min="241" max="241" width="79.5703125" style="316" customWidth="1"/>
    <col min="242" max="242" width="23.5703125" style="316" customWidth="1"/>
    <col min="243" max="243" width="27.85546875" style="316" customWidth="1"/>
    <col min="244" max="244" width="22.28515625" style="316" customWidth="1"/>
    <col min="245" max="245" width="23.5703125" style="316" customWidth="1"/>
    <col min="246" max="246" width="39" style="316" customWidth="1"/>
    <col min="247" max="247" width="36.42578125" style="316" customWidth="1"/>
    <col min="248" max="248" width="8" style="316" customWidth="1"/>
    <col min="249" max="249" width="15.5703125" style="316" customWidth="1"/>
    <col min="250" max="250" width="17.28515625" style="316" customWidth="1"/>
    <col min="251" max="251" width="18.85546875" style="316" customWidth="1"/>
    <col min="252" max="252" width="81" style="316" customWidth="1"/>
    <col min="253" max="253" width="14.85546875" style="316" customWidth="1"/>
    <col min="254" max="254" width="15.7109375" style="316" customWidth="1"/>
    <col min="255" max="255" width="17.5703125" style="316" customWidth="1"/>
    <col min="256" max="16384" width="18.42578125" style="316"/>
  </cols>
  <sheetData>
    <row r="1" spans="1:28" s="307" customFormat="1" ht="50.25" customHeight="1">
      <c r="A1" s="427" t="s">
        <v>177</v>
      </c>
      <c r="B1" s="427" t="s">
        <v>178</v>
      </c>
      <c r="C1" s="428" t="s">
        <v>179</v>
      </c>
      <c r="D1" s="428" t="s">
        <v>180</v>
      </c>
      <c r="E1" s="427" t="s">
        <v>181</v>
      </c>
      <c r="F1" s="428" t="s">
        <v>182</v>
      </c>
      <c r="G1" s="428" t="s">
        <v>183</v>
      </c>
      <c r="H1" s="428" t="s">
        <v>184</v>
      </c>
      <c r="I1" s="428" t="s">
        <v>185</v>
      </c>
      <c r="J1" s="428" t="s">
        <v>186</v>
      </c>
      <c r="K1" s="427" t="s">
        <v>409</v>
      </c>
      <c r="L1" s="427" t="s">
        <v>187</v>
      </c>
      <c r="M1" s="427" t="s">
        <v>188</v>
      </c>
      <c r="N1" s="427" t="s">
        <v>189</v>
      </c>
      <c r="O1" s="427" t="s">
        <v>190</v>
      </c>
      <c r="P1" s="427" t="s">
        <v>191</v>
      </c>
      <c r="Q1" s="427" t="s">
        <v>192</v>
      </c>
      <c r="R1" s="427" t="s">
        <v>193</v>
      </c>
      <c r="S1" s="427" t="s">
        <v>194</v>
      </c>
      <c r="T1" s="427" t="s">
        <v>195</v>
      </c>
      <c r="U1" s="427" t="s">
        <v>196</v>
      </c>
      <c r="V1" s="427" t="s">
        <v>197</v>
      </c>
      <c r="W1" s="427" t="s">
        <v>198</v>
      </c>
      <c r="X1" s="427" t="s">
        <v>199</v>
      </c>
      <c r="Y1" s="427" t="s">
        <v>200</v>
      </c>
      <c r="Z1" s="427" t="s">
        <v>201</v>
      </c>
      <c r="AA1" s="427" t="s">
        <v>202</v>
      </c>
      <c r="AB1" s="429" t="s">
        <v>203</v>
      </c>
    </row>
    <row r="2" spans="1:28" s="418" customFormat="1">
      <c r="A2" s="306" t="s">
        <v>545</v>
      </c>
      <c r="B2" s="184" t="s">
        <v>806</v>
      </c>
      <c r="C2" s="306" t="s">
        <v>807</v>
      </c>
      <c r="D2" s="184" t="s">
        <v>808</v>
      </c>
      <c r="E2" s="352">
        <v>1</v>
      </c>
      <c r="F2" s="353">
        <v>225124</v>
      </c>
      <c r="G2" s="354" t="s">
        <v>809</v>
      </c>
      <c r="H2" s="424">
        <v>0</v>
      </c>
      <c r="I2" s="424">
        <v>87.08</v>
      </c>
      <c r="J2" s="424">
        <v>0</v>
      </c>
      <c r="K2" s="424">
        <v>0</v>
      </c>
      <c r="L2" s="424">
        <v>0</v>
      </c>
      <c r="M2" s="424">
        <f t="shared" ref="M2:M66" si="0">K2-L2</f>
        <v>0</v>
      </c>
      <c r="N2" s="424">
        <v>0</v>
      </c>
      <c r="O2" s="424">
        <v>0</v>
      </c>
      <c r="P2" s="424">
        <f t="shared" ref="P2:P66" si="1">N2-O2</f>
        <v>0</v>
      </c>
      <c r="Q2" s="424">
        <v>0</v>
      </c>
      <c r="R2" s="424">
        <v>0</v>
      </c>
      <c r="S2" s="424">
        <f t="shared" ref="S2:S66" si="2">Q2-R2</f>
        <v>0</v>
      </c>
      <c r="T2" s="424">
        <v>0</v>
      </c>
      <c r="U2" s="424">
        <v>0</v>
      </c>
      <c r="V2" s="424">
        <f>T2-U2</f>
        <v>0</v>
      </c>
      <c r="W2" s="416"/>
      <c r="X2" s="424">
        <v>0</v>
      </c>
      <c r="Y2" s="424">
        <v>0</v>
      </c>
      <c r="Z2" s="424">
        <v>0</v>
      </c>
      <c r="AA2" s="417"/>
      <c r="AB2" s="424">
        <f>SUM(Z2,V2,S2,P2,M2,J2,I2)</f>
        <v>87.08</v>
      </c>
    </row>
    <row r="3" spans="1:28" s="418" customFormat="1">
      <c r="A3" s="306" t="s">
        <v>545</v>
      </c>
      <c r="B3" s="184" t="s">
        <v>806</v>
      </c>
      <c r="C3" s="306" t="s">
        <v>810</v>
      </c>
      <c r="D3" s="184" t="s">
        <v>811</v>
      </c>
      <c r="E3" s="352">
        <v>3</v>
      </c>
      <c r="F3" s="353">
        <v>422105</v>
      </c>
      <c r="G3" s="354" t="s">
        <v>809</v>
      </c>
      <c r="H3" s="424">
        <v>0</v>
      </c>
      <c r="I3" s="424">
        <v>109.62</v>
      </c>
      <c r="J3" s="424">
        <v>0</v>
      </c>
      <c r="K3" s="424">
        <v>299.49</v>
      </c>
      <c r="L3" s="424">
        <v>24.24</v>
      </c>
      <c r="M3" s="424">
        <f t="shared" si="0"/>
        <v>275.25</v>
      </c>
      <c r="N3" s="424">
        <v>0</v>
      </c>
      <c r="O3" s="424">
        <v>0</v>
      </c>
      <c r="P3" s="424">
        <f t="shared" si="1"/>
        <v>0</v>
      </c>
      <c r="Q3" s="424">
        <v>0</v>
      </c>
      <c r="R3" s="424">
        <v>0</v>
      </c>
      <c r="S3" s="424">
        <f t="shared" si="2"/>
        <v>0</v>
      </c>
      <c r="T3" s="424">
        <v>0</v>
      </c>
      <c r="U3" s="424">
        <v>0</v>
      </c>
      <c r="V3" s="424">
        <f t="shared" ref="V3:V67" si="3">T3-U3</f>
        <v>0</v>
      </c>
      <c r="W3" s="416"/>
      <c r="X3" s="424">
        <v>0</v>
      </c>
      <c r="Y3" s="424">
        <v>0</v>
      </c>
      <c r="Z3" s="424">
        <v>0</v>
      </c>
      <c r="AA3" s="417"/>
      <c r="AB3" s="424">
        <f t="shared" ref="AB3:AB67" si="4">SUM(Z3,V3,S3,P3,M3,J3,I3)</f>
        <v>384.87</v>
      </c>
    </row>
    <row r="4" spans="1:28" s="419" customFormat="1">
      <c r="A4" s="306" t="s">
        <v>545</v>
      </c>
      <c r="B4" s="184" t="s">
        <v>806</v>
      </c>
      <c r="C4" s="306" t="s">
        <v>812</v>
      </c>
      <c r="D4" s="184" t="s">
        <v>813</v>
      </c>
      <c r="E4" s="352">
        <v>3</v>
      </c>
      <c r="F4" s="356">
        <v>513425</v>
      </c>
      <c r="G4" s="354" t="s">
        <v>809</v>
      </c>
      <c r="H4" s="424">
        <v>0</v>
      </c>
      <c r="I4" s="424">
        <v>130.47999999999999</v>
      </c>
      <c r="J4" s="424">
        <v>0</v>
      </c>
      <c r="K4" s="424">
        <v>299.49</v>
      </c>
      <c r="L4" s="424">
        <v>24.24</v>
      </c>
      <c r="M4" s="424">
        <f t="shared" si="0"/>
        <v>275.25</v>
      </c>
      <c r="N4" s="424">
        <v>0</v>
      </c>
      <c r="O4" s="424">
        <v>0</v>
      </c>
      <c r="P4" s="424">
        <f t="shared" si="1"/>
        <v>0</v>
      </c>
      <c r="Q4" s="424">
        <v>269.04000000000002</v>
      </c>
      <c r="R4" s="424">
        <v>72.72</v>
      </c>
      <c r="S4" s="424">
        <f t="shared" si="2"/>
        <v>196.32000000000002</v>
      </c>
      <c r="T4" s="424">
        <v>0</v>
      </c>
      <c r="U4" s="424">
        <v>0</v>
      </c>
      <c r="V4" s="424">
        <f t="shared" si="3"/>
        <v>0</v>
      </c>
      <c r="W4" s="416"/>
      <c r="X4" s="424">
        <v>0</v>
      </c>
      <c r="Y4" s="424">
        <v>0</v>
      </c>
      <c r="Z4" s="424">
        <v>0</v>
      </c>
      <c r="AA4" s="417"/>
      <c r="AB4" s="424">
        <f t="shared" si="4"/>
        <v>602.05000000000007</v>
      </c>
    </row>
    <row r="5" spans="1:28" s="419" customFormat="1">
      <c r="A5" s="306" t="s">
        <v>545</v>
      </c>
      <c r="B5" s="184" t="s">
        <v>806</v>
      </c>
      <c r="C5" s="306" t="s">
        <v>814</v>
      </c>
      <c r="D5" s="184" t="s">
        <v>815</v>
      </c>
      <c r="E5" s="352">
        <v>2</v>
      </c>
      <c r="F5" s="353">
        <v>322205</v>
      </c>
      <c r="G5" s="354" t="s">
        <v>809</v>
      </c>
      <c r="H5" s="424">
        <v>0</v>
      </c>
      <c r="I5" s="424">
        <v>119.59</v>
      </c>
      <c r="J5" s="424">
        <v>0</v>
      </c>
      <c r="K5" s="424">
        <v>299.48</v>
      </c>
      <c r="L5" s="424">
        <v>1.88</v>
      </c>
      <c r="M5" s="424">
        <f t="shared" si="0"/>
        <v>297.60000000000002</v>
      </c>
      <c r="N5" s="424">
        <v>0</v>
      </c>
      <c r="O5" s="424">
        <v>0</v>
      </c>
      <c r="P5" s="424">
        <f t="shared" si="1"/>
        <v>0</v>
      </c>
      <c r="Q5" s="424">
        <v>0</v>
      </c>
      <c r="R5" s="424">
        <v>0</v>
      </c>
      <c r="S5" s="424">
        <f t="shared" si="2"/>
        <v>0</v>
      </c>
      <c r="T5" s="424">
        <v>0</v>
      </c>
      <c r="U5" s="424">
        <v>0</v>
      </c>
      <c r="V5" s="424">
        <f t="shared" si="3"/>
        <v>0</v>
      </c>
      <c r="W5" s="416"/>
      <c r="X5" s="424">
        <v>0</v>
      </c>
      <c r="Y5" s="424">
        <v>0</v>
      </c>
      <c r="Z5" s="424">
        <v>0</v>
      </c>
      <c r="AA5" s="417"/>
      <c r="AB5" s="424">
        <f t="shared" si="4"/>
        <v>417.19000000000005</v>
      </c>
    </row>
    <row r="6" spans="1:28" s="430" customFormat="1">
      <c r="A6" s="306" t="s">
        <v>545</v>
      </c>
      <c r="B6" s="184" t="s">
        <v>806</v>
      </c>
      <c r="C6" s="306" t="s">
        <v>816</v>
      </c>
      <c r="D6" s="184" t="s">
        <v>817</v>
      </c>
      <c r="E6" s="352">
        <v>2</v>
      </c>
      <c r="F6" s="353">
        <v>223505</v>
      </c>
      <c r="G6" s="354" t="s">
        <v>809</v>
      </c>
      <c r="H6" s="424">
        <v>0</v>
      </c>
      <c r="I6" s="424">
        <v>230.39</v>
      </c>
      <c r="J6" s="424">
        <v>0</v>
      </c>
      <c r="K6" s="424">
        <v>299.49</v>
      </c>
      <c r="L6" s="424">
        <v>3.75</v>
      </c>
      <c r="M6" s="424">
        <f t="shared" si="0"/>
        <v>295.74</v>
      </c>
      <c r="N6" s="424">
        <v>0</v>
      </c>
      <c r="O6" s="424">
        <v>0</v>
      </c>
      <c r="P6" s="424">
        <f t="shared" si="1"/>
        <v>0</v>
      </c>
      <c r="Q6" s="424">
        <v>75.67</v>
      </c>
      <c r="R6" s="424">
        <v>150</v>
      </c>
      <c r="S6" s="424">
        <f t="shared" si="2"/>
        <v>-74.33</v>
      </c>
      <c r="T6" s="424">
        <v>0</v>
      </c>
      <c r="U6" s="424">
        <v>0</v>
      </c>
      <c r="V6" s="424">
        <f t="shared" si="3"/>
        <v>0</v>
      </c>
      <c r="W6" s="416"/>
      <c r="X6" s="424">
        <v>0</v>
      </c>
      <c r="Y6" s="424">
        <v>0</v>
      </c>
      <c r="Z6" s="424">
        <v>0</v>
      </c>
      <c r="AA6" s="417"/>
      <c r="AB6" s="424">
        <f t="shared" si="4"/>
        <v>451.8</v>
      </c>
    </row>
    <row r="7" spans="1:28" s="430" customFormat="1">
      <c r="A7" s="306" t="s">
        <v>545</v>
      </c>
      <c r="B7" s="184" t="s">
        <v>806</v>
      </c>
      <c r="C7" s="306" t="s">
        <v>818</v>
      </c>
      <c r="D7" s="184" t="s">
        <v>819</v>
      </c>
      <c r="E7" s="352">
        <v>2</v>
      </c>
      <c r="F7" s="353">
        <v>223505</v>
      </c>
      <c r="G7" s="354" t="s">
        <v>809</v>
      </c>
      <c r="H7" s="424">
        <v>0</v>
      </c>
      <c r="I7" s="424">
        <v>250.54</v>
      </c>
      <c r="J7" s="424">
        <v>0</v>
      </c>
      <c r="K7" s="424">
        <v>299.49</v>
      </c>
      <c r="L7" s="424">
        <v>3.6</v>
      </c>
      <c r="M7" s="424">
        <f t="shared" si="0"/>
        <v>295.89</v>
      </c>
      <c r="N7" s="424">
        <v>0</v>
      </c>
      <c r="O7" s="424">
        <v>0</v>
      </c>
      <c r="P7" s="424">
        <f t="shared" si="1"/>
        <v>0</v>
      </c>
      <c r="Q7" s="424">
        <v>0</v>
      </c>
      <c r="R7" s="424">
        <v>0</v>
      </c>
      <c r="S7" s="424">
        <f t="shared" si="2"/>
        <v>0</v>
      </c>
      <c r="T7" s="424">
        <v>0</v>
      </c>
      <c r="U7" s="424">
        <v>0</v>
      </c>
      <c r="V7" s="424">
        <f t="shared" si="3"/>
        <v>0</v>
      </c>
      <c r="W7" s="416"/>
      <c r="X7" s="424">
        <v>0</v>
      </c>
      <c r="Y7" s="424">
        <v>0</v>
      </c>
      <c r="Z7" s="424">
        <v>0</v>
      </c>
      <c r="AA7" s="417"/>
      <c r="AB7" s="424">
        <f t="shared" si="4"/>
        <v>546.42999999999995</v>
      </c>
    </row>
    <row r="8" spans="1:28" s="430" customFormat="1">
      <c r="A8" s="306" t="s">
        <v>545</v>
      </c>
      <c r="B8" s="184" t="s">
        <v>806</v>
      </c>
      <c r="C8" s="306" t="s">
        <v>820</v>
      </c>
      <c r="D8" s="184" t="s">
        <v>821</v>
      </c>
      <c r="E8" s="352">
        <v>3</v>
      </c>
      <c r="F8" s="353">
        <v>513425</v>
      </c>
      <c r="G8" s="354" t="s">
        <v>809</v>
      </c>
      <c r="H8" s="424">
        <v>0</v>
      </c>
      <c r="I8" s="424">
        <v>130.66</v>
      </c>
      <c r="J8" s="424">
        <v>0</v>
      </c>
      <c r="K8" s="424">
        <v>299.49</v>
      </c>
      <c r="L8" s="424">
        <v>24.24</v>
      </c>
      <c r="M8" s="424">
        <f t="shared" si="0"/>
        <v>275.25</v>
      </c>
      <c r="N8" s="424">
        <v>0</v>
      </c>
      <c r="O8" s="424">
        <v>0</v>
      </c>
      <c r="P8" s="424">
        <f t="shared" si="1"/>
        <v>0</v>
      </c>
      <c r="Q8" s="424">
        <v>0</v>
      </c>
      <c r="R8" s="424">
        <v>0</v>
      </c>
      <c r="S8" s="424">
        <f t="shared" si="2"/>
        <v>0</v>
      </c>
      <c r="T8" s="424">
        <v>0</v>
      </c>
      <c r="U8" s="424">
        <v>0</v>
      </c>
      <c r="V8" s="424">
        <f t="shared" si="3"/>
        <v>0</v>
      </c>
      <c r="W8" s="416"/>
      <c r="X8" s="424">
        <v>0</v>
      </c>
      <c r="Y8" s="424">
        <v>0</v>
      </c>
      <c r="Z8" s="424">
        <v>0</v>
      </c>
      <c r="AA8" s="417"/>
      <c r="AB8" s="424">
        <f t="shared" si="4"/>
        <v>405.90999999999997</v>
      </c>
    </row>
    <row r="9" spans="1:28" s="430" customFormat="1">
      <c r="A9" s="306" t="s">
        <v>545</v>
      </c>
      <c r="B9" s="184" t="s">
        <v>806</v>
      </c>
      <c r="C9" s="347" t="s">
        <v>822</v>
      </c>
      <c r="D9" s="184" t="s">
        <v>823</v>
      </c>
      <c r="E9" s="352">
        <v>3</v>
      </c>
      <c r="F9" s="356">
        <v>521130</v>
      </c>
      <c r="G9" s="354" t="s">
        <v>809</v>
      </c>
      <c r="H9" s="424">
        <v>0</v>
      </c>
      <c r="I9" s="424">
        <v>129.59</v>
      </c>
      <c r="J9" s="424">
        <v>0</v>
      </c>
      <c r="K9" s="424">
        <v>299.49</v>
      </c>
      <c r="L9" s="424">
        <v>24.24</v>
      </c>
      <c r="M9" s="424">
        <f t="shared" si="0"/>
        <v>275.25</v>
      </c>
      <c r="N9" s="424">
        <v>0</v>
      </c>
      <c r="O9" s="424">
        <v>0</v>
      </c>
      <c r="P9" s="424">
        <f t="shared" si="1"/>
        <v>0</v>
      </c>
      <c r="Q9" s="424">
        <v>318.26</v>
      </c>
      <c r="R9" s="424">
        <v>72.72</v>
      </c>
      <c r="S9" s="424">
        <f t="shared" si="2"/>
        <v>245.54</v>
      </c>
      <c r="T9" s="424">
        <v>0</v>
      </c>
      <c r="U9" s="424">
        <v>0</v>
      </c>
      <c r="V9" s="424">
        <f t="shared" si="3"/>
        <v>0</v>
      </c>
      <c r="W9" s="416"/>
      <c r="X9" s="424">
        <v>0</v>
      </c>
      <c r="Y9" s="424">
        <v>0</v>
      </c>
      <c r="Z9" s="424">
        <v>0</v>
      </c>
      <c r="AA9" s="417"/>
      <c r="AB9" s="424">
        <f t="shared" si="4"/>
        <v>650.38</v>
      </c>
    </row>
    <row r="10" spans="1:28" s="418" customFormat="1">
      <c r="A10" s="306" t="s">
        <v>545</v>
      </c>
      <c r="B10" s="184" t="s">
        <v>806</v>
      </c>
      <c r="C10" s="306" t="s">
        <v>824</v>
      </c>
      <c r="D10" s="184" t="s">
        <v>825</v>
      </c>
      <c r="E10" s="352">
        <v>2</v>
      </c>
      <c r="F10" s="356">
        <v>223505</v>
      </c>
      <c r="G10" s="354" t="s">
        <v>809</v>
      </c>
      <c r="H10" s="424">
        <v>0</v>
      </c>
      <c r="I10" s="424">
        <v>294.44</v>
      </c>
      <c r="J10" s="424">
        <v>0</v>
      </c>
      <c r="K10" s="424">
        <v>0</v>
      </c>
      <c r="L10" s="424">
        <v>0</v>
      </c>
      <c r="M10" s="424">
        <f t="shared" si="0"/>
        <v>0</v>
      </c>
      <c r="N10" s="424">
        <v>0</v>
      </c>
      <c r="O10" s="424">
        <v>0</v>
      </c>
      <c r="P10" s="424">
        <f t="shared" si="1"/>
        <v>0</v>
      </c>
      <c r="Q10" s="424">
        <v>0</v>
      </c>
      <c r="R10" s="424">
        <v>0</v>
      </c>
      <c r="S10" s="424">
        <f t="shared" si="2"/>
        <v>0</v>
      </c>
      <c r="T10" s="424">
        <v>0</v>
      </c>
      <c r="U10" s="424">
        <v>0</v>
      </c>
      <c r="V10" s="424">
        <f t="shared" si="3"/>
        <v>0</v>
      </c>
      <c r="W10" s="416"/>
      <c r="X10" s="424">
        <v>0</v>
      </c>
      <c r="Y10" s="424">
        <v>0</v>
      </c>
      <c r="Z10" s="424">
        <v>0</v>
      </c>
      <c r="AA10" s="417"/>
      <c r="AB10" s="424">
        <f t="shared" si="4"/>
        <v>294.44</v>
      </c>
    </row>
    <row r="11" spans="1:28" s="418" customFormat="1">
      <c r="A11" s="306" t="s">
        <v>545</v>
      </c>
      <c r="B11" s="184" t="s">
        <v>806</v>
      </c>
      <c r="C11" s="306" t="s">
        <v>826</v>
      </c>
      <c r="D11" s="184" t="s">
        <v>827</v>
      </c>
      <c r="E11" s="352">
        <v>2</v>
      </c>
      <c r="F11" s="353">
        <v>322205</v>
      </c>
      <c r="G11" s="354" t="s">
        <v>809</v>
      </c>
      <c r="H11" s="424">
        <v>0</v>
      </c>
      <c r="I11" s="424">
        <v>125.76</v>
      </c>
      <c r="J11" s="424">
        <v>0</v>
      </c>
      <c r="K11" s="424">
        <v>0</v>
      </c>
      <c r="L11" s="424">
        <v>0</v>
      </c>
      <c r="M11" s="424">
        <f t="shared" si="0"/>
        <v>0</v>
      </c>
      <c r="N11" s="424">
        <v>0</v>
      </c>
      <c r="O11" s="424">
        <v>0</v>
      </c>
      <c r="P11" s="424">
        <f t="shared" si="1"/>
        <v>0</v>
      </c>
      <c r="Q11" s="424">
        <v>151.34</v>
      </c>
      <c r="R11" s="424">
        <v>0</v>
      </c>
      <c r="S11" s="424">
        <f t="shared" si="2"/>
        <v>151.34</v>
      </c>
      <c r="T11" s="424">
        <v>0</v>
      </c>
      <c r="U11" s="424">
        <v>0</v>
      </c>
      <c r="V11" s="424">
        <f t="shared" si="3"/>
        <v>0</v>
      </c>
      <c r="W11" s="416"/>
      <c r="X11" s="424">
        <v>0</v>
      </c>
      <c r="Y11" s="424">
        <v>0</v>
      </c>
      <c r="Z11" s="424">
        <v>0</v>
      </c>
      <c r="AA11" s="417"/>
      <c r="AB11" s="424">
        <f t="shared" si="4"/>
        <v>277.10000000000002</v>
      </c>
    </row>
    <row r="12" spans="1:28" s="430" customFormat="1">
      <c r="A12" s="306" t="s">
        <v>545</v>
      </c>
      <c r="B12" s="184" t="s">
        <v>806</v>
      </c>
      <c r="C12" s="306" t="s">
        <v>828</v>
      </c>
      <c r="D12" s="184" t="s">
        <v>829</v>
      </c>
      <c r="E12" s="352">
        <v>2</v>
      </c>
      <c r="F12" s="353">
        <v>322205</v>
      </c>
      <c r="G12" s="354" t="s">
        <v>809</v>
      </c>
      <c r="H12" s="424">
        <v>0</v>
      </c>
      <c r="I12" s="424">
        <v>133.29</v>
      </c>
      <c r="J12" s="424">
        <v>0</v>
      </c>
      <c r="K12" s="424">
        <v>299.48</v>
      </c>
      <c r="L12" s="424">
        <v>1.87</v>
      </c>
      <c r="M12" s="424">
        <f t="shared" si="0"/>
        <v>297.61</v>
      </c>
      <c r="N12" s="424">
        <v>0</v>
      </c>
      <c r="O12" s="424">
        <v>0</v>
      </c>
      <c r="P12" s="424">
        <f t="shared" si="1"/>
        <v>0</v>
      </c>
      <c r="Q12" s="424">
        <v>206.7</v>
      </c>
      <c r="R12" s="424">
        <v>75.150000000000006</v>
      </c>
      <c r="S12" s="424">
        <f t="shared" si="2"/>
        <v>131.54999999999998</v>
      </c>
      <c r="T12" s="424">
        <v>0</v>
      </c>
      <c r="U12" s="424">
        <v>0</v>
      </c>
      <c r="V12" s="424">
        <f t="shared" si="3"/>
        <v>0</v>
      </c>
      <c r="W12" s="416"/>
      <c r="X12" s="424">
        <v>0</v>
      </c>
      <c r="Y12" s="424">
        <v>0</v>
      </c>
      <c r="Z12" s="424">
        <v>0</v>
      </c>
      <c r="AA12" s="417"/>
      <c r="AB12" s="424">
        <f t="shared" si="4"/>
        <v>562.44999999999993</v>
      </c>
    </row>
    <row r="13" spans="1:28" s="430" customFormat="1">
      <c r="A13" s="306" t="s">
        <v>545</v>
      </c>
      <c r="B13" s="184" t="s">
        <v>806</v>
      </c>
      <c r="C13" s="296" t="s">
        <v>830</v>
      </c>
      <c r="D13" s="184" t="s">
        <v>831</v>
      </c>
      <c r="E13" s="352">
        <v>2</v>
      </c>
      <c r="F13" s="353">
        <v>322205</v>
      </c>
      <c r="G13" s="354" t="s">
        <v>809</v>
      </c>
      <c r="H13" s="424">
        <v>0</v>
      </c>
      <c r="I13" s="424">
        <v>119.59</v>
      </c>
      <c r="J13" s="424">
        <v>0</v>
      </c>
      <c r="K13" s="424">
        <v>299.48</v>
      </c>
      <c r="L13" s="424">
        <v>1.87</v>
      </c>
      <c r="M13" s="424">
        <f t="shared" si="0"/>
        <v>297.61</v>
      </c>
      <c r="N13" s="424">
        <v>0</v>
      </c>
      <c r="O13" s="424">
        <v>0</v>
      </c>
      <c r="P13" s="424">
        <f t="shared" si="1"/>
        <v>0</v>
      </c>
      <c r="Q13" s="424">
        <v>75.67</v>
      </c>
      <c r="R13" s="424">
        <v>0</v>
      </c>
      <c r="S13" s="424">
        <f t="shared" si="2"/>
        <v>75.67</v>
      </c>
      <c r="T13" s="424">
        <v>0</v>
      </c>
      <c r="U13" s="424">
        <v>0</v>
      </c>
      <c r="V13" s="424">
        <f t="shared" si="3"/>
        <v>0</v>
      </c>
      <c r="W13" s="416"/>
      <c r="X13" s="424">
        <v>0</v>
      </c>
      <c r="Y13" s="424">
        <v>0</v>
      </c>
      <c r="Z13" s="424">
        <v>0</v>
      </c>
      <c r="AA13" s="417"/>
      <c r="AB13" s="424">
        <f t="shared" si="4"/>
        <v>492.87</v>
      </c>
    </row>
    <row r="14" spans="1:28" s="430" customFormat="1">
      <c r="A14" s="306" t="s">
        <v>545</v>
      </c>
      <c r="B14" s="184" t="s">
        <v>806</v>
      </c>
      <c r="C14" s="306" t="s">
        <v>832</v>
      </c>
      <c r="D14" s="184" t="s">
        <v>833</v>
      </c>
      <c r="E14" s="352">
        <v>2</v>
      </c>
      <c r="F14" s="353">
        <v>322205</v>
      </c>
      <c r="G14" s="354" t="s">
        <v>809</v>
      </c>
      <c r="H14" s="424">
        <v>0</v>
      </c>
      <c r="I14" s="424">
        <v>119.59</v>
      </c>
      <c r="J14" s="424">
        <v>0</v>
      </c>
      <c r="K14" s="424">
        <v>299.48</v>
      </c>
      <c r="L14" s="424">
        <v>1.87</v>
      </c>
      <c r="M14" s="424">
        <f t="shared" si="0"/>
        <v>297.61</v>
      </c>
      <c r="N14" s="424">
        <v>0</v>
      </c>
      <c r="O14" s="424">
        <v>0</v>
      </c>
      <c r="P14" s="424">
        <f t="shared" si="1"/>
        <v>0</v>
      </c>
      <c r="Q14" s="424">
        <v>0</v>
      </c>
      <c r="R14" s="424">
        <v>0</v>
      </c>
      <c r="S14" s="424">
        <f t="shared" si="2"/>
        <v>0</v>
      </c>
      <c r="T14" s="424">
        <v>0</v>
      </c>
      <c r="U14" s="424">
        <v>0</v>
      </c>
      <c r="V14" s="424">
        <f t="shared" si="3"/>
        <v>0</v>
      </c>
      <c r="W14" s="416"/>
      <c r="X14" s="424">
        <v>0</v>
      </c>
      <c r="Y14" s="424">
        <v>0</v>
      </c>
      <c r="Z14" s="424">
        <v>0</v>
      </c>
      <c r="AA14" s="417"/>
      <c r="AB14" s="424">
        <f t="shared" si="4"/>
        <v>417.20000000000005</v>
      </c>
    </row>
    <row r="15" spans="1:28" s="430" customFormat="1">
      <c r="A15" s="306" t="s">
        <v>545</v>
      </c>
      <c r="B15" s="184" t="s">
        <v>806</v>
      </c>
      <c r="C15" s="306" t="s">
        <v>834</v>
      </c>
      <c r="D15" s="184" t="s">
        <v>835</v>
      </c>
      <c r="E15" s="352">
        <v>2</v>
      </c>
      <c r="F15" s="353">
        <v>223505</v>
      </c>
      <c r="G15" s="354" t="s">
        <v>809</v>
      </c>
      <c r="H15" s="424">
        <v>0</v>
      </c>
      <c r="I15" s="424">
        <v>221.96</v>
      </c>
      <c r="J15" s="424">
        <v>0</v>
      </c>
      <c r="K15" s="424">
        <v>299.49</v>
      </c>
      <c r="L15" s="424">
        <v>3.6</v>
      </c>
      <c r="M15" s="424">
        <f t="shared" si="0"/>
        <v>295.89</v>
      </c>
      <c r="N15" s="424">
        <v>0</v>
      </c>
      <c r="O15" s="424">
        <v>0</v>
      </c>
      <c r="P15" s="424">
        <f t="shared" si="1"/>
        <v>0</v>
      </c>
      <c r="Q15" s="424">
        <v>0</v>
      </c>
      <c r="R15" s="424">
        <v>0</v>
      </c>
      <c r="S15" s="424">
        <f t="shared" si="2"/>
        <v>0</v>
      </c>
      <c r="T15" s="424">
        <v>0</v>
      </c>
      <c r="U15" s="424">
        <v>0</v>
      </c>
      <c r="V15" s="424">
        <f t="shared" si="3"/>
        <v>0</v>
      </c>
      <c r="W15" s="416"/>
      <c r="X15" s="424">
        <v>0</v>
      </c>
      <c r="Y15" s="424">
        <v>0</v>
      </c>
      <c r="Z15" s="424">
        <v>0</v>
      </c>
      <c r="AA15" s="417"/>
      <c r="AB15" s="424">
        <f t="shared" si="4"/>
        <v>517.85</v>
      </c>
    </row>
    <row r="16" spans="1:28" s="430" customFormat="1">
      <c r="A16" s="306" t="s">
        <v>545</v>
      </c>
      <c r="B16" s="184" t="s">
        <v>806</v>
      </c>
      <c r="C16" s="306" t="s">
        <v>836</v>
      </c>
      <c r="D16" s="184" t="s">
        <v>837</v>
      </c>
      <c r="E16" s="352">
        <v>2</v>
      </c>
      <c r="F16" s="353">
        <v>223505</v>
      </c>
      <c r="G16" s="354" t="s">
        <v>809</v>
      </c>
      <c r="H16" s="424">
        <v>0</v>
      </c>
      <c r="I16" s="424">
        <v>207.16</v>
      </c>
      <c r="J16" s="424">
        <v>0</v>
      </c>
      <c r="K16" s="424">
        <v>299.48</v>
      </c>
      <c r="L16" s="424">
        <v>3.36</v>
      </c>
      <c r="M16" s="424">
        <f t="shared" si="0"/>
        <v>296.12</v>
      </c>
      <c r="N16" s="424">
        <v>0</v>
      </c>
      <c r="O16" s="424">
        <v>0</v>
      </c>
      <c r="P16" s="424">
        <f t="shared" si="1"/>
        <v>0</v>
      </c>
      <c r="Q16" s="424">
        <v>0</v>
      </c>
      <c r="R16" s="424">
        <v>0</v>
      </c>
      <c r="S16" s="424">
        <f t="shared" si="2"/>
        <v>0</v>
      </c>
      <c r="T16" s="424">
        <v>0</v>
      </c>
      <c r="U16" s="424">
        <v>0</v>
      </c>
      <c r="V16" s="424">
        <f t="shared" si="3"/>
        <v>0</v>
      </c>
      <c r="W16" s="416"/>
      <c r="X16" s="424">
        <v>0</v>
      </c>
      <c r="Y16" s="424">
        <v>0</v>
      </c>
      <c r="Z16" s="424">
        <v>0</v>
      </c>
      <c r="AA16" s="417"/>
      <c r="AB16" s="424">
        <f t="shared" si="4"/>
        <v>503.28</v>
      </c>
    </row>
    <row r="17" spans="1:28" s="430" customFormat="1">
      <c r="A17" s="306" t="s">
        <v>545</v>
      </c>
      <c r="B17" s="184" t="s">
        <v>806</v>
      </c>
      <c r="C17" s="306" t="s">
        <v>838</v>
      </c>
      <c r="D17" s="184" t="s">
        <v>839</v>
      </c>
      <c r="E17" s="352">
        <v>3</v>
      </c>
      <c r="F17" s="355">
        <v>514320</v>
      </c>
      <c r="G17" s="354" t="s">
        <v>809</v>
      </c>
      <c r="H17" s="424">
        <v>0</v>
      </c>
      <c r="I17" s="424">
        <v>116.36</v>
      </c>
      <c r="J17" s="424">
        <v>0</v>
      </c>
      <c r="K17" s="424">
        <v>299.49</v>
      </c>
      <c r="L17" s="424">
        <v>24.24</v>
      </c>
      <c r="M17" s="424">
        <f t="shared" si="0"/>
        <v>275.25</v>
      </c>
      <c r="N17" s="424">
        <v>0</v>
      </c>
      <c r="O17" s="424">
        <v>0</v>
      </c>
      <c r="P17" s="424">
        <f t="shared" si="1"/>
        <v>0</v>
      </c>
      <c r="Q17" s="424">
        <v>134.52000000000001</v>
      </c>
      <c r="R17" s="424">
        <v>72.72</v>
      </c>
      <c r="S17" s="424">
        <f t="shared" si="2"/>
        <v>61.800000000000011</v>
      </c>
      <c r="T17" s="424">
        <v>0</v>
      </c>
      <c r="U17" s="424">
        <v>0</v>
      </c>
      <c r="V17" s="424">
        <f t="shared" si="3"/>
        <v>0</v>
      </c>
      <c r="W17" s="416"/>
      <c r="X17" s="424">
        <v>0</v>
      </c>
      <c r="Y17" s="424">
        <v>0</v>
      </c>
      <c r="Z17" s="424">
        <v>0</v>
      </c>
      <c r="AA17" s="417"/>
      <c r="AB17" s="424">
        <f t="shared" si="4"/>
        <v>453.41</v>
      </c>
    </row>
    <row r="18" spans="1:28" s="430" customFormat="1">
      <c r="A18" s="306" t="s">
        <v>545</v>
      </c>
      <c r="B18" s="184" t="s">
        <v>806</v>
      </c>
      <c r="C18" s="306" t="s">
        <v>840</v>
      </c>
      <c r="D18" s="184" t="s">
        <v>841</v>
      </c>
      <c r="E18" s="352">
        <v>2</v>
      </c>
      <c r="F18" s="356">
        <v>223505</v>
      </c>
      <c r="G18" s="354" t="s">
        <v>809</v>
      </c>
      <c r="H18" s="424">
        <v>0</v>
      </c>
      <c r="I18" s="424">
        <v>317.23</v>
      </c>
      <c r="J18" s="424">
        <v>0</v>
      </c>
      <c r="K18" s="424">
        <v>299.49</v>
      </c>
      <c r="L18" s="424">
        <v>3.6</v>
      </c>
      <c r="M18" s="424">
        <f t="shared" si="0"/>
        <v>295.89</v>
      </c>
      <c r="N18" s="424">
        <v>0</v>
      </c>
      <c r="O18" s="424">
        <v>0</v>
      </c>
      <c r="P18" s="424">
        <f t="shared" si="1"/>
        <v>0</v>
      </c>
      <c r="Q18" s="424">
        <v>0</v>
      </c>
      <c r="R18" s="424">
        <v>0</v>
      </c>
      <c r="S18" s="424">
        <f t="shared" si="2"/>
        <v>0</v>
      </c>
      <c r="T18" s="424">
        <v>0</v>
      </c>
      <c r="U18" s="424">
        <v>0</v>
      </c>
      <c r="V18" s="424">
        <f t="shared" si="3"/>
        <v>0</v>
      </c>
      <c r="W18" s="416"/>
      <c r="X18" s="424">
        <v>0</v>
      </c>
      <c r="Y18" s="424">
        <v>0</v>
      </c>
      <c r="Z18" s="424">
        <v>0</v>
      </c>
      <c r="AA18" s="417"/>
      <c r="AB18" s="424">
        <f t="shared" si="4"/>
        <v>613.12</v>
      </c>
    </row>
    <row r="19" spans="1:28" s="430" customFormat="1">
      <c r="A19" s="306" t="s">
        <v>545</v>
      </c>
      <c r="B19" s="184" t="s">
        <v>806</v>
      </c>
      <c r="C19" s="306" t="s">
        <v>842</v>
      </c>
      <c r="D19" s="184" t="s">
        <v>843</v>
      </c>
      <c r="E19" s="352">
        <v>1</v>
      </c>
      <c r="F19" s="356">
        <v>225124</v>
      </c>
      <c r="G19" s="354" t="s">
        <v>809</v>
      </c>
      <c r="H19" s="424">
        <v>0</v>
      </c>
      <c r="I19" s="424">
        <v>435.39</v>
      </c>
      <c r="J19" s="424">
        <v>0</v>
      </c>
      <c r="K19" s="424">
        <v>0</v>
      </c>
      <c r="L19" s="424">
        <v>0</v>
      </c>
      <c r="M19" s="424">
        <f t="shared" si="0"/>
        <v>0</v>
      </c>
      <c r="N19" s="424">
        <v>0</v>
      </c>
      <c r="O19" s="424">
        <v>0</v>
      </c>
      <c r="P19" s="424">
        <f t="shared" si="1"/>
        <v>0</v>
      </c>
      <c r="Q19" s="424">
        <v>0</v>
      </c>
      <c r="R19" s="424">
        <v>0</v>
      </c>
      <c r="S19" s="424">
        <f t="shared" si="2"/>
        <v>0</v>
      </c>
      <c r="T19" s="424">
        <v>0</v>
      </c>
      <c r="U19" s="424">
        <v>0</v>
      </c>
      <c r="V19" s="424">
        <f t="shared" si="3"/>
        <v>0</v>
      </c>
      <c r="W19" s="416"/>
      <c r="X19" s="424">
        <v>0</v>
      </c>
      <c r="Y19" s="424">
        <v>0</v>
      </c>
      <c r="Z19" s="424">
        <v>0</v>
      </c>
      <c r="AA19" s="417"/>
      <c r="AB19" s="424">
        <f t="shared" si="4"/>
        <v>435.39</v>
      </c>
    </row>
    <row r="20" spans="1:28" s="430" customFormat="1">
      <c r="A20" s="306" t="s">
        <v>545</v>
      </c>
      <c r="B20" s="184" t="s">
        <v>806</v>
      </c>
      <c r="C20" s="306" t="s">
        <v>844</v>
      </c>
      <c r="D20" s="184" t="s">
        <v>845</v>
      </c>
      <c r="E20" s="352">
        <v>3</v>
      </c>
      <c r="F20" s="353">
        <v>782320</v>
      </c>
      <c r="G20" s="354" t="s">
        <v>809</v>
      </c>
      <c r="H20" s="424">
        <v>0</v>
      </c>
      <c r="I20" s="424">
        <v>160.81</v>
      </c>
      <c r="J20" s="424">
        <v>0</v>
      </c>
      <c r="K20" s="424">
        <v>299.49</v>
      </c>
      <c r="L20" s="424">
        <v>31</v>
      </c>
      <c r="M20" s="424">
        <f t="shared" si="0"/>
        <v>268.49</v>
      </c>
      <c r="N20" s="424">
        <v>0</v>
      </c>
      <c r="O20" s="424">
        <v>0</v>
      </c>
      <c r="P20" s="424">
        <f t="shared" si="1"/>
        <v>0</v>
      </c>
      <c r="Q20" s="424">
        <v>0</v>
      </c>
      <c r="R20" s="424">
        <v>0</v>
      </c>
      <c r="S20" s="424">
        <f t="shared" si="2"/>
        <v>0</v>
      </c>
      <c r="T20" s="424">
        <v>0</v>
      </c>
      <c r="U20" s="424">
        <v>0</v>
      </c>
      <c r="V20" s="424">
        <f t="shared" si="3"/>
        <v>0</v>
      </c>
      <c r="W20" s="416"/>
      <c r="X20" s="424">
        <v>0</v>
      </c>
      <c r="Y20" s="424">
        <v>0</v>
      </c>
      <c r="Z20" s="424">
        <v>0</v>
      </c>
      <c r="AA20" s="417"/>
      <c r="AB20" s="424">
        <f t="shared" si="4"/>
        <v>429.3</v>
      </c>
    </row>
    <row r="21" spans="1:28" s="430" customFormat="1">
      <c r="A21" s="306" t="s">
        <v>545</v>
      </c>
      <c r="B21" s="184" t="s">
        <v>806</v>
      </c>
      <c r="C21" s="306" t="s">
        <v>846</v>
      </c>
      <c r="D21" s="184" t="s">
        <v>847</v>
      </c>
      <c r="E21" s="352">
        <v>3</v>
      </c>
      <c r="F21" s="353">
        <v>422105</v>
      </c>
      <c r="G21" s="354" t="s">
        <v>809</v>
      </c>
      <c r="H21" s="424">
        <v>0</v>
      </c>
      <c r="I21" s="424">
        <v>107.99</v>
      </c>
      <c r="J21" s="424">
        <v>0</v>
      </c>
      <c r="K21" s="424">
        <v>299.49</v>
      </c>
      <c r="L21" s="424">
        <v>24.24</v>
      </c>
      <c r="M21" s="424">
        <f t="shared" si="0"/>
        <v>275.25</v>
      </c>
      <c r="N21" s="424">
        <v>0</v>
      </c>
      <c r="O21" s="424">
        <v>0</v>
      </c>
      <c r="P21" s="424">
        <f t="shared" si="1"/>
        <v>0</v>
      </c>
      <c r="Q21" s="424">
        <v>269.04000000000002</v>
      </c>
      <c r="R21" s="424">
        <v>0</v>
      </c>
      <c r="S21" s="424">
        <f t="shared" si="2"/>
        <v>269.04000000000002</v>
      </c>
      <c r="T21" s="424">
        <v>0</v>
      </c>
      <c r="U21" s="424">
        <v>0</v>
      </c>
      <c r="V21" s="424">
        <f t="shared" si="3"/>
        <v>0</v>
      </c>
      <c r="W21" s="416"/>
      <c r="X21" s="424">
        <v>0</v>
      </c>
      <c r="Y21" s="424">
        <v>0</v>
      </c>
      <c r="Z21" s="424">
        <v>0</v>
      </c>
      <c r="AA21" s="417"/>
      <c r="AB21" s="424">
        <f t="shared" si="4"/>
        <v>652.28</v>
      </c>
    </row>
    <row r="22" spans="1:28" s="430" customFormat="1">
      <c r="A22" s="306" t="s">
        <v>545</v>
      </c>
      <c r="B22" s="184" t="s">
        <v>806</v>
      </c>
      <c r="C22" s="306" t="s">
        <v>848</v>
      </c>
      <c r="D22" s="184" t="s">
        <v>849</v>
      </c>
      <c r="E22" s="352">
        <v>2</v>
      </c>
      <c r="F22" s="353">
        <v>223505</v>
      </c>
      <c r="G22" s="354" t="s">
        <v>809</v>
      </c>
      <c r="H22" s="424">
        <v>0</v>
      </c>
      <c r="I22" s="424">
        <v>245.69</v>
      </c>
      <c r="J22" s="424">
        <v>0</v>
      </c>
      <c r="K22" s="424">
        <v>299.49</v>
      </c>
      <c r="L22" s="424">
        <v>3.6</v>
      </c>
      <c r="M22" s="424">
        <f t="shared" si="0"/>
        <v>295.89</v>
      </c>
      <c r="N22" s="424">
        <v>0</v>
      </c>
      <c r="O22" s="424">
        <v>0</v>
      </c>
      <c r="P22" s="424">
        <f t="shared" si="1"/>
        <v>0</v>
      </c>
      <c r="Q22" s="424">
        <v>75.67</v>
      </c>
      <c r="R22" s="424">
        <v>0</v>
      </c>
      <c r="S22" s="424">
        <f t="shared" si="2"/>
        <v>75.67</v>
      </c>
      <c r="T22" s="424">
        <v>0</v>
      </c>
      <c r="U22" s="424">
        <v>0</v>
      </c>
      <c r="V22" s="424">
        <f t="shared" si="3"/>
        <v>0</v>
      </c>
      <c r="W22" s="416"/>
      <c r="X22" s="424">
        <v>0</v>
      </c>
      <c r="Y22" s="424">
        <v>0</v>
      </c>
      <c r="Z22" s="424">
        <v>0</v>
      </c>
      <c r="AA22" s="417"/>
      <c r="AB22" s="424">
        <f t="shared" si="4"/>
        <v>617.25</v>
      </c>
    </row>
    <row r="23" spans="1:28" s="430" customFormat="1">
      <c r="A23" s="306" t="s">
        <v>545</v>
      </c>
      <c r="B23" s="184" t="s">
        <v>806</v>
      </c>
      <c r="C23" s="306" t="s">
        <v>850</v>
      </c>
      <c r="D23" s="184" t="s">
        <v>851</v>
      </c>
      <c r="E23" s="352">
        <v>2</v>
      </c>
      <c r="F23" s="353">
        <v>322205</v>
      </c>
      <c r="G23" s="354" t="s">
        <v>809</v>
      </c>
      <c r="H23" s="424">
        <v>0</v>
      </c>
      <c r="I23" s="424">
        <v>120.79</v>
      </c>
      <c r="J23" s="424">
        <v>0</v>
      </c>
      <c r="K23" s="424">
        <v>299.48</v>
      </c>
      <c r="L23" s="424">
        <v>1.87</v>
      </c>
      <c r="M23" s="424">
        <f t="shared" si="0"/>
        <v>297.61</v>
      </c>
      <c r="N23" s="424">
        <v>0</v>
      </c>
      <c r="O23" s="424">
        <v>0</v>
      </c>
      <c r="P23" s="424">
        <f t="shared" si="1"/>
        <v>0</v>
      </c>
      <c r="Q23" s="424">
        <v>75.67</v>
      </c>
      <c r="R23" s="424">
        <v>75.150000000000006</v>
      </c>
      <c r="S23" s="424">
        <f t="shared" si="2"/>
        <v>0.51999999999999602</v>
      </c>
      <c r="T23" s="424">
        <v>0</v>
      </c>
      <c r="U23" s="424">
        <v>0</v>
      </c>
      <c r="V23" s="424">
        <f t="shared" si="3"/>
        <v>0</v>
      </c>
      <c r="W23" s="416"/>
      <c r="X23" s="424">
        <v>0</v>
      </c>
      <c r="Y23" s="424">
        <v>0</v>
      </c>
      <c r="Z23" s="424">
        <v>0</v>
      </c>
      <c r="AA23" s="417"/>
      <c r="AB23" s="424">
        <f t="shared" si="4"/>
        <v>418.92</v>
      </c>
    </row>
    <row r="24" spans="1:28" s="430" customFormat="1">
      <c r="A24" s="306" t="s">
        <v>545</v>
      </c>
      <c r="B24" s="184" t="s">
        <v>806</v>
      </c>
      <c r="C24" s="347" t="s">
        <v>852</v>
      </c>
      <c r="D24" s="184" t="s">
        <v>853</v>
      </c>
      <c r="E24" s="352">
        <v>3</v>
      </c>
      <c r="F24" s="353">
        <v>514320</v>
      </c>
      <c r="G24" s="354" t="s">
        <v>809</v>
      </c>
      <c r="H24" s="424">
        <v>0</v>
      </c>
      <c r="I24" s="424">
        <v>130.66</v>
      </c>
      <c r="J24" s="424">
        <v>0</v>
      </c>
      <c r="K24" s="424">
        <v>299.49</v>
      </c>
      <c r="L24" s="424">
        <v>24.24</v>
      </c>
      <c r="M24" s="424">
        <f t="shared" si="0"/>
        <v>275.25</v>
      </c>
      <c r="N24" s="424">
        <v>0</v>
      </c>
      <c r="O24" s="424">
        <v>0</v>
      </c>
      <c r="P24" s="424">
        <f t="shared" si="1"/>
        <v>0</v>
      </c>
      <c r="Q24" s="424">
        <v>134.52000000000001</v>
      </c>
      <c r="R24" s="424">
        <v>47.5</v>
      </c>
      <c r="S24" s="424">
        <f t="shared" si="2"/>
        <v>87.02000000000001</v>
      </c>
      <c r="T24" s="424">
        <v>0</v>
      </c>
      <c r="U24" s="424">
        <v>0</v>
      </c>
      <c r="V24" s="424">
        <f t="shared" si="3"/>
        <v>0</v>
      </c>
      <c r="W24" s="416"/>
      <c r="X24" s="424">
        <v>0</v>
      </c>
      <c r="Y24" s="424">
        <v>0</v>
      </c>
      <c r="Z24" s="424">
        <v>0</v>
      </c>
      <c r="AA24" s="417"/>
      <c r="AB24" s="424">
        <f t="shared" si="4"/>
        <v>492.92999999999995</v>
      </c>
    </row>
    <row r="25" spans="1:28" s="430" customFormat="1">
      <c r="A25" s="306" t="s">
        <v>545</v>
      </c>
      <c r="B25" s="184" t="s">
        <v>806</v>
      </c>
      <c r="C25" s="306" t="s">
        <v>854</v>
      </c>
      <c r="D25" s="184" t="s">
        <v>855</v>
      </c>
      <c r="E25" s="352">
        <v>2</v>
      </c>
      <c r="F25" s="356">
        <v>223505</v>
      </c>
      <c r="G25" s="354" t="s">
        <v>809</v>
      </c>
      <c r="H25" s="424">
        <v>0</v>
      </c>
      <c r="I25" s="424">
        <v>235.48</v>
      </c>
      <c r="J25" s="424">
        <v>0</v>
      </c>
      <c r="K25" s="424">
        <v>299.48</v>
      </c>
      <c r="L25" s="424">
        <v>3.36</v>
      </c>
      <c r="M25" s="424">
        <f t="shared" si="0"/>
        <v>296.12</v>
      </c>
      <c r="N25" s="424">
        <v>0</v>
      </c>
      <c r="O25" s="424">
        <v>0</v>
      </c>
      <c r="P25" s="424">
        <f t="shared" si="1"/>
        <v>0</v>
      </c>
      <c r="Q25" s="424">
        <v>0</v>
      </c>
      <c r="R25" s="424">
        <v>0</v>
      </c>
      <c r="S25" s="424">
        <f t="shared" si="2"/>
        <v>0</v>
      </c>
      <c r="T25" s="424">
        <v>0</v>
      </c>
      <c r="U25" s="424">
        <v>0</v>
      </c>
      <c r="V25" s="424">
        <f t="shared" si="3"/>
        <v>0</v>
      </c>
      <c r="W25" s="416"/>
      <c r="X25" s="424">
        <v>0</v>
      </c>
      <c r="Y25" s="424">
        <v>0</v>
      </c>
      <c r="Z25" s="424">
        <v>0</v>
      </c>
      <c r="AA25" s="417"/>
      <c r="AB25" s="424">
        <f t="shared" si="4"/>
        <v>531.6</v>
      </c>
    </row>
    <row r="26" spans="1:28" s="430" customFormat="1">
      <c r="A26" s="306" t="s">
        <v>545</v>
      </c>
      <c r="B26" s="184" t="s">
        <v>806</v>
      </c>
      <c r="C26" s="306" t="s">
        <v>856</v>
      </c>
      <c r="D26" s="184" t="s">
        <v>857</v>
      </c>
      <c r="E26" s="352">
        <v>3</v>
      </c>
      <c r="F26" s="356">
        <v>411010</v>
      </c>
      <c r="G26" s="354" t="s">
        <v>809</v>
      </c>
      <c r="H26" s="424">
        <v>0</v>
      </c>
      <c r="I26" s="424">
        <v>63.34</v>
      </c>
      <c r="J26" s="424">
        <v>0</v>
      </c>
      <c r="K26" s="424">
        <v>299.49</v>
      </c>
      <c r="L26" s="424">
        <v>15.83</v>
      </c>
      <c r="M26" s="424">
        <f t="shared" si="0"/>
        <v>283.66000000000003</v>
      </c>
      <c r="N26" s="424">
        <v>0</v>
      </c>
      <c r="O26" s="424">
        <v>0</v>
      </c>
      <c r="P26" s="424">
        <f t="shared" si="1"/>
        <v>0</v>
      </c>
      <c r="Q26" s="424">
        <v>216.93</v>
      </c>
      <c r="R26" s="424">
        <v>47.5</v>
      </c>
      <c r="S26" s="424">
        <f t="shared" si="2"/>
        <v>169.43</v>
      </c>
      <c r="T26" s="424">
        <v>0</v>
      </c>
      <c r="U26" s="424">
        <v>0</v>
      </c>
      <c r="V26" s="424">
        <f t="shared" si="3"/>
        <v>0</v>
      </c>
      <c r="W26" s="416"/>
      <c r="X26" s="424">
        <v>0</v>
      </c>
      <c r="Y26" s="424">
        <v>0</v>
      </c>
      <c r="Z26" s="424">
        <v>0</v>
      </c>
      <c r="AA26" s="417"/>
      <c r="AB26" s="424">
        <f t="shared" si="4"/>
        <v>516.43000000000006</v>
      </c>
    </row>
    <row r="27" spans="1:28" s="430" customFormat="1">
      <c r="A27" s="306" t="s">
        <v>545</v>
      </c>
      <c r="B27" s="184" t="s">
        <v>806</v>
      </c>
      <c r="C27" s="306" t="s">
        <v>858</v>
      </c>
      <c r="D27" s="184" t="s">
        <v>859</v>
      </c>
      <c r="E27" s="352">
        <v>2</v>
      </c>
      <c r="F27" s="356">
        <v>223505</v>
      </c>
      <c r="G27" s="354" t="s">
        <v>809</v>
      </c>
      <c r="H27" s="424">
        <v>0</v>
      </c>
      <c r="I27" s="424">
        <v>221.96</v>
      </c>
      <c r="J27" s="424">
        <v>0</v>
      </c>
      <c r="K27" s="424">
        <v>299.49</v>
      </c>
      <c r="L27" s="424">
        <v>3.6</v>
      </c>
      <c r="M27" s="424">
        <f t="shared" si="0"/>
        <v>295.89</v>
      </c>
      <c r="N27" s="424">
        <v>0</v>
      </c>
      <c r="O27" s="424">
        <v>0</v>
      </c>
      <c r="P27" s="424">
        <f t="shared" si="1"/>
        <v>0</v>
      </c>
      <c r="Q27" s="424">
        <v>134.52000000000001</v>
      </c>
      <c r="R27" s="424">
        <v>144</v>
      </c>
      <c r="S27" s="424">
        <f t="shared" si="2"/>
        <v>-9.4799999999999898</v>
      </c>
      <c r="T27" s="424">
        <v>0</v>
      </c>
      <c r="U27" s="424">
        <v>0</v>
      </c>
      <c r="V27" s="424">
        <f t="shared" si="3"/>
        <v>0</v>
      </c>
      <c r="W27" s="416"/>
      <c r="X27" s="424">
        <v>0</v>
      </c>
      <c r="Y27" s="424">
        <v>0</v>
      </c>
      <c r="Z27" s="424">
        <v>0</v>
      </c>
      <c r="AA27" s="417"/>
      <c r="AB27" s="424">
        <f t="shared" si="4"/>
        <v>508.37</v>
      </c>
    </row>
    <row r="28" spans="1:28" s="430" customFormat="1">
      <c r="A28" s="306" t="s">
        <v>545</v>
      </c>
      <c r="B28" s="184" t="s">
        <v>806</v>
      </c>
      <c r="C28" s="306" t="s">
        <v>860</v>
      </c>
      <c r="D28" s="184" t="s">
        <v>861</v>
      </c>
      <c r="E28" s="352">
        <v>3</v>
      </c>
      <c r="F28" s="353">
        <v>782320</v>
      </c>
      <c r="G28" s="354" t="s">
        <v>809</v>
      </c>
      <c r="H28" s="424">
        <v>0</v>
      </c>
      <c r="I28" s="424">
        <v>161.02000000000001</v>
      </c>
      <c r="J28" s="424">
        <v>0</v>
      </c>
      <c r="K28" s="424">
        <v>299.49</v>
      </c>
      <c r="L28" s="424">
        <v>31</v>
      </c>
      <c r="M28" s="424">
        <f t="shared" si="0"/>
        <v>268.49</v>
      </c>
      <c r="N28" s="424">
        <v>0</v>
      </c>
      <c r="O28" s="424">
        <v>0</v>
      </c>
      <c r="P28" s="424">
        <f t="shared" si="1"/>
        <v>0</v>
      </c>
      <c r="Q28" s="424">
        <v>0</v>
      </c>
      <c r="R28" s="424">
        <v>0</v>
      </c>
      <c r="S28" s="424">
        <f t="shared" si="2"/>
        <v>0</v>
      </c>
      <c r="T28" s="424">
        <v>0</v>
      </c>
      <c r="U28" s="424">
        <v>0</v>
      </c>
      <c r="V28" s="424">
        <f t="shared" si="3"/>
        <v>0</v>
      </c>
      <c r="W28" s="416"/>
      <c r="X28" s="424">
        <v>0</v>
      </c>
      <c r="Y28" s="424">
        <v>0</v>
      </c>
      <c r="Z28" s="424">
        <v>0</v>
      </c>
      <c r="AA28" s="417"/>
      <c r="AB28" s="424">
        <f t="shared" si="4"/>
        <v>429.51</v>
      </c>
    </row>
    <row r="29" spans="1:28" s="430" customFormat="1">
      <c r="A29" s="306" t="s">
        <v>545</v>
      </c>
      <c r="B29" s="184" t="s">
        <v>806</v>
      </c>
      <c r="C29" s="306" t="s">
        <v>862</v>
      </c>
      <c r="D29" s="184" t="s">
        <v>863</v>
      </c>
      <c r="E29" s="352">
        <v>2</v>
      </c>
      <c r="F29" s="356">
        <v>223505</v>
      </c>
      <c r="G29" s="354" t="s">
        <v>809</v>
      </c>
      <c r="H29" s="424">
        <v>0</v>
      </c>
      <c r="I29" s="424">
        <v>224.59</v>
      </c>
      <c r="J29" s="424">
        <v>0</v>
      </c>
      <c r="K29" s="424">
        <v>299.49</v>
      </c>
      <c r="L29" s="424">
        <v>3.6</v>
      </c>
      <c r="M29" s="424">
        <f t="shared" si="0"/>
        <v>295.89</v>
      </c>
      <c r="N29" s="424">
        <v>0</v>
      </c>
      <c r="O29" s="424">
        <v>0</v>
      </c>
      <c r="P29" s="424">
        <f t="shared" si="1"/>
        <v>0</v>
      </c>
      <c r="Q29" s="424">
        <v>269.04000000000002</v>
      </c>
      <c r="R29" s="424">
        <v>144</v>
      </c>
      <c r="S29" s="424">
        <f t="shared" si="2"/>
        <v>125.04000000000002</v>
      </c>
      <c r="T29" s="424">
        <v>0</v>
      </c>
      <c r="U29" s="424">
        <v>0</v>
      </c>
      <c r="V29" s="424">
        <f t="shared" si="3"/>
        <v>0</v>
      </c>
      <c r="W29" s="416"/>
      <c r="X29" s="424">
        <v>0</v>
      </c>
      <c r="Y29" s="424">
        <v>0</v>
      </c>
      <c r="Z29" s="424">
        <v>0</v>
      </c>
      <c r="AA29" s="417"/>
      <c r="AB29" s="424">
        <f t="shared" si="4"/>
        <v>645.52</v>
      </c>
    </row>
    <row r="30" spans="1:28" s="430" customFormat="1">
      <c r="A30" s="306" t="s">
        <v>545</v>
      </c>
      <c r="B30" s="184" t="s">
        <v>806</v>
      </c>
      <c r="C30" s="347" t="s">
        <v>864</v>
      </c>
      <c r="D30" s="184" t="s">
        <v>865</v>
      </c>
      <c r="E30" s="352">
        <v>2</v>
      </c>
      <c r="F30" s="353">
        <v>223505</v>
      </c>
      <c r="G30" s="354" t="s">
        <v>809</v>
      </c>
      <c r="H30" s="424">
        <v>0</v>
      </c>
      <c r="I30" s="424">
        <v>221.96</v>
      </c>
      <c r="J30" s="424">
        <v>0</v>
      </c>
      <c r="K30" s="424">
        <v>0</v>
      </c>
      <c r="L30" s="424">
        <v>0</v>
      </c>
      <c r="M30" s="424">
        <f t="shared" si="0"/>
        <v>0</v>
      </c>
      <c r="N30" s="424">
        <v>0</v>
      </c>
      <c r="O30" s="424">
        <v>0</v>
      </c>
      <c r="P30" s="424">
        <f t="shared" si="1"/>
        <v>0</v>
      </c>
      <c r="Q30" s="424">
        <v>151.34</v>
      </c>
      <c r="R30" s="424">
        <v>82</v>
      </c>
      <c r="S30" s="424">
        <f t="shared" si="2"/>
        <v>69.34</v>
      </c>
      <c r="T30" s="424">
        <v>0</v>
      </c>
      <c r="U30" s="424">
        <v>0</v>
      </c>
      <c r="V30" s="424">
        <f t="shared" si="3"/>
        <v>0</v>
      </c>
      <c r="W30" s="416"/>
      <c r="X30" s="424">
        <v>0</v>
      </c>
      <c r="Y30" s="424">
        <v>0</v>
      </c>
      <c r="Z30" s="424">
        <v>0</v>
      </c>
      <c r="AA30" s="417"/>
      <c r="AB30" s="424">
        <f t="shared" si="4"/>
        <v>291.3</v>
      </c>
    </row>
    <row r="31" spans="1:28" s="430" customFormat="1">
      <c r="A31" s="306" t="s">
        <v>545</v>
      </c>
      <c r="B31" s="184" t="s">
        <v>806</v>
      </c>
      <c r="C31" s="347" t="s">
        <v>866</v>
      </c>
      <c r="D31" s="184" t="s">
        <v>867</v>
      </c>
      <c r="E31" s="352">
        <v>3</v>
      </c>
      <c r="F31" s="353">
        <v>782320</v>
      </c>
      <c r="G31" s="354" t="s">
        <v>809</v>
      </c>
      <c r="H31" s="424">
        <v>0</v>
      </c>
      <c r="I31" s="424">
        <v>143.38999999999999</v>
      </c>
      <c r="J31" s="424">
        <v>0</v>
      </c>
      <c r="K31" s="424">
        <v>299.49</v>
      </c>
      <c r="L31" s="424">
        <v>31</v>
      </c>
      <c r="M31" s="424">
        <f t="shared" si="0"/>
        <v>268.49</v>
      </c>
      <c r="N31" s="424">
        <v>0</v>
      </c>
      <c r="O31" s="424">
        <v>0</v>
      </c>
      <c r="P31" s="424">
        <f t="shared" si="1"/>
        <v>0</v>
      </c>
      <c r="Q31" s="424">
        <v>0</v>
      </c>
      <c r="R31" s="424">
        <v>0</v>
      </c>
      <c r="S31" s="424">
        <f t="shared" si="2"/>
        <v>0</v>
      </c>
      <c r="T31" s="424">
        <v>0</v>
      </c>
      <c r="U31" s="424">
        <v>0</v>
      </c>
      <c r="V31" s="424">
        <f t="shared" si="3"/>
        <v>0</v>
      </c>
      <c r="W31" s="416"/>
      <c r="X31" s="424">
        <v>0</v>
      </c>
      <c r="Y31" s="424">
        <v>0</v>
      </c>
      <c r="Z31" s="424">
        <v>0</v>
      </c>
      <c r="AA31" s="417"/>
      <c r="AB31" s="424">
        <f t="shared" si="4"/>
        <v>411.88</v>
      </c>
    </row>
    <row r="32" spans="1:28" s="430" customFormat="1">
      <c r="A32" s="306" t="s">
        <v>545</v>
      </c>
      <c r="B32" s="184" t="s">
        <v>806</v>
      </c>
      <c r="C32" s="306" t="s">
        <v>868</v>
      </c>
      <c r="D32" s="184" t="s">
        <v>869</v>
      </c>
      <c r="E32" s="352">
        <v>2</v>
      </c>
      <c r="F32" s="356">
        <v>223505</v>
      </c>
      <c r="G32" s="354" t="s">
        <v>809</v>
      </c>
      <c r="H32" s="424">
        <v>0</v>
      </c>
      <c r="I32" s="424">
        <v>247.85</v>
      </c>
      <c r="J32" s="424">
        <v>0</v>
      </c>
      <c r="K32" s="424">
        <v>299.49</v>
      </c>
      <c r="L32" s="424">
        <v>3.6</v>
      </c>
      <c r="M32" s="424">
        <f t="shared" si="0"/>
        <v>295.89</v>
      </c>
      <c r="N32" s="424">
        <v>0</v>
      </c>
      <c r="O32" s="424">
        <v>0</v>
      </c>
      <c r="P32" s="424">
        <f t="shared" si="1"/>
        <v>0</v>
      </c>
      <c r="Q32" s="424">
        <v>0</v>
      </c>
      <c r="R32" s="424">
        <v>0</v>
      </c>
      <c r="S32" s="424">
        <f t="shared" si="2"/>
        <v>0</v>
      </c>
      <c r="T32" s="424">
        <v>0</v>
      </c>
      <c r="U32" s="424">
        <v>0</v>
      </c>
      <c r="V32" s="424">
        <f t="shared" si="3"/>
        <v>0</v>
      </c>
      <c r="W32" s="416"/>
      <c r="X32" s="424">
        <v>0</v>
      </c>
      <c r="Y32" s="424">
        <v>0</v>
      </c>
      <c r="Z32" s="424">
        <v>0</v>
      </c>
      <c r="AA32" s="417"/>
      <c r="AB32" s="424">
        <f t="shared" si="4"/>
        <v>543.74</v>
      </c>
    </row>
    <row r="33" spans="1:28" s="430" customFormat="1">
      <c r="A33" s="306" t="s">
        <v>545</v>
      </c>
      <c r="B33" s="184" t="s">
        <v>806</v>
      </c>
      <c r="C33" s="306" t="s">
        <v>870</v>
      </c>
      <c r="D33" s="184" t="s">
        <v>871</v>
      </c>
      <c r="E33" s="352">
        <v>2</v>
      </c>
      <c r="F33" s="353">
        <v>223405</v>
      </c>
      <c r="G33" s="354" t="s">
        <v>809</v>
      </c>
      <c r="H33" s="424">
        <v>0</v>
      </c>
      <c r="I33" s="424">
        <v>285.87</v>
      </c>
      <c r="J33" s="424">
        <v>0</v>
      </c>
      <c r="K33" s="424">
        <v>299.49</v>
      </c>
      <c r="L33" s="424">
        <v>16.05</v>
      </c>
      <c r="M33" s="424">
        <f t="shared" si="0"/>
        <v>283.44</v>
      </c>
      <c r="N33" s="424">
        <v>0</v>
      </c>
      <c r="O33" s="424">
        <v>0</v>
      </c>
      <c r="P33" s="424">
        <f t="shared" si="1"/>
        <v>0</v>
      </c>
      <c r="Q33" s="424">
        <v>437.6</v>
      </c>
      <c r="R33" s="424">
        <v>192.58</v>
      </c>
      <c r="S33" s="424">
        <f t="shared" si="2"/>
        <v>245.02</v>
      </c>
      <c r="T33" s="424">
        <v>0</v>
      </c>
      <c r="U33" s="424">
        <v>0</v>
      </c>
      <c r="V33" s="424">
        <f t="shared" si="3"/>
        <v>0</v>
      </c>
      <c r="W33" s="416"/>
      <c r="X33" s="424">
        <v>0</v>
      </c>
      <c r="Y33" s="424">
        <v>0</v>
      </c>
      <c r="Z33" s="424">
        <v>0</v>
      </c>
      <c r="AA33" s="417"/>
      <c r="AB33" s="424">
        <f t="shared" si="4"/>
        <v>814.33</v>
      </c>
    </row>
    <row r="34" spans="1:28" s="430" customFormat="1">
      <c r="A34" s="306" t="s">
        <v>545</v>
      </c>
      <c r="B34" s="184" t="s">
        <v>806</v>
      </c>
      <c r="C34" s="306" t="s">
        <v>872</v>
      </c>
      <c r="D34" s="184" t="s">
        <v>873</v>
      </c>
      <c r="E34" s="352">
        <v>2</v>
      </c>
      <c r="F34" s="353">
        <v>322205</v>
      </c>
      <c r="G34" s="354" t="s">
        <v>809</v>
      </c>
      <c r="H34" s="424">
        <v>0</v>
      </c>
      <c r="I34" s="424">
        <v>129.58000000000001</v>
      </c>
      <c r="J34" s="424">
        <v>0</v>
      </c>
      <c r="K34" s="424">
        <v>299.48</v>
      </c>
      <c r="L34" s="424">
        <v>1.87</v>
      </c>
      <c r="M34" s="424">
        <f t="shared" si="0"/>
        <v>297.61</v>
      </c>
      <c r="N34" s="424">
        <v>0</v>
      </c>
      <c r="O34" s="424">
        <v>0</v>
      </c>
      <c r="P34" s="424">
        <f t="shared" si="1"/>
        <v>0</v>
      </c>
      <c r="Q34" s="424">
        <v>75.67</v>
      </c>
      <c r="R34" s="424">
        <v>75.150000000000006</v>
      </c>
      <c r="S34" s="424">
        <f t="shared" si="2"/>
        <v>0.51999999999999602</v>
      </c>
      <c r="T34" s="424">
        <v>0</v>
      </c>
      <c r="U34" s="424">
        <v>0</v>
      </c>
      <c r="V34" s="424">
        <f t="shared" si="3"/>
        <v>0</v>
      </c>
      <c r="W34" s="416"/>
      <c r="X34" s="424">
        <v>0</v>
      </c>
      <c r="Y34" s="424">
        <v>0</v>
      </c>
      <c r="Z34" s="424">
        <v>0</v>
      </c>
      <c r="AA34" s="417"/>
      <c r="AB34" s="424">
        <f t="shared" si="4"/>
        <v>427.71000000000004</v>
      </c>
    </row>
    <row r="35" spans="1:28" s="430" customFormat="1">
      <c r="A35" s="306" t="s">
        <v>545</v>
      </c>
      <c r="B35" s="184" t="s">
        <v>806</v>
      </c>
      <c r="C35" s="347" t="s">
        <v>874</v>
      </c>
      <c r="D35" s="184" t="s">
        <v>875</v>
      </c>
      <c r="E35" s="352">
        <v>3</v>
      </c>
      <c r="F35" s="356">
        <v>422105</v>
      </c>
      <c r="G35" s="354" t="s">
        <v>809</v>
      </c>
      <c r="H35" s="424">
        <v>0</v>
      </c>
      <c r="I35" s="424">
        <v>96.97</v>
      </c>
      <c r="J35" s="424">
        <v>0</v>
      </c>
      <c r="K35" s="424">
        <v>299.49</v>
      </c>
      <c r="L35" s="424">
        <v>24.24</v>
      </c>
      <c r="M35" s="424">
        <f t="shared" si="0"/>
        <v>275.25</v>
      </c>
      <c r="N35" s="424">
        <v>0</v>
      </c>
      <c r="O35" s="424">
        <v>0</v>
      </c>
      <c r="P35" s="424">
        <f t="shared" si="1"/>
        <v>0</v>
      </c>
      <c r="Q35" s="424">
        <v>134.52000000000001</v>
      </c>
      <c r="R35" s="424">
        <v>72.72</v>
      </c>
      <c r="S35" s="424">
        <f t="shared" si="2"/>
        <v>61.800000000000011</v>
      </c>
      <c r="T35" s="424">
        <v>0</v>
      </c>
      <c r="U35" s="424">
        <v>0</v>
      </c>
      <c r="V35" s="424">
        <f t="shared" si="3"/>
        <v>0</v>
      </c>
      <c r="W35" s="416"/>
      <c r="X35" s="424">
        <v>0</v>
      </c>
      <c r="Y35" s="424">
        <v>0</v>
      </c>
      <c r="Z35" s="424">
        <v>0</v>
      </c>
      <c r="AA35" s="417"/>
      <c r="AB35" s="424">
        <f t="shared" si="4"/>
        <v>434.02</v>
      </c>
    </row>
    <row r="36" spans="1:28" s="430" customFormat="1">
      <c r="A36" s="306" t="s">
        <v>545</v>
      </c>
      <c r="B36" s="184" t="s">
        <v>806</v>
      </c>
      <c r="C36" s="306" t="s">
        <v>876</v>
      </c>
      <c r="D36" s="184" t="s">
        <v>877</v>
      </c>
      <c r="E36" s="352">
        <v>2</v>
      </c>
      <c r="F36" s="356">
        <v>322205</v>
      </c>
      <c r="G36" s="354" t="s">
        <v>809</v>
      </c>
      <c r="H36" s="424">
        <v>0</v>
      </c>
      <c r="I36" s="424">
        <v>120.79</v>
      </c>
      <c r="J36" s="424">
        <v>0</v>
      </c>
      <c r="K36" s="424">
        <v>299.48</v>
      </c>
      <c r="L36" s="424">
        <v>1.87</v>
      </c>
      <c r="M36" s="424">
        <f t="shared" si="0"/>
        <v>297.61</v>
      </c>
      <c r="N36" s="424">
        <v>0</v>
      </c>
      <c r="O36" s="424">
        <v>0</v>
      </c>
      <c r="P36" s="424">
        <f t="shared" si="1"/>
        <v>0</v>
      </c>
      <c r="Q36" s="424">
        <v>166.87</v>
      </c>
      <c r="R36" s="424">
        <v>75.150000000000006</v>
      </c>
      <c r="S36" s="424">
        <f t="shared" si="2"/>
        <v>91.72</v>
      </c>
      <c r="T36" s="424">
        <v>69.41</v>
      </c>
      <c r="U36" s="424">
        <v>0</v>
      </c>
      <c r="V36" s="424">
        <f t="shared" si="3"/>
        <v>69.41</v>
      </c>
      <c r="W36" s="424" t="s">
        <v>984</v>
      </c>
      <c r="X36" s="424">
        <v>0</v>
      </c>
      <c r="Y36" s="424">
        <v>0</v>
      </c>
      <c r="Z36" s="424">
        <v>0</v>
      </c>
      <c r="AA36" s="417"/>
      <c r="AB36" s="424">
        <f t="shared" si="4"/>
        <v>579.53</v>
      </c>
    </row>
    <row r="37" spans="1:28" s="430" customFormat="1">
      <c r="A37" s="306" t="s">
        <v>545</v>
      </c>
      <c r="B37" s="184" t="s">
        <v>806</v>
      </c>
      <c r="C37" s="306" t="s">
        <v>878</v>
      </c>
      <c r="D37" s="184" t="s">
        <v>879</v>
      </c>
      <c r="E37" s="352">
        <v>3</v>
      </c>
      <c r="F37" s="357">
        <v>517420</v>
      </c>
      <c r="G37" s="354" t="s">
        <v>809</v>
      </c>
      <c r="H37" s="424">
        <v>0</v>
      </c>
      <c r="I37" s="424">
        <v>108.74</v>
      </c>
      <c r="J37" s="424">
        <v>0</v>
      </c>
      <c r="K37" s="424">
        <v>299.49</v>
      </c>
      <c r="L37" s="424">
        <v>24.24</v>
      </c>
      <c r="M37" s="424">
        <f t="shared" si="0"/>
        <v>275.25</v>
      </c>
      <c r="N37" s="424">
        <v>0</v>
      </c>
      <c r="O37" s="424">
        <v>0</v>
      </c>
      <c r="P37" s="424">
        <f t="shared" si="1"/>
        <v>0</v>
      </c>
      <c r="Q37" s="424">
        <v>0</v>
      </c>
      <c r="R37" s="424">
        <v>0</v>
      </c>
      <c r="S37" s="424">
        <f t="shared" si="2"/>
        <v>0</v>
      </c>
      <c r="T37" s="424">
        <v>0</v>
      </c>
      <c r="U37" s="424">
        <v>0</v>
      </c>
      <c r="V37" s="424">
        <f t="shared" si="3"/>
        <v>0</v>
      </c>
      <c r="W37" s="416"/>
      <c r="X37" s="424">
        <v>0</v>
      </c>
      <c r="Y37" s="424">
        <v>0</v>
      </c>
      <c r="Z37" s="424">
        <v>0</v>
      </c>
      <c r="AA37" s="417"/>
      <c r="AB37" s="424">
        <f t="shared" si="4"/>
        <v>383.99</v>
      </c>
    </row>
    <row r="38" spans="1:28" s="430" customFormat="1">
      <c r="A38" s="306" t="s">
        <v>545</v>
      </c>
      <c r="B38" s="184" t="s">
        <v>806</v>
      </c>
      <c r="C38" s="306" t="s">
        <v>880</v>
      </c>
      <c r="D38" s="184" t="s">
        <v>881</v>
      </c>
      <c r="E38" s="352">
        <v>2</v>
      </c>
      <c r="F38" s="353">
        <v>223505</v>
      </c>
      <c r="G38" s="354" t="s">
        <v>809</v>
      </c>
      <c r="H38" s="424">
        <v>0</v>
      </c>
      <c r="I38" s="424">
        <v>221.96</v>
      </c>
      <c r="J38" s="424">
        <v>0</v>
      </c>
      <c r="K38" s="424">
        <v>299.49</v>
      </c>
      <c r="L38" s="424">
        <v>3.6</v>
      </c>
      <c r="M38" s="424">
        <f t="shared" si="0"/>
        <v>295.89</v>
      </c>
      <c r="N38" s="424">
        <v>0</v>
      </c>
      <c r="O38" s="424">
        <v>0</v>
      </c>
      <c r="P38" s="424">
        <f t="shared" si="1"/>
        <v>0</v>
      </c>
      <c r="Q38" s="424">
        <v>0</v>
      </c>
      <c r="R38" s="424">
        <v>0</v>
      </c>
      <c r="S38" s="424">
        <f t="shared" si="2"/>
        <v>0</v>
      </c>
      <c r="T38" s="424">
        <v>0</v>
      </c>
      <c r="U38" s="424">
        <v>0</v>
      </c>
      <c r="V38" s="424">
        <f t="shared" si="3"/>
        <v>0</v>
      </c>
      <c r="W38" s="416"/>
      <c r="X38" s="424">
        <v>0</v>
      </c>
      <c r="Y38" s="424">
        <v>0</v>
      </c>
      <c r="Z38" s="424">
        <v>0</v>
      </c>
      <c r="AA38" s="417"/>
      <c r="AB38" s="424">
        <f t="shared" si="4"/>
        <v>517.85</v>
      </c>
    </row>
    <row r="39" spans="1:28" s="430" customFormat="1">
      <c r="A39" s="306" t="s">
        <v>545</v>
      </c>
      <c r="B39" s="184" t="s">
        <v>806</v>
      </c>
      <c r="C39" s="347" t="s">
        <v>882</v>
      </c>
      <c r="D39" s="184" t="s">
        <v>883</v>
      </c>
      <c r="E39" s="352">
        <v>1</v>
      </c>
      <c r="F39" s="353">
        <v>225124</v>
      </c>
      <c r="G39" s="354" t="s">
        <v>809</v>
      </c>
      <c r="H39" s="424">
        <v>0</v>
      </c>
      <c r="I39" s="424">
        <v>159.65</v>
      </c>
      <c r="J39" s="424">
        <v>0</v>
      </c>
      <c r="K39" s="424">
        <v>0</v>
      </c>
      <c r="L39" s="424">
        <v>0</v>
      </c>
      <c r="M39" s="424">
        <f t="shared" si="0"/>
        <v>0</v>
      </c>
      <c r="N39" s="424">
        <v>0</v>
      </c>
      <c r="O39" s="424">
        <v>0</v>
      </c>
      <c r="P39" s="424">
        <f t="shared" si="1"/>
        <v>0</v>
      </c>
      <c r="Q39" s="424">
        <v>0</v>
      </c>
      <c r="R39" s="424">
        <v>0</v>
      </c>
      <c r="S39" s="424">
        <f t="shared" si="2"/>
        <v>0</v>
      </c>
      <c r="T39" s="424">
        <v>0</v>
      </c>
      <c r="U39" s="424">
        <v>0</v>
      </c>
      <c r="V39" s="424">
        <f t="shared" si="3"/>
        <v>0</v>
      </c>
      <c r="W39" s="416"/>
      <c r="X39" s="424">
        <v>0</v>
      </c>
      <c r="Y39" s="424">
        <v>0</v>
      </c>
      <c r="Z39" s="424">
        <v>0</v>
      </c>
      <c r="AA39" s="417"/>
      <c r="AB39" s="424">
        <f t="shared" si="4"/>
        <v>159.65</v>
      </c>
    </row>
    <row r="40" spans="1:28" s="430" customFormat="1">
      <c r="A40" s="306" t="s">
        <v>545</v>
      </c>
      <c r="B40" s="184" t="s">
        <v>806</v>
      </c>
      <c r="C40" s="306" t="s">
        <v>884</v>
      </c>
      <c r="D40" s="184" t="s">
        <v>885</v>
      </c>
      <c r="E40" s="352">
        <v>2</v>
      </c>
      <c r="F40" s="353">
        <v>223505</v>
      </c>
      <c r="G40" s="354" t="s">
        <v>809</v>
      </c>
      <c r="H40" s="424">
        <v>0</v>
      </c>
      <c r="I40" s="424">
        <v>224.07</v>
      </c>
      <c r="J40" s="424">
        <v>0</v>
      </c>
      <c r="K40" s="424">
        <v>299.49</v>
      </c>
      <c r="L40" s="424">
        <v>3.6</v>
      </c>
      <c r="M40" s="424">
        <f t="shared" si="0"/>
        <v>295.89</v>
      </c>
      <c r="N40" s="424">
        <v>0</v>
      </c>
      <c r="O40" s="424">
        <v>0</v>
      </c>
      <c r="P40" s="424">
        <f t="shared" si="1"/>
        <v>0</v>
      </c>
      <c r="Q40" s="424">
        <v>0</v>
      </c>
      <c r="R40" s="424">
        <v>0</v>
      </c>
      <c r="S40" s="424">
        <f t="shared" si="2"/>
        <v>0</v>
      </c>
      <c r="T40" s="424">
        <v>0</v>
      </c>
      <c r="U40" s="424">
        <v>0</v>
      </c>
      <c r="V40" s="424">
        <f t="shared" si="3"/>
        <v>0</v>
      </c>
      <c r="W40" s="416"/>
      <c r="X40" s="424">
        <v>0</v>
      </c>
      <c r="Y40" s="424">
        <v>0</v>
      </c>
      <c r="Z40" s="424">
        <v>0</v>
      </c>
      <c r="AA40" s="417"/>
      <c r="AB40" s="424">
        <f t="shared" si="4"/>
        <v>519.96</v>
      </c>
    </row>
    <row r="41" spans="1:28" s="430" customFormat="1">
      <c r="A41" s="306" t="s">
        <v>545</v>
      </c>
      <c r="B41" s="184" t="s">
        <v>806</v>
      </c>
      <c r="C41" s="306" t="s">
        <v>886</v>
      </c>
      <c r="D41" s="184" t="s">
        <v>887</v>
      </c>
      <c r="E41" s="352">
        <v>2</v>
      </c>
      <c r="F41" s="353">
        <v>322205</v>
      </c>
      <c r="G41" s="354" t="s">
        <v>809</v>
      </c>
      <c r="H41" s="424">
        <v>0</v>
      </c>
      <c r="I41" s="424">
        <v>129.58000000000001</v>
      </c>
      <c r="J41" s="424">
        <v>0</v>
      </c>
      <c r="K41" s="424">
        <v>299.49</v>
      </c>
      <c r="L41" s="424">
        <v>3.6</v>
      </c>
      <c r="M41" s="424">
        <f t="shared" si="0"/>
        <v>295.89</v>
      </c>
      <c r="N41" s="424">
        <v>0</v>
      </c>
      <c r="O41" s="424">
        <v>0</v>
      </c>
      <c r="P41" s="424">
        <f t="shared" si="1"/>
        <v>0</v>
      </c>
      <c r="Q41" s="424">
        <v>0</v>
      </c>
      <c r="R41" s="424">
        <v>0</v>
      </c>
      <c r="S41" s="424">
        <f t="shared" si="2"/>
        <v>0</v>
      </c>
      <c r="T41" s="424">
        <v>0</v>
      </c>
      <c r="U41" s="424">
        <v>0</v>
      </c>
      <c r="V41" s="424">
        <f t="shared" si="3"/>
        <v>0</v>
      </c>
      <c r="W41" s="416"/>
      <c r="X41" s="424">
        <v>0</v>
      </c>
      <c r="Y41" s="424">
        <v>0</v>
      </c>
      <c r="Z41" s="424">
        <v>0</v>
      </c>
      <c r="AA41" s="417"/>
      <c r="AB41" s="424">
        <f t="shared" si="4"/>
        <v>425.47</v>
      </c>
    </row>
    <row r="42" spans="1:28" s="430" customFormat="1">
      <c r="A42" s="306" t="s">
        <v>545</v>
      </c>
      <c r="B42" s="184" t="s">
        <v>806</v>
      </c>
      <c r="C42" s="347" t="s">
        <v>888</v>
      </c>
      <c r="D42" s="184" t="s">
        <v>889</v>
      </c>
      <c r="E42" s="352">
        <v>3</v>
      </c>
      <c r="F42" s="353">
        <v>131205</v>
      </c>
      <c r="G42" s="354" t="s">
        <v>809</v>
      </c>
      <c r="H42" s="424">
        <v>0</v>
      </c>
      <c r="I42" s="424">
        <v>541.34</v>
      </c>
      <c r="J42" s="424">
        <v>0</v>
      </c>
      <c r="K42" s="424">
        <v>299.49</v>
      </c>
      <c r="L42" s="424">
        <v>135.33000000000001</v>
      </c>
      <c r="M42" s="424">
        <f t="shared" si="0"/>
        <v>164.16</v>
      </c>
      <c r="N42" s="424">
        <v>0</v>
      </c>
      <c r="O42" s="424">
        <v>0</v>
      </c>
      <c r="P42" s="424">
        <f t="shared" si="1"/>
        <v>0</v>
      </c>
      <c r="Q42" s="424">
        <v>0</v>
      </c>
      <c r="R42" s="424">
        <v>0</v>
      </c>
      <c r="S42" s="424">
        <f t="shared" si="2"/>
        <v>0</v>
      </c>
      <c r="T42" s="424">
        <v>0</v>
      </c>
      <c r="U42" s="424">
        <v>0</v>
      </c>
      <c r="V42" s="424">
        <f t="shared" si="3"/>
        <v>0</v>
      </c>
      <c r="W42" s="416"/>
      <c r="X42" s="424">
        <v>0</v>
      </c>
      <c r="Y42" s="424">
        <v>0</v>
      </c>
      <c r="Z42" s="424">
        <v>0</v>
      </c>
      <c r="AA42" s="417"/>
      <c r="AB42" s="424">
        <f t="shared" si="4"/>
        <v>705.5</v>
      </c>
    </row>
    <row r="43" spans="1:28" s="430" customFormat="1">
      <c r="A43" s="306" t="s">
        <v>545</v>
      </c>
      <c r="B43" s="184" t="s">
        <v>806</v>
      </c>
      <c r="C43" s="347" t="s">
        <v>890</v>
      </c>
      <c r="D43" s="184" t="s">
        <v>891</v>
      </c>
      <c r="E43" s="352">
        <v>2</v>
      </c>
      <c r="F43" s="353">
        <v>223505</v>
      </c>
      <c r="G43" s="354" t="s">
        <v>809</v>
      </c>
      <c r="H43" s="424">
        <v>0</v>
      </c>
      <c r="I43" s="424">
        <v>229.35</v>
      </c>
      <c r="J43" s="424">
        <v>0</v>
      </c>
      <c r="K43" s="424">
        <v>299.49</v>
      </c>
      <c r="L43" s="424">
        <v>3.6</v>
      </c>
      <c r="M43" s="424">
        <f t="shared" si="0"/>
        <v>295.89</v>
      </c>
      <c r="N43" s="424">
        <v>0</v>
      </c>
      <c r="O43" s="424">
        <v>0</v>
      </c>
      <c r="P43" s="424">
        <f t="shared" si="1"/>
        <v>0</v>
      </c>
      <c r="Q43" s="424">
        <v>0</v>
      </c>
      <c r="R43" s="424">
        <v>0</v>
      </c>
      <c r="S43" s="424">
        <f t="shared" si="2"/>
        <v>0</v>
      </c>
      <c r="T43" s="424">
        <v>0</v>
      </c>
      <c r="U43" s="424">
        <v>0</v>
      </c>
      <c r="V43" s="424">
        <f t="shared" si="3"/>
        <v>0</v>
      </c>
      <c r="W43" s="416"/>
      <c r="X43" s="424">
        <v>0</v>
      </c>
      <c r="Y43" s="424">
        <v>0</v>
      </c>
      <c r="Z43" s="424">
        <v>0</v>
      </c>
      <c r="AA43" s="417"/>
      <c r="AB43" s="424">
        <f t="shared" si="4"/>
        <v>525.24</v>
      </c>
    </row>
    <row r="44" spans="1:28" s="430" customFormat="1">
      <c r="A44" s="306" t="s">
        <v>545</v>
      </c>
      <c r="B44" s="184" t="s">
        <v>806</v>
      </c>
      <c r="C44" s="296" t="s">
        <v>892</v>
      </c>
      <c r="D44" s="184" t="s">
        <v>893</v>
      </c>
      <c r="E44" s="352">
        <v>3</v>
      </c>
      <c r="F44" s="356">
        <v>422105</v>
      </c>
      <c r="G44" s="354" t="s">
        <v>809</v>
      </c>
      <c r="H44" s="424">
        <v>0</v>
      </c>
      <c r="I44" s="424">
        <v>96.97</v>
      </c>
      <c r="J44" s="424">
        <v>0</v>
      </c>
      <c r="K44" s="424">
        <v>299.49</v>
      </c>
      <c r="L44" s="424">
        <v>24.24</v>
      </c>
      <c r="M44" s="424">
        <f t="shared" si="0"/>
        <v>275.25</v>
      </c>
      <c r="N44" s="424">
        <v>0</v>
      </c>
      <c r="O44" s="424">
        <v>0</v>
      </c>
      <c r="P44" s="424">
        <f t="shared" si="1"/>
        <v>0</v>
      </c>
      <c r="Q44" s="424">
        <v>0</v>
      </c>
      <c r="R44" s="424">
        <v>0</v>
      </c>
      <c r="S44" s="424">
        <f t="shared" si="2"/>
        <v>0</v>
      </c>
      <c r="T44" s="424">
        <v>0</v>
      </c>
      <c r="U44" s="424">
        <v>0</v>
      </c>
      <c r="V44" s="424">
        <f t="shared" si="3"/>
        <v>0</v>
      </c>
      <c r="W44" s="416"/>
      <c r="X44" s="424">
        <v>0</v>
      </c>
      <c r="Y44" s="424">
        <v>0</v>
      </c>
      <c r="Z44" s="424">
        <v>0</v>
      </c>
      <c r="AA44" s="417"/>
      <c r="AB44" s="424">
        <f t="shared" si="4"/>
        <v>372.22</v>
      </c>
    </row>
    <row r="45" spans="1:28" s="430" customFormat="1">
      <c r="A45" s="306" t="s">
        <v>545</v>
      </c>
      <c r="B45" s="184" t="s">
        <v>806</v>
      </c>
      <c r="C45" s="354" t="s">
        <v>894</v>
      </c>
      <c r="D45" s="184" t="s">
        <v>895</v>
      </c>
      <c r="E45" s="352">
        <v>2</v>
      </c>
      <c r="F45" s="353">
        <v>322205</v>
      </c>
      <c r="G45" s="354" t="s">
        <v>809</v>
      </c>
      <c r="H45" s="424">
        <v>0</v>
      </c>
      <c r="I45" s="424">
        <v>120.79</v>
      </c>
      <c r="J45" s="424">
        <v>0</v>
      </c>
      <c r="K45" s="424">
        <v>299.48</v>
      </c>
      <c r="L45" s="424">
        <v>1.87</v>
      </c>
      <c r="M45" s="424">
        <f t="shared" si="0"/>
        <v>297.61</v>
      </c>
      <c r="N45" s="424">
        <v>0</v>
      </c>
      <c r="O45" s="424">
        <v>0</v>
      </c>
      <c r="P45" s="424">
        <f t="shared" si="1"/>
        <v>0</v>
      </c>
      <c r="Q45" s="424">
        <v>179.02</v>
      </c>
      <c r="R45" s="424">
        <v>75.150000000000006</v>
      </c>
      <c r="S45" s="424">
        <f t="shared" si="2"/>
        <v>103.87</v>
      </c>
      <c r="T45" s="424">
        <v>0</v>
      </c>
      <c r="U45" s="424">
        <v>0</v>
      </c>
      <c r="V45" s="424">
        <f t="shared" si="3"/>
        <v>0</v>
      </c>
      <c r="W45" s="416"/>
      <c r="X45" s="424">
        <v>0</v>
      </c>
      <c r="Y45" s="424">
        <v>0</v>
      </c>
      <c r="Z45" s="424">
        <v>0</v>
      </c>
      <c r="AA45" s="417"/>
      <c r="AB45" s="424">
        <f t="shared" si="4"/>
        <v>522.27</v>
      </c>
    </row>
    <row r="46" spans="1:28" s="430" customFormat="1">
      <c r="A46" s="306" t="s">
        <v>545</v>
      </c>
      <c r="B46" s="184" t="s">
        <v>806</v>
      </c>
      <c r="C46" s="347" t="s">
        <v>896</v>
      </c>
      <c r="D46" s="184" t="s">
        <v>897</v>
      </c>
      <c r="E46" s="352">
        <v>2</v>
      </c>
      <c r="F46" s="356">
        <v>322205</v>
      </c>
      <c r="G46" s="354" t="s">
        <v>809</v>
      </c>
      <c r="H46" s="424">
        <v>0</v>
      </c>
      <c r="I46" s="424">
        <v>119.59</v>
      </c>
      <c r="J46" s="424">
        <v>0</v>
      </c>
      <c r="K46" s="424">
        <v>299.48</v>
      </c>
      <c r="L46" s="424">
        <v>1.87</v>
      </c>
      <c r="M46" s="424">
        <f t="shared" si="0"/>
        <v>297.61</v>
      </c>
      <c r="N46" s="424">
        <v>0</v>
      </c>
      <c r="O46" s="424">
        <v>0</v>
      </c>
      <c r="P46" s="424">
        <f t="shared" si="1"/>
        <v>0</v>
      </c>
      <c r="Q46" s="424">
        <v>0</v>
      </c>
      <c r="R46" s="424">
        <v>0</v>
      </c>
      <c r="S46" s="424">
        <f t="shared" si="2"/>
        <v>0</v>
      </c>
      <c r="T46" s="424">
        <v>0</v>
      </c>
      <c r="U46" s="424">
        <v>0</v>
      </c>
      <c r="V46" s="424">
        <f t="shared" si="3"/>
        <v>0</v>
      </c>
      <c r="W46" s="416"/>
      <c r="X46" s="424">
        <v>0</v>
      </c>
      <c r="Y46" s="424">
        <v>0</v>
      </c>
      <c r="Z46" s="424">
        <v>0</v>
      </c>
      <c r="AA46" s="417"/>
      <c r="AB46" s="424">
        <f t="shared" si="4"/>
        <v>417.20000000000005</v>
      </c>
    </row>
    <row r="47" spans="1:28" s="430" customFormat="1">
      <c r="A47" s="306" t="s">
        <v>545</v>
      </c>
      <c r="B47" s="184" t="s">
        <v>806</v>
      </c>
      <c r="C47" s="347" t="s">
        <v>898</v>
      </c>
      <c r="D47" s="184" t="s">
        <v>899</v>
      </c>
      <c r="E47" s="352">
        <v>2</v>
      </c>
      <c r="F47" s="353">
        <v>223505</v>
      </c>
      <c r="G47" s="354" t="s">
        <v>809</v>
      </c>
      <c r="H47" s="424">
        <v>0</v>
      </c>
      <c r="I47" s="424">
        <v>236.9</v>
      </c>
      <c r="J47" s="424">
        <v>0</v>
      </c>
      <c r="K47" s="424">
        <v>299.49</v>
      </c>
      <c r="L47" s="424">
        <v>3.75</v>
      </c>
      <c r="M47" s="424">
        <f t="shared" si="0"/>
        <v>295.74</v>
      </c>
      <c r="N47" s="424">
        <v>0</v>
      </c>
      <c r="O47" s="424">
        <v>0</v>
      </c>
      <c r="P47" s="424">
        <f t="shared" si="1"/>
        <v>0</v>
      </c>
      <c r="Q47" s="424">
        <v>0</v>
      </c>
      <c r="R47" s="424">
        <v>0</v>
      </c>
      <c r="S47" s="424">
        <f t="shared" si="2"/>
        <v>0</v>
      </c>
      <c r="T47" s="424">
        <v>0</v>
      </c>
      <c r="U47" s="424">
        <v>0</v>
      </c>
      <c r="V47" s="424">
        <f t="shared" si="3"/>
        <v>0</v>
      </c>
      <c r="W47" s="416"/>
      <c r="X47" s="424">
        <v>0</v>
      </c>
      <c r="Y47" s="424">
        <v>0</v>
      </c>
      <c r="Z47" s="424">
        <v>0</v>
      </c>
      <c r="AA47" s="417"/>
      <c r="AB47" s="424">
        <f t="shared" si="4"/>
        <v>532.64</v>
      </c>
    </row>
    <row r="48" spans="1:28" s="430" customFormat="1">
      <c r="A48" s="306" t="s">
        <v>545</v>
      </c>
      <c r="B48" s="184" t="s">
        <v>806</v>
      </c>
      <c r="C48" s="347" t="s">
        <v>900</v>
      </c>
      <c r="D48" s="184" t="s">
        <v>901</v>
      </c>
      <c r="E48" s="352">
        <v>2</v>
      </c>
      <c r="F48" s="353">
        <v>223505</v>
      </c>
      <c r="G48" s="354" t="s">
        <v>809</v>
      </c>
      <c r="H48" s="424">
        <v>0</v>
      </c>
      <c r="I48" s="424">
        <v>241.75</v>
      </c>
      <c r="J48" s="424">
        <v>0</v>
      </c>
      <c r="K48" s="424">
        <v>299.49</v>
      </c>
      <c r="L48" s="424">
        <v>3.5</v>
      </c>
      <c r="M48" s="424">
        <f t="shared" si="0"/>
        <v>295.99</v>
      </c>
      <c r="N48" s="424">
        <v>0</v>
      </c>
      <c r="O48" s="424">
        <v>0</v>
      </c>
      <c r="P48" s="424">
        <f t="shared" si="1"/>
        <v>0</v>
      </c>
      <c r="Q48" s="424">
        <v>0</v>
      </c>
      <c r="R48" s="424">
        <v>0</v>
      </c>
      <c r="S48" s="424">
        <f t="shared" si="2"/>
        <v>0</v>
      </c>
      <c r="T48" s="424">
        <v>0</v>
      </c>
      <c r="U48" s="424">
        <v>0</v>
      </c>
      <c r="V48" s="424">
        <f t="shared" si="3"/>
        <v>0</v>
      </c>
      <c r="W48" s="416"/>
      <c r="X48" s="424">
        <v>0</v>
      </c>
      <c r="Y48" s="424">
        <v>0</v>
      </c>
      <c r="Z48" s="424">
        <v>0</v>
      </c>
      <c r="AA48" s="417"/>
      <c r="AB48" s="424">
        <f t="shared" si="4"/>
        <v>537.74</v>
      </c>
    </row>
    <row r="49" spans="1:28" s="430" customFormat="1">
      <c r="A49" s="306" t="s">
        <v>545</v>
      </c>
      <c r="B49" s="184" t="s">
        <v>806</v>
      </c>
      <c r="C49" s="347" t="s">
        <v>989</v>
      </c>
      <c r="D49" s="184" t="s">
        <v>988</v>
      </c>
      <c r="E49" s="352"/>
      <c r="F49" s="353">
        <v>223505</v>
      </c>
      <c r="G49" s="354" t="s">
        <v>809</v>
      </c>
      <c r="H49" s="424">
        <v>0</v>
      </c>
      <c r="I49" s="424">
        <v>0</v>
      </c>
      <c r="J49" s="424">
        <v>0</v>
      </c>
      <c r="K49" s="424">
        <v>0</v>
      </c>
      <c r="L49" s="424">
        <v>0</v>
      </c>
      <c r="M49" s="424">
        <v>0</v>
      </c>
      <c r="N49" s="424">
        <v>0</v>
      </c>
      <c r="O49" s="424">
        <v>0</v>
      </c>
      <c r="P49" s="424">
        <v>0</v>
      </c>
      <c r="Q49" s="424">
        <v>75.67</v>
      </c>
      <c r="R49" s="424">
        <v>0</v>
      </c>
      <c r="S49" s="424">
        <f t="shared" si="2"/>
        <v>75.67</v>
      </c>
      <c r="T49" s="424">
        <v>0</v>
      </c>
      <c r="U49" s="424">
        <v>0</v>
      </c>
      <c r="V49" s="424">
        <f t="shared" si="3"/>
        <v>0</v>
      </c>
      <c r="W49" s="416"/>
      <c r="X49" s="424">
        <v>0</v>
      </c>
      <c r="Y49" s="424">
        <v>0</v>
      </c>
      <c r="Z49" s="424">
        <v>0</v>
      </c>
      <c r="AA49" s="417"/>
      <c r="AB49" s="424">
        <f t="shared" si="4"/>
        <v>75.67</v>
      </c>
    </row>
    <row r="50" spans="1:28" s="430" customFormat="1">
      <c r="A50" s="306" t="s">
        <v>545</v>
      </c>
      <c r="B50" s="184" t="s">
        <v>806</v>
      </c>
      <c r="C50" s="347" t="s">
        <v>902</v>
      </c>
      <c r="D50" s="184" t="s">
        <v>903</v>
      </c>
      <c r="E50" s="352">
        <v>3</v>
      </c>
      <c r="F50" s="356">
        <v>514320</v>
      </c>
      <c r="G50" s="354" t="s">
        <v>809</v>
      </c>
      <c r="H50" s="424">
        <v>0</v>
      </c>
      <c r="I50" s="424">
        <v>116.35</v>
      </c>
      <c r="J50" s="424">
        <v>0</v>
      </c>
      <c r="K50" s="424">
        <v>299.49</v>
      </c>
      <c r="L50" s="424">
        <v>24.24</v>
      </c>
      <c r="M50" s="424">
        <f t="shared" si="0"/>
        <v>275.25</v>
      </c>
      <c r="N50" s="424">
        <v>0</v>
      </c>
      <c r="O50" s="424">
        <v>0</v>
      </c>
      <c r="P50" s="424">
        <f t="shared" si="1"/>
        <v>0</v>
      </c>
      <c r="Q50" s="424">
        <v>134.52000000000001</v>
      </c>
      <c r="R50" s="424">
        <v>72.72</v>
      </c>
      <c r="S50" s="424">
        <f t="shared" si="2"/>
        <v>61.800000000000011</v>
      </c>
      <c r="T50" s="424">
        <v>0</v>
      </c>
      <c r="U50" s="424">
        <v>0</v>
      </c>
      <c r="V50" s="424">
        <f t="shared" si="3"/>
        <v>0</v>
      </c>
      <c r="W50" s="416"/>
      <c r="X50" s="424">
        <v>0</v>
      </c>
      <c r="Y50" s="424">
        <v>0</v>
      </c>
      <c r="Z50" s="424">
        <v>0</v>
      </c>
      <c r="AA50" s="417"/>
      <c r="AB50" s="424">
        <f t="shared" si="4"/>
        <v>453.4</v>
      </c>
    </row>
    <row r="51" spans="1:28" s="430" customFormat="1">
      <c r="A51" s="306" t="s">
        <v>545</v>
      </c>
      <c r="B51" s="184" t="s">
        <v>806</v>
      </c>
      <c r="C51" s="347" t="s">
        <v>904</v>
      </c>
      <c r="D51" s="184" t="s">
        <v>905</v>
      </c>
      <c r="E51" s="352">
        <v>3</v>
      </c>
      <c r="F51" s="357">
        <v>513425</v>
      </c>
      <c r="G51" s="354" t="s">
        <v>809</v>
      </c>
      <c r="H51" s="424">
        <v>0</v>
      </c>
      <c r="I51" s="424">
        <v>116.35</v>
      </c>
      <c r="J51" s="424">
        <v>0</v>
      </c>
      <c r="K51" s="424">
        <v>299.49</v>
      </c>
      <c r="L51" s="424">
        <v>24.24</v>
      </c>
      <c r="M51" s="424">
        <f t="shared" si="0"/>
        <v>275.25</v>
      </c>
      <c r="N51" s="424">
        <v>0</v>
      </c>
      <c r="O51" s="424">
        <v>0</v>
      </c>
      <c r="P51" s="424">
        <f t="shared" si="1"/>
        <v>0</v>
      </c>
      <c r="Q51" s="424">
        <v>273.95999999999998</v>
      </c>
      <c r="R51" s="424">
        <v>72.72</v>
      </c>
      <c r="S51" s="424">
        <f t="shared" si="2"/>
        <v>201.23999999999998</v>
      </c>
      <c r="T51" s="424">
        <v>0</v>
      </c>
      <c r="U51" s="424">
        <v>0</v>
      </c>
      <c r="V51" s="424">
        <f t="shared" si="3"/>
        <v>0</v>
      </c>
      <c r="W51" s="416"/>
      <c r="X51" s="424">
        <v>0</v>
      </c>
      <c r="Y51" s="424">
        <v>0</v>
      </c>
      <c r="Z51" s="424">
        <v>0</v>
      </c>
      <c r="AA51" s="417"/>
      <c r="AB51" s="424">
        <f t="shared" si="4"/>
        <v>592.84</v>
      </c>
    </row>
    <row r="52" spans="1:28" s="430" customFormat="1">
      <c r="A52" s="306" t="s">
        <v>545</v>
      </c>
      <c r="B52" s="184" t="s">
        <v>806</v>
      </c>
      <c r="C52" s="347" t="s">
        <v>906</v>
      </c>
      <c r="D52" s="184" t="s">
        <v>907</v>
      </c>
      <c r="E52" s="352">
        <v>2</v>
      </c>
      <c r="F52" s="353">
        <v>322205</v>
      </c>
      <c r="G52" s="354" t="s">
        <v>809</v>
      </c>
      <c r="H52" s="424">
        <v>0</v>
      </c>
      <c r="I52" s="424">
        <v>130.77000000000001</v>
      </c>
      <c r="J52" s="424">
        <v>0</v>
      </c>
      <c r="K52" s="424">
        <v>299.49</v>
      </c>
      <c r="L52" s="424">
        <v>25.05</v>
      </c>
      <c r="M52" s="424">
        <f t="shared" si="0"/>
        <v>274.44</v>
      </c>
      <c r="N52" s="424">
        <v>0</v>
      </c>
      <c r="O52" s="424">
        <v>0</v>
      </c>
      <c r="P52" s="424">
        <f t="shared" si="1"/>
        <v>0</v>
      </c>
      <c r="Q52" s="424">
        <v>0</v>
      </c>
      <c r="R52" s="424">
        <v>0</v>
      </c>
      <c r="S52" s="424">
        <f t="shared" si="2"/>
        <v>0</v>
      </c>
      <c r="T52" s="424">
        <v>0</v>
      </c>
      <c r="U52" s="424">
        <v>0</v>
      </c>
      <c r="V52" s="424">
        <f t="shared" si="3"/>
        <v>0</v>
      </c>
      <c r="W52" s="416"/>
      <c r="X52" s="424">
        <v>0</v>
      </c>
      <c r="Y52" s="424">
        <v>0</v>
      </c>
      <c r="Z52" s="424">
        <v>0</v>
      </c>
      <c r="AA52" s="417"/>
      <c r="AB52" s="424">
        <f t="shared" si="4"/>
        <v>405.21000000000004</v>
      </c>
    </row>
    <row r="53" spans="1:28" s="430" customFormat="1">
      <c r="A53" s="306" t="s">
        <v>545</v>
      </c>
      <c r="B53" s="184" t="s">
        <v>806</v>
      </c>
      <c r="C53" s="354" t="s">
        <v>908</v>
      </c>
      <c r="D53" s="184" t="s">
        <v>909</v>
      </c>
      <c r="E53" s="352">
        <v>2</v>
      </c>
      <c r="F53" s="353">
        <v>322205</v>
      </c>
      <c r="G53" s="354" t="s">
        <v>809</v>
      </c>
      <c r="H53" s="424">
        <v>0</v>
      </c>
      <c r="I53" s="424">
        <v>119.59</v>
      </c>
      <c r="J53" s="424">
        <v>0</v>
      </c>
      <c r="K53" s="424">
        <v>299.48</v>
      </c>
      <c r="L53" s="424">
        <v>1.87</v>
      </c>
      <c r="M53" s="424">
        <f t="shared" si="0"/>
        <v>297.61</v>
      </c>
      <c r="N53" s="424">
        <v>0</v>
      </c>
      <c r="O53" s="424">
        <v>0</v>
      </c>
      <c r="P53" s="424">
        <f t="shared" si="1"/>
        <v>0</v>
      </c>
      <c r="Q53" s="424">
        <v>0</v>
      </c>
      <c r="R53" s="424">
        <v>0</v>
      </c>
      <c r="S53" s="424">
        <f t="shared" si="2"/>
        <v>0</v>
      </c>
      <c r="T53" s="424">
        <v>0</v>
      </c>
      <c r="U53" s="424">
        <v>0</v>
      </c>
      <c r="V53" s="424">
        <f t="shared" si="3"/>
        <v>0</v>
      </c>
      <c r="W53" s="416"/>
      <c r="X53" s="424">
        <v>0</v>
      </c>
      <c r="Y53" s="424">
        <v>0</v>
      </c>
      <c r="Z53" s="424">
        <v>0</v>
      </c>
      <c r="AA53" s="417"/>
      <c r="AB53" s="424">
        <f t="shared" si="4"/>
        <v>417.20000000000005</v>
      </c>
    </row>
    <row r="54" spans="1:28" s="430" customFormat="1">
      <c r="A54" s="306" t="s">
        <v>545</v>
      </c>
      <c r="B54" s="184" t="s">
        <v>806</v>
      </c>
      <c r="C54" s="296" t="s">
        <v>910</v>
      </c>
      <c r="D54" s="184" t="s">
        <v>911</v>
      </c>
      <c r="E54" s="352">
        <v>2</v>
      </c>
      <c r="F54" s="356">
        <v>223505</v>
      </c>
      <c r="G54" s="354" t="s">
        <v>809</v>
      </c>
      <c r="H54" s="424">
        <v>0</v>
      </c>
      <c r="I54" s="424">
        <v>221.95</v>
      </c>
      <c r="J54" s="424">
        <v>0</v>
      </c>
      <c r="K54" s="424">
        <v>299.49</v>
      </c>
      <c r="L54" s="424">
        <v>3.6</v>
      </c>
      <c r="M54" s="424">
        <f t="shared" si="0"/>
        <v>295.89</v>
      </c>
      <c r="N54" s="424">
        <v>0</v>
      </c>
      <c r="O54" s="424">
        <v>0</v>
      </c>
      <c r="P54" s="424">
        <f t="shared" si="1"/>
        <v>0</v>
      </c>
      <c r="Q54" s="424">
        <v>0</v>
      </c>
      <c r="R54" s="424">
        <v>0</v>
      </c>
      <c r="S54" s="424">
        <f t="shared" si="2"/>
        <v>0</v>
      </c>
      <c r="T54" s="424">
        <v>0</v>
      </c>
      <c r="U54" s="424">
        <v>0</v>
      </c>
      <c r="V54" s="424">
        <f t="shared" si="3"/>
        <v>0</v>
      </c>
      <c r="W54" s="416"/>
      <c r="X54" s="424">
        <v>0</v>
      </c>
      <c r="Y54" s="424">
        <v>0</v>
      </c>
      <c r="Z54" s="424">
        <v>0</v>
      </c>
      <c r="AA54" s="417"/>
      <c r="AB54" s="424">
        <f t="shared" si="4"/>
        <v>517.83999999999992</v>
      </c>
    </row>
    <row r="55" spans="1:28" s="430" customFormat="1">
      <c r="A55" s="306" t="s">
        <v>545</v>
      </c>
      <c r="B55" s="184" t="s">
        <v>806</v>
      </c>
      <c r="C55" s="347" t="s">
        <v>912</v>
      </c>
      <c r="D55" s="184" t="s">
        <v>913</v>
      </c>
      <c r="E55" s="352">
        <v>3</v>
      </c>
      <c r="F55" s="356">
        <v>517420</v>
      </c>
      <c r="G55" s="354" t="s">
        <v>809</v>
      </c>
      <c r="H55" s="424">
        <v>0</v>
      </c>
      <c r="I55" s="424">
        <v>109.61</v>
      </c>
      <c r="J55" s="424">
        <v>0</v>
      </c>
      <c r="K55" s="424">
        <v>299.49</v>
      </c>
      <c r="L55" s="424">
        <v>24.24</v>
      </c>
      <c r="M55" s="424">
        <f t="shared" si="0"/>
        <v>275.25</v>
      </c>
      <c r="N55" s="424">
        <v>0</v>
      </c>
      <c r="O55" s="424">
        <v>0</v>
      </c>
      <c r="P55" s="424">
        <f t="shared" si="1"/>
        <v>0</v>
      </c>
      <c r="Q55" s="424">
        <v>0</v>
      </c>
      <c r="R55" s="424">
        <v>0</v>
      </c>
      <c r="S55" s="424">
        <f t="shared" si="2"/>
        <v>0</v>
      </c>
      <c r="T55" s="424">
        <v>0</v>
      </c>
      <c r="U55" s="424">
        <v>0</v>
      </c>
      <c r="V55" s="424">
        <f t="shared" si="3"/>
        <v>0</v>
      </c>
      <c r="W55" s="416"/>
      <c r="X55" s="424">
        <v>0</v>
      </c>
      <c r="Y55" s="424">
        <v>0</v>
      </c>
      <c r="Z55" s="424">
        <v>0</v>
      </c>
      <c r="AA55" s="417"/>
      <c r="AB55" s="424">
        <f t="shared" si="4"/>
        <v>384.86</v>
      </c>
    </row>
    <row r="56" spans="1:28" s="430" customFormat="1">
      <c r="A56" s="306" t="s">
        <v>545</v>
      </c>
      <c r="B56" s="184" t="s">
        <v>806</v>
      </c>
      <c r="C56" s="354" t="s">
        <v>914</v>
      </c>
      <c r="D56" s="184" t="s">
        <v>915</v>
      </c>
      <c r="E56" s="352">
        <v>3</v>
      </c>
      <c r="F56" s="353">
        <v>782320</v>
      </c>
      <c r="G56" s="354" t="s">
        <v>809</v>
      </c>
      <c r="H56" s="424">
        <v>0</v>
      </c>
      <c r="I56" s="424">
        <v>143.38999999999999</v>
      </c>
      <c r="J56" s="424">
        <v>0</v>
      </c>
      <c r="K56" s="424">
        <v>299.49</v>
      </c>
      <c r="L56" s="424">
        <v>31</v>
      </c>
      <c r="M56" s="424">
        <f t="shared" si="0"/>
        <v>268.49</v>
      </c>
      <c r="N56" s="424">
        <v>0</v>
      </c>
      <c r="O56" s="424">
        <v>0</v>
      </c>
      <c r="P56" s="424">
        <f t="shared" si="1"/>
        <v>0</v>
      </c>
      <c r="Q56" s="424">
        <v>159.13</v>
      </c>
      <c r="R56" s="424">
        <v>93</v>
      </c>
      <c r="S56" s="424">
        <f t="shared" si="2"/>
        <v>66.13</v>
      </c>
      <c r="T56" s="424">
        <v>0</v>
      </c>
      <c r="U56" s="424">
        <v>0</v>
      </c>
      <c r="V56" s="424">
        <f t="shared" si="3"/>
        <v>0</v>
      </c>
      <c r="W56" s="416"/>
      <c r="X56" s="424">
        <v>0</v>
      </c>
      <c r="Y56" s="424">
        <v>0</v>
      </c>
      <c r="Z56" s="424">
        <v>0</v>
      </c>
      <c r="AA56" s="417"/>
      <c r="AB56" s="424">
        <f t="shared" si="4"/>
        <v>478.01</v>
      </c>
    </row>
    <row r="57" spans="1:28" s="430" customFormat="1">
      <c r="A57" s="306" t="s">
        <v>545</v>
      </c>
      <c r="B57" s="184" t="s">
        <v>806</v>
      </c>
      <c r="C57" s="347" t="s">
        <v>916</v>
      </c>
      <c r="D57" s="184" t="s">
        <v>917</v>
      </c>
      <c r="E57" s="352">
        <v>3</v>
      </c>
      <c r="F57" s="353">
        <v>521130</v>
      </c>
      <c r="G57" s="354" t="s">
        <v>809</v>
      </c>
      <c r="H57" s="424">
        <v>0</v>
      </c>
      <c r="I57" s="424">
        <v>96.96</v>
      </c>
      <c r="J57" s="424">
        <v>0</v>
      </c>
      <c r="K57" s="424">
        <v>299.49</v>
      </c>
      <c r="L57" s="424">
        <v>24.24</v>
      </c>
      <c r="M57" s="424">
        <f t="shared" si="0"/>
        <v>275.25</v>
      </c>
      <c r="N57" s="424">
        <v>0</v>
      </c>
      <c r="O57" s="424">
        <v>0</v>
      </c>
      <c r="P57" s="424">
        <f t="shared" si="1"/>
        <v>0</v>
      </c>
      <c r="Q57" s="424">
        <v>134.52000000000001</v>
      </c>
      <c r="R57" s="424">
        <v>72.72</v>
      </c>
      <c r="S57" s="424">
        <f t="shared" si="2"/>
        <v>61.800000000000011</v>
      </c>
      <c r="T57" s="424">
        <v>0</v>
      </c>
      <c r="U57" s="424">
        <v>0</v>
      </c>
      <c r="V57" s="424">
        <f t="shared" si="3"/>
        <v>0</v>
      </c>
      <c r="W57" s="416"/>
      <c r="X57" s="424">
        <v>0</v>
      </c>
      <c r="Y57" s="424">
        <v>0</v>
      </c>
      <c r="Z57" s="424">
        <v>0</v>
      </c>
      <c r="AA57" s="417"/>
      <c r="AB57" s="424">
        <f t="shared" si="4"/>
        <v>434.01</v>
      </c>
    </row>
    <row r="58" spans="1:28" s="431" customFormat="1">
      <c r="A58" s="306" t="s">
        <v>545</v>
      </c>
      <c r="B58" s="184" t="s">
        <v>806</v>
      </c>
      <c r="C58" s="347" t="s">
        <v>918</v>
      </c>
      <c r="D58" s="184" t="s">
        <v>919</v>
      </c>
      <c r="E58" s="352">
        <v>3</v>
      </c>
      <c r="F58" s="353">
        <v>514320</v>
      </c>
      <c r="G58" s="354" t="s">
        <v>809</v>
      </c>
      <c r="H58" s="424">
        <v>0</v>
      </c>
      <c r="I58" s="424">
        <v>116.35</v>
      </c>
      <c r="J58" s="424">
        <v>0</v>
      </c>
      <c r="K58" s="424">
        <v>299.49</v>
      </c>
      <c r="L58" s="424">
        <v>24.24</v>
      </c>
      <c r="M58" s="424">
        <f t="shared" si="0"/>
        <v>275.25</v>
      </c>
      <c r="N58" s="424">
        <v>0</v>
      </c>
      <c r="O58" s="424">
        <v>0</v>
      </c>
      <c r="P58" s="424">
        <f t="shared" si="1"/>
        <v>0</v>
      </c>
      <c r="Q58" s="424">
        <v>269.04000000000002</v>
      </c>
      <c r="R58" s="424">
        <v>72.72</v>
      </c>
      <c r="S58" s="424">
        <f t="shared" si="2"/>
        <v>196.32000000000002</v>
      </c>
      <c r="T58" s="424">
        <v>0</v>
      </c>
      <c r="U58" s="424">
        <v>0</v>
      </c>
      <c r="V58" s="424">
        <f t="shared" si="3"/>
        <v>0</v>
      </c>
      <c r="W58" s="416"/>
      <c r="X58" s="424">
        <v>0</v>
      </c>
      <c r="Y58" s="424">
        <v>0</v>
      </c>
      <c r="Z58" s="424">
        <v>0</v>
      </c>
      <c r="AA58" s="417"/>
      <c r="AB58" s="424">
        <f t="shared" si="4"/>
        <v>587.92000000000007</v>
      </c>
    </row>
    <row r="59" spans="1:28" s="432" customFormat="1">
      <c r="A59" s="306" t="s">
        <v>545</v>
      </c>
      <c r="B59" s="184" t="s">
        <v>806</v>
      </c>
      <c r="C59" s="347" t="s">
        <v>920</v>
      </c>
      <c r="D59" s="184" t="s">
        <v>921</v>
      </c>
      <c r="E59" s="352">
        <v>3</v>
      </c>
      <c r="F59" s="353">
        <v>514320</v>
      </c>
      <c r="G59" s="354" t="s">
        <v>809</v>
      </c>
      <c r="H59" s="424">
        <v>0</v>
      </c>
      <c r="I59" s="424">
        <v>116.35</v>
      </c>
      <c r="J59" s="424">
        <v>0</v>
      </c>
      <c r="K59" s="424">
        <v>299.49</v>
      </c>
      <c r="L59" s="424">
        <v>24.24</v>
      </c>
      <c r="M59" s="424">
        <f t="shared" si="0"/>
        <v>275.25</v>
      </c>
      <c r="N59" s="424">
        <v>0</v>
      </c>
      <c r="O59" s="424">
        <v>0</v>
      </c>
      <c r="P59" s="424">
        <f t="shared" si="1"/>
        <v>0</v>
      </c>
      <c r="Q59" s="424">
        <v>266.99</v>
      </c>
      <c r="R59" s="424">
        <v>72.72</v>
      </c>
      <c r="S59" s="424">
        <f t="shared" si="2"/>
        <v>194.27</v>
      </c>
      <c r="T59" s="424">
        <v>0</v>
      </c>
      <c r="U59" s="424">
        <v>0</v>
      </c>
      <c r="V59" s="424">
        <f t="shared" si="3"/>
        <v>0</v>
      </c>
      <c r="W59" s="416"/>
      <c r="X59" s="424">
        <v>0</v>
      </c>
      <c r="Y59" s="424">
        <v>0</v>
      </c>
      <c r="Z59" s="424">
        <v>0</v>
      </c>
      <c r="AA59" s="417"/>
      <c r="AB59" s="424">
        <f t="shared" si="4"/>
        <v>585.87</v>
      </c>
    </row>
    <row r="60" spans="1:28" s="432" customFormat="1">
      <c r="A60" s="306" t="s">
        <v>545</v>
      </c>
      <c r="B60" s="184" t="s">
        <v>806</v>
      </c>
      <c r="C60" s="347" t="s">
        <v>922</v>
      </c>
      <c r="D60" s="184" t="s">
        <v>923</v>
      </c>
      <c r="E60" s="352">
        <v>2</v>
      </c>
      <c r="F60" s="353">
        <v>223505</v>
      </c>
      <c r="G60" s="354" t="s">
        <v>809</v>
      </c>
      <c r="H60" s="424">
        <v>0</v>
      </c>
      <c r="I60" s="424">
        <v>224.06</v>
      </c>
      <c r="J60" s="424">
        <v>0</v>
      </c>
      <c r="K60" s="424">
        <v>299.49</v>
      </c>
      <c r="L60" s="424">
        <v>3.6</v>
      </c>
      <c r="M60" s="424">
        <f t="shared" si="0"/>
        <v>295.89</v>
      </c>
      <c r="N60" s="424">
        <v>0</v>
      </c>
      <c r="O60" s="424">
        <v>0</v>
      </c>
      <c r="P60" s="424">
        <f t="shared" si="1"/>
        <v>0</v>
      </c>
      <c r="Q60" s="424">
        <v>0</v>
      </c>
      <c r="R60" s="424">
        <v>0</v>
      </c>
      <c r="S60" s="424">
        <f t="shared" si="2"/>
        <v>0</v>
      </c>
      <c r="T60" s="424">
        <v>63.48</v>
      </c>
      <c r="U60" s="424">
        <v>0</v>
      </c>
      <c r="V60" s="424">
        <f t="shared" si="3"/>
        <v>63.48</v>
      </c>
      <c r="W60" s="424" t="s">
        <v>984</v>
      </c>
      <c r="X60" s="424">
        <v>0</v>
      </c>
      <c r="Y60" s="424">
        <v>0</v>
      </c>
      <c r="Z60" s="424">
        <v>0</v>
      </c>
      <c r="AA60" s="417"/>
      <c r="AB60" s="424">
        <f t="shared" si="4"/>
        <v>583.43000000000006</v>
      </c>
    </row>
    <row r="61" spans="1:28" s="432" customFormat="1">
      <c r="A61" s="306" t="s">
        <v>545</v>
      </c>
      <c r="B61" s="184" t="s">
        <v>806</v>
      </c>
      <c r="C61" s="347" t="s">
        <v>924</v>
      </c>
      <c r="D61" s="184" t="s">
        <v>925</v>
      </c>
      <c r="E61" s="352">
        <v>2</v>
      </c>
      <c r="F61" s="353">
        <v>223505</v>
      </c>
      <c r="G61" s="354" t="s">
        <v>809</v>
      </c>
      <c r="H61" s="424">
        <v>0</v>
      </c>
      <c r="I61" s="424">
        <v>260.60000000000002</v>
      </c>
      <c r="J61" s="424">
        <v>0</v>
      </c>
      <c r="K61" s="424">
        <v>299.49</v>
      </c>
      <c r="L61" s="424">
        <v>3.75</v>
      </c>
      <c r="M61" s="424">
        <f t="shared" si="0"/>
        <v>295.74</v>
      </c>
      <c r="N61" s="424">
        <v>0</v>
      </c>
      <c r="O61" s="424">
        <v>0</v>
      </c>
      <c r="P61" s="424">
        <f t="shared" si="1"/>
        <v>0</v>
      </c>
      <c r="Q61" s="424">
        <v>0</v>
      </c>
      <c r="R61" s="424">
        <v>0</v>
      </c>
      <c r="S61" s="424">
        <f t="shared" si="2"/>
        <v>0</v>
      </c>
      <c r="T61" s="424">
        <v>0</v>
      </c>
      <c r="U61" s="424">
        <v>0</v>
      </c>
      <c r="V61" s="424">
        <f t="shared" si="3"/>
        <v>0</v>
      </c>
      <c r="W61" s="416"/>
      <c r="X61" s="424">
        <v>0</v>
      </c>
      <c r="Y61" s="424">
        <v>0</v>
      </c>
      <c r="Z61" s="424">
        <v>0</v>
      </c>
      <c r="AA61" s="417"/>
      <c r="AB61" s="424">
        <f t="shared" si="4"/>
        <v>556.34</v>
      </c>
    </row>
    <row r="62" spans="1:28" s="432" customFormat="1">
      <c r="A62" s="306" t="s">
        <v>545</v>
      </c>
      <c r="B62" s="184" t="s">
        <v>806</v>
      </c>
      <c r="C62" s="306" t="s">
        <v>926</v>
      </c>
      <c r="D62" s="184" t="s">
        <v>927</v>
      </c>
      <c r="E62" s="352">
        <v>2</v>
      </c>
      <c r="F62" s="353">
        <v>223505</v>
      </c>
      <c r="G62" s="354" t="s">
        <v>809</v>
      </c>
      <c r="H62" s="424">
        <v>0</v>
      </c>
      <c r="I62" s="424">
        <v>244.83</v>
      </c>
      <c r="J62" s="424">
        <v>0</v>
      </c>
      <c r="K62" s="424">
        <v>299.49</v>
      </c>
      <c r="L62" s="424">
        <v>3.48</v>
      </c>
      <c r="M62" s="424">
        <f t="shared" si="0"/>
        <v>296.01</v>
      </c>
      <c r="N62" s="424">
        <v>0</v>
      </c>
      <c r="O62" s="424">
        <v>0</v>
      </c>
      <c r="P62" s="424">
        <f t="shared" si="1"/>
        <v>0</v>
      </c>
      <c r="Q62" s="424">
        <v>0</v>
      </c>
      <c r="R62" s="424">
        <v>0</v>
      </c>
      <c r="S62" s="424">
        <f t="shared" si="2"/>
        <v>0</v>
      </c>
      <c r="T62" s="424">
        <v>0</v>
      </c>
      <c r="U62" s="424">
        <v>0</v>
      </c>
      <c r="V62" s="424">
        <f t="shared" si="3"/>
        <v>0</v>
      </c>
      <c r="W62" s="416"/>
      <c r="X62" s="424">
        <v>0</v>
      </c>
      <c r="Y62" s="424">
        <v>0</v>
      </c>
      <c r="Z62" s="424">
        <v>0</v>
      </c>
      <c r="AA62" s="417"/>
      <c r="AB62" s="424">
        <f t="shared" si="4"/>
        <v>540.84</v>
      </c>
    </row>
    <row r="63" spans="1:28" s="432" customFormat="1">
      <c r="A63" s="306" t="s">
        <v>545</v>
      </c>
      <c r="B63" s="184" t="s">
        <v>806</v>
      </c>
      <c r="C63" s="296" t="s">
        <v>928</v>
      </c>
      <c r="D63" s="184" t="s">
        <v>929</v>
      </c>
      <c r="E63" s="352">
        <v>2</v>
      </c>
      <c r="F63" s="353">
        <v>322205</v>
      </c>
      <c r="G63" s="354" t="s">
        <v>809</v>
      </c>
      <c r="H63" s="424">
        <v>0</v>
      </c>
      <c r="I63" s="424">
        <v>119.59</v>
      </c>
      <c r="J63" s="424">
        <v>0</v>
      </c>
      <c r="K63" s="424">
        <v>299.48</v>
      </c>
      <c r="L63" s="424">
        <v>1.87</v>
      </c>
      <c r="M63" s="424">
        <f t="shared" si="0"/>
        <v>297.61</v>
      </c>
      <c r="N63" s="424">
        <v>0</v>
      </c>
      <c r="O63" s="424">
        <v>0</v>
      </c>
      <c r="P63" s="424">
        <f t="shared" si="1"/>
        <v>0</v>
      </c>
      <c r="Q63" s="424">
        <v>0</v>
      </c>
      <c r="R63" s="424">
        <v>0</v>
      </c>
      <c r="S63" s="424">
        <f t="shared" si="2"/>
        <v>0</v>
      </c>
      <c r="T63" s="424">
        <v>0</v>
      </c>
      <c r="U63" s="424">
        <v>0</v>
      </c>
      <c r="V63" s="424">
        <f t="shared" si="3"/>
        <v>0</v>
      </c>
      <c r="W63" s="416"/>
      <c r="X63" s="424">
        <v>0</v>
      </c>
      <c r="Y63" s="424">
        <v>0</v>
      </c>
      <c r="Z63" s="424">
        <v>0</v>
      </c>
      <c r="AA63" s="417"/>
      <c r="AB63" s="424">
        <f t="shared" si="4"/>
        <v>417.20000000000005</v>
      </c>
    </row>
    <row r="64" spans="1:28" s="432" customFormat="1">
      <c r="A64" s="306" t="s">
        <v>545</v>
      </c>
      <c r="B64" s="184" t="s">
        <v>806</v>
      </c>
      <c r="C64" s="347" t="s">
        <v>930</v>
      </c>
      <c r="D64" s="184" t="s">
        <v>931</v>
      </c>
      <c r="E64" s="352">
        <v>2</v>
      </c>
      <c r="F64" s="353">
        <v>223505</v>
      </c>
      <c r="G64" s="354" t="s">
        <v>809</v>
      </c>
      <c r="H64" s="424">
        <v>0</v>
      </c>
      <c r="I64" s="424">
        <v>251.06</v>
      </c>
      <c r="J64" s="424">
        <v>0</v>
      </c>
      <c r="K64" s="424">
        <v>299.49</v>
      </c>
      <c r="L64" s="424">
        <v>3.6</v>
      </c>
      <c r="M64" s="424">
        <f t="shared" si="0"/>
        <v>295.89</v>
      </c>
      <c r="N64" s="424">
        <v>0</v>
      </c>
      <c r="O64" s="424">
        <v>0</v>
      </c>
      <c r="P64" s="424">
        <f t="shared" si="1"/>
        <v>0</v>
      </c>
      <c r="Q64" s="424">
        <v>0</v>
      </c>
      <c r="R64" s="424">
        <v>0</v>
      </c>
      <c r="S64" s="424">
        <f t="shared" si="2"/>
        <v>0</v>
      </c>
      <c r="T64" s="424">
        <v>0</v>
      </c>
      <c r="U64" s="424">
        <v>0</v>
      </c>
      <c r="V64" s="424">
        <f t="shared" si="3"/>
        <v>0</v>
      </c>
      <c r="W64" s="416"/>
      <c r="X64" s="424">
        <v>0</v>
      </c>
      <c r="Y64" s="424">
        <v>0</v>
      </c>
      <c r="Z64" s="424">
        <v>0</v>
      </c>
      <c r="AA64" s="417"/>
      <c r="AB64" s="424">
        <f t="shared" si="4"/>
        <v>546.95000000000005</v>
      </c>
    </row>
    <row r="65" spans="1:28" s="432" customFormat="1">
      <c r="A65" s="306" t="s">
        <v>545</v>
      </c>
      <c r="B65" s="184" t="s">
        <v>806</v>
      </c>
      <c r="C65" s="347" t="s">
        <v>932</v>
      </c>
      <c r="D65" s="184" t="s">
        <v>933</v>
      </c>
      <c r="E65" s="352">
        <v>2</v>
      </c>
      <c r="F65" s="357">
        <v>223505</v>
      </c>
      <c r="G65" s="354" t="s">
        <v>809</v>
      </c>
      <c r="H65" s="424">
        <v>0</v>
      </c>
      <c r="I65" s="424">
        <v>235.47</v>
      </c>
      <c r="J65" s="424">
        <v>0</v>
      </c>
      <c r="K65" s="424">
        <v>299.48</v>
      </c>
      <c r="L65" s="424">
        <v>3.36</v>
      </c>
      <c r="M65" s="424">
        <f t="shared" si="0"/>
        <v>296.12</v>
      </c>
      <c r="N65" s="424">
        <v>0</v>
      </c>
      <c r="O65" s="424">
        <v>0</v>
      </c>
      <c r="P65" s="424">
        <f t="shared" si="1"/>
        <v>0</v>
      </c>
      <c r="Q65" s="424">
        <v>0</v>
      </c>
      <c r="R65" s="424">
        <v>0</v>
      </c>
      <c r="S65" s="424">
        <f t="shared" si="2"/>
        <v>0</v>
      </c>
      <c r="T65" s="424">
        <v>0</v>
      </c>
      <c r="U65" s="424">
        <v>0</v>
      </c>
      <c r="V65" s="424">
        <f t="shared" si="3"/>
        <v>0</v>
      </c>
      <c r="W65" s="416"/>
      <c r="X65" s="424">
        <v>0</v>
      </c>
      <c r="Y65" s="424">
        <v>0</v>
      </c>
      <c r="Z65" s="424">
        <v>0</v>
      </c>
      <c r="AA65" s="417"/>
      <c r="AB65" s="424">
        <f t="shared" si="4"/>
        <v>531.59</v>
      </c>
    </row>
    <row r="66" spans="1:28" s="432" customFormat="1">
      <c r="A66" s="306" t="s">
        <v>545</v>
      </c>
      <c r="B66" s="184" t="s">
        <v>806</v>
      </c>
      <c r="C66" s="296" t="s">
        <v>934</v>
      </c>
      <c r="D66" s="184" t="s">
        <v>935</v>
      </c>
      <c r="E66" s="352">
        <v>2</v>
      </c>
      <c r="F66" s="353">
        <v>223505</v>
      </c>
      <c r="G66" s="354" t="s">
        <v>809</v>
      </c>
      <c r="H66" s="424">
        <v>0</v>
      </c>
      <c r="I66" s="424">
        <v>228.39</v>
      </c>
      <c r="J66" s="424">
        <v>0</v>
      </c>
      <c r="K66" s="424">
        <v>299.49</v>
      </c>
      <c r="L66" s="424">
        <v>3.63</v>
      </c>
      <c r="M66" s="424">
        <f t="shared" si="0"/>
        <v>295.86</v>
      </c>
      <c r="N66" s="424">
        <v>0</v>
      </c>
      <c r="O66" s="424">
        <v>0</v>
      </c>
      <c r="P66" s="424">
        <f t="shared" si="1"/>
        <v>0</v>
      </c>
      <c r="Q66" s="424">
        <v>0</v>
      </c>
      <c r="R66" s="424">
        <v>0</v>
      </c>
      <c r="S66" s="424">
        <f t="shared" si="2"/>
        <v>0</v>
      </c>
      <c r="T66" s="424">
        <v>0</v>
      </c>
      <c r="U66" s="424">
        <v>0</v>
      </c>
      <c r="V66" s="424">
        <f t="shared" si="3"/>
        <v>0</v>
      </c>
      <c r="W66" s="416"/>
      <c r="X66" s="424">
        <v>0</v>
      </c>
      <c r="Y66" s="424">
        <v>0</v>
      </c>
      <c r="Z66" s="424">
        <v>0</v>
      </c>
      <c r="AA66" s="417"/>
      <c r="AB66" s="424">
        <f t="shared" si="4"/>
        <v>524.25</v>
      </c>
    </row>
    <row r="67" spans="1:28" s="432" customFormat="1">
      <c r="A67" s="306" t="s">
        <v>545</v>
      </c>
      <c r="B67" s="184" t="s">
        <v>806</v>
      </c>
      <c r="C67" s="347" t="s">
        <v>936</v>
      </c>
      <c r="D67" s="184" t="s">
        <v>937</v>
      </c>
      <c r="E67" s="352">
        <v>2</v>
      </c>
      <c r="F67" s="353">
        <v>251605</v>
      </c>
      <c r="G67" s="354" t="s">
        <v>809</v>
      </c>
      <c r="H67" s="424">
        <v>0</v>
      </c>
      <c r="I67" s="424">
        <v>179.3</v>
      </c>
      <c r="J67" s="424">
        <v>0</v>
      </c>
      <c r="K67" s="424">
        <v>299.49</v>
      </c>
      <c r="L67" s="424">
        <v>40.14</v>
      </c>
      <c r="M67" s="424">
        <f t="shared" ref="M67:M90" si="5">K67-L67</f>
        <v>259.35000000000002</v>
      </c>
      <c r="N67" s="424">
        <v>0</v>
      </c>
      <c r="O67" s="424">
        <v>0</v>
      </c>
      <c r="P67" s="424">
        <f t="shared" ref="P67:P90" si="6">N67-O67</f>
        <v>0</v>
      </c>
      <c r="Q67" s="424">
        <v>0</v>
      </c>
      <c r="R67" s="424">
        <v>0</v>
      </c>
      <c r="S67" s="424">
        <f t="shared" ref="S67:S81" si="7">Q67-R67</f>
        <v>0</v>
      </c>
      <c r="T67" s="424">
        <v>0</v>
      </c>
      <c r="U67" s="424">
        <v>0</v>
      </c>
      <c r="V67" s="424">
        <f t="shared" si="3"/>
        <v>0</v>
      </c>
      <c r="W67" s="416"/>
      <c r="X67" s="424">
        <v>0</v>
      </c>
      <c r="Y67" s="424">
        <v>0</v>
      </c>
      <c r="Z67" s="424">
        <v>0</v>
      </c>
      <c r="AA67" s="417"/>
      <c r="AB67" s="424">
        <f t="shared" si="4"/>
        <v>438.65000000000003</v>
      </c>
    </row>
    <row r="68" spans="1:28" s="432" customFormat="1">
      <c r="A68" s="306" t="s">
        <v>545</v>
      </c>
      <c r="B68" s="184" t="s">
        <v>806</v>
      </c>
      <c r="C68" s="347" t="s">
        <v>938</v>
      </c>
      <c r="D68" s="184" t="s">
        <v>939</v>
      </c>
      <c r="E68" s="352">
        <v>3</v>
      </c>
      <c r="F68" s="353">
        <v>517420</v>
      </c>
      <c r="G68" s="354" t="s">
        <v>809</v>
      </c>
      <c r="H68" s="424">
        <v>0</v>
      </c>
      <c r="I68" s="424">
        <v>96.96</v>
      </c>
      <c r="J68" s="424">
        <v>0</v>
      </c>
      <c r="K68" s="424">
        <v>299.49</v>
      </c>
      <c r="L68" s="424">
        <v>24.24</v>
      </c>
      <c r="M68" s="424">
        <f t="shared" si="5"/>
        <v>275.25</v>
      </c>
      <c r="N68" s="424">
        <v>0</v>
      </c>
      <c r="O68" s="424">
        <v>0</v>
      </c>
      <c r="P68" s="424">
        <f t="shared" si="6"/>
        <v>0</v>
      </c>
      <c r="Q68" s="424">
        <v>134.52000000000001</v>
      </c>
      <c r="R68" s="424">
        <v>72.72</v>
      </c>
      <c r="S68" s="424">
        <f t="shared" si="7"/>
        <v>61.800000000000011</v>
      </c>
      <c r="T68" s="424">
        <v>0</v>
      </c>
      <c r="U68" s="424">
        <v>0</v>
      </c>
      <c r="V68" s="424">
        <f t="shared" ref="V68:V90" si="8">T68-U68</f>
        <v>0</v>
      </c>
      <c r="W68" s="416"/>
      <c r="X68" s="424">
        <v>0</v>
      </c>
      <c r="Y68" s="424">
        <v>0</v>
      </c>
      <c r="Z68" s="424">
        <v>0</v>
      </c>
      <c r="AA68" s="417"/>
      <c r="AB68" s="424">
        <f t="shared" ref="AB68:AB131" si="9">SUM(Z68,V68,S68,P68,M68,J68,I68)</f>
        <v>434.01</v>
      </c>
    </row>
    <row r="69" spans="1:28" s="432" customFormat="1">
      <c r="A69" s="306" t="s">
        <v>545</v>
      </c>
      <c r="B69" s="184" t="s">
        <v>806</v>
      </c>
      <c r="C69" s="347" t="s">
        <v>940</v>
      </c>
      <c r="D69" s="184" t="s">
        <v>941</v>
      </c>
      <c r="E69" s="352">
        <v>3</v>
      </c>
      <c r="F69" s="353">
        <v>514320</v>
      </c>
      <c r="G69" s="354" t="s">
        <v>809</v>
      </c>
      <c r="H69" s="424">
        <v>0</v>
      </c>
      <c r="I69" s="424">
        <v>116.35</v>
      </c>
      <c r="J69" s="424">
        <v>0</v>
      </c>
      <c r="K69" s="424">
        <v>299.49</v>
      </c>
      <c r="L69" s="424">
        <v>24.24</v>
      </c>
      <c r="M69" s="424">
        <f t="shared" si="5"/>
        <v>275.25</v>
      </c>
      <c r="N69" s="424">
        <v>0</v>
      </c>
      <c r="O69" s="424">
        <v>0</v>
      </c>
      <c r="P69" s="424">
        <f t="shared" si="6"/>
        <v>0</v>
      </c>
      <c r="Q69" s="424">
        <v>134.52000000000001</v>
      </c>
      <c r="R69" s="424">
        <v>72.72</v>
      </c>
      <c r="S69" s="424">
        <f t="shared" si="7"/>
        <v>61.800000000000011</v>
      </c>
      <c r="T69" s="424">
        <v>0</v>
      </c>
      <c r="U69" s="424">
        <v>0</v>
      </c>
      <c r="V69" s="424">
        <f t="shared" si="8"/>
        <v>0</v>
      </c>
      <c r="W69" s="416"/>
      <c r="X69" s="424">
        <v>0</v>
      </c>
      <c r="Y69" s="424">
        <v>0</v>
      </c>
      <c r="Z69" s="424">
        <v>0</v>
      </c>
      <c r="AA69" s="417"/>
      <c r="AB69" s="424">
        <f t="shared" si="9"/>
        <v>453.4</v>
      </c>
    </row>
    <row r="70" spans="1:28" s="432" customFormat="1">
      <c r="A70" s="306" t="s">
        <v>545</v>
      </c>
      <c r="B70" s="184" t="s">
        <v>806</v>
      </c>
      <c r="C70" s="347" t="s">
        <v>942</v>
      </c>
      <c r="D70" s="184" t="s">
        <v>943</v>
      </c>
      <c r="E70" s="352">
        <v>3</v>
      </c>
      <c r="F70" s="356">
        <v>521130</v>
      </c>
      <c r="G70" s="354" t="s">
        <v>809</v>
      </c>
      <c r="H70" s="424">
        <v>0</v>
      </c>
      <c r="I70" s="424">
        <v>96.96</v>
      </c>
      <c r="J70" s="424">
        <v>0</v>
      </c>
      <c r="K70" s="424">
        <v>299.49</v>
      </c>
      <c r="L70" s="424">
        <v>24.24</v>
      </c>
      <c r="M70" s="424">
        <f t="shared" si="5"/>
        <v>275.25</v>
      </c>
      <c r="N70" s="424">
        <v>0</v>
      </c>
      <c r="O70" s="424">
        <v>0</v>
      </c>
      <c r="P70" s="424">
        <f t="shared" si="6"/>
        <v>0</v>
      </c>
      <c r="Q70" s="424">
        <v>92.48</v>
      </c>
      <c r="R70" s="424">
        <v>72.72</v>
      </c>
      <c r="S70" s="424">
        <f t="shared" si="7"/>
        <v>19.760000000000005</v>
      </c>
      <c r="T70" s="424">
        <v>0</v>
      </c>
      <c r="U70" s="424">
        <v>0</v>
      </c>
      <c r="V70" s="424">
        <f t="shared" si="8"/>
        <v>0</v>
      </c>
      <c r="W70" s="416"/>
      <c r="X70" s="424">
        <v>0</v>
      </c>
      <c r="Y70" s="424">
        <v>0</v>
      </c>
      <c r="Z70" s="424">
        <v>0</v>
      </c>
      <c r="AA70" s="417"/>
      <c r="AB70" s="424">
        <f t="shared" si="9"/>
        <v>391.96999999999997</v>
      </c>
    </row>
    <row r="71" spans="1:28" s="432" customFormat="1">
      <c r="A71" s="306" t="s">
        <v>545</v>
      </c>
      <c r="B71" s="184" t="s">
        <v>806</v>
      </c>
      <c r="C71" s="347" t="s">
        <v>944</v>
      </c>
      <c r="D71" s="184" t="s">
        <v>945</v>
      </c>
      <c r="E71" s="352">
        <v>2</v>
      </c>
      <c r="F71" s="356">
        <v>223505</v>
      </c>
      <c r="G71" s="354" t="s">
        <v>809</v>
      </c>
      <c r="H71" s="424">
        <v>0</v>
      </c>
      <c r="I71" s="424">
        <v>199.75</v>
      </c>
      <c r="J71" s="424">
        <v>0</v>
      </c>
      <c r="K71" s="424">
        <v>299.48</v>
      </c>
      <c r="L71" s="424">
        <v>3.24</v>
      </c>
      <c r="M71" s="424">
        <f t="shared" si="5"/>
        <v>296.24</v>
      </c>
      <c r="N71" s="424">
        <v>0</v>
      </c>
      <c r="O71" s="424">
        <v>0</v>
      </c>
      <c r="P71" s="424">
        <f t="shared" si="6"/>
        <v>0</v>
      </c>
      <c r="Q71" s="424">
        <v>0</v>
      </c>
      <c r="R71" s="424">
        <v>0</v>
      </c>
      <c r="S71" s="424">
        <f t="shared" si="7"/>
        <v>0</v>
      </c>
      <c r="T71" s="424">
        <v>0</v>
      </c>
      <c r="U71" s="424">
        <v>0</v>
      </c>
      <c r="V71" s="424">
        <f t="shared" si="8"/>
        <v>0</v>
      </c>
      <c r="W71" s="416"/>
      <c r="X71" s="424">
        <v>0</v>
      </c>
      <c r="Y71" s="424">
        <v>0</v>
      </c>
      <c r="Z71" s="424">
        <v>0</v>
      </c>
      <c r="AA71" s="417"/>
      <c r="AB71" s="424">
        <f t="shared" si="9"/>
        <v>495.99</v>
      </c>
    </row>
    <row r="72" spans="1:28" s="432" customFormat="1">
      <c r="A72" s="306" t="s">
        <v>545</v>
      </c>
      <c r="B72" s="184" t="s">
        <v>806</v>
      </c>
      <c r="C72" s="347" t="s">
        <v>946</v>
      </c>
      <c r="D72" s="184" t="s">
        <v>947</v>
      </c>
      <c r="E72" s="352">
        <v>2</v>
      </c>
      <c r="F72" s="353">
        <v>223505</v>
      </c>
      <c r="G72" s="354" t="s">
        <v>809</v>
      </c>
      <c r="H72" s="424">
        <v>0</v>
      </c>
      <c r="I72" s="424">
        <v>221.95</v>
      </c>
      <c r="J72" s="424">
        <v>0</v>
      </c>
      <c r="K72" s="424">
        <v>299.49</v>
      </c>
      <c r="L72" s="424">
        <v>3.6</v>
      </c>
      <c r="M72" s="424">
        <f t="shared" si="5"/>
        <v>295.89</v>
      </c>
      <c r="N72" s="424">
        <v>0</v>
      </c>
      <c r="O72" s="424">
        <v>0</v>
      </c>
      <c r="P72" s="424">
        <f t="shared" si="6"/>
        <v>0</v>
      </c>
      <c r="Q72" s="424">
        <v>0</v>
      </c>
      <c r="R72" s="424">
        <v>0</v>
      </c>
      <c r="S72" s="424">
        <f t="shared" si="7"/>
        <v>0</v>
      </c>
      <c r="T72" s="424">
        <v>0</v>
      </c>
      <c r="U72" s="424">
        <v>0</v>
      </c>
      <c r="V72" s="424">
        <f t="shared" si="8"/>
        <v>0</v>
      </c>
      <c r="W72" s="416"/>
      <c r="X72" s="424">
        <v>0</v>
      </c>
      <c r="Y72" s="424">
        <v>0</v>
      </c>
      <c r="Z72" s="424">
        <v>0</v>
      </c>
      <c r="AA72" s="417"/>
      <c r="AB72" s="424">
        <f t="shared" si="9"/>
        <v>517.83999999999992</v>
      </c>
    </row>
    <row r="73" spans="1:28" s="419" customFormat="1">
      <c r="A73" s="306" t="s">
        <v>545</v>
      </c>
      <c r="B73" s="184" t="s">
        <v>806</v>
      </c>
      <c r="C73" s="354" t="s">
        <v>948</v>
      </c>
      <c r="D73" s="184" t="s">
        <v>949</v>
      </c>
      <c r="E73" s="352">
        <v>3</v>
      </c>
      <c r="F73" s="353">
        <v>514320</v>
      </c>
      <c r="G73" s="354" t="s">
        <v>809</v>
      </c>
      <c r="H73" s="424">
        <v>0</v>
      </c>
      <c r="I73" s="424">
        <v>137.54</v>
      </c>
      <c r="J73" s="424">
        <v>0</v>
      </c>
      <c r="K73" s="424">
        <v>299.49</v>
      </c>
      <c r="L73" s="424">
        <v>24.24</v>
      </c>
      <c r="M73" s="424">
        <f t="shared" si="5"/>
        <v>275.25</v>
      </c>
      <c r="N73" s="424">
        <v>0</v>
      </c>
      <c r="O73" s="424">
        <v>0</v>
      </c>
      <c r="P73" s="424">
        <f t="shared" si="6"/>
        <v>0</v>
      </c>
      <c r="Q73" s="424">
        <v>134.53</v>
      </c>
      <c r="R73" s="424">
        <v>72.72</v>
      </c>
      <c r="S73" s="424">
        <f t="shared" si="7"/>
        <v>61.81</v>
      </c>
      <c r="T73" s="424">
        <v>0</v>
      </c>
      <c r="U73" s="424">
        <v>0</v>
      </c>
      <c r="V73" s="424">
        <f t="shared" si="8"/>
        <v>0</v>
      </c>
      <c r="W73" s="416"/>
      <c r="X73" s="424">
        <v>0</v>
      </c>
      <c r="Y73" s="424">
        <v>0</v>
      </c>
      <c r="Z73" s="424">
        <v>0</v>
      </c>
      <c r="AA73" s="417"/>
      <c r="AB73" s="424">
        <f t="shared" si="9"/>
        <v>474.6</v>
      </c>
    </row>
    <row r="74" spans="1:28" s="419" customFormat="1">
      <c r="A74" s="306" t="s">
        <v>545</v>
      </c>
      <c r="B74" s="184" t="s">
        <v>806</v>
      </c>
      <c r="C74" s="347" t="s">
        <v>950</v>
      </c>
      <c r="D74" s="184" t="s">
        <v>951</v>
      </c>
      <c r="E74" s="352">
        <v>3</v>
      </c>
      <c r="F74" s="353">
        <v>252545</v>
      </c>
      <c r="G74" s="354" t="s">
        <v>809</v>
      </c>
      <c r="H74" s="424">
        <v>0</v>
      </c>
      <c r="I74" s="424">
        <v>171.73</v>
      </c>
      <c r="J74" s="424">
        <v>0</v>
      </c>
      <c r="K74" s="424">
        <v>299.49</v>
      </c>
      <c r="L74" s="424">
        <v>42.53</v>
      </c>
      <c r="M74" s="424">
        <f t="shared" si="5"/>
        <v>256.96000000000004</v>
      </c>
      <c r="N74" s="424">
        <v>0</v>
      </c>
      <c r="O74" s="424">
        <v>0</v>
      </c>
      <c r="P74" s="424">
        <f t="shared" si="6"/>
        <v>0</v>
      </c>
      <c r="Q74" s="424">
        <v>369.93</v>
      </c>
      <c r="R74" s="424">
        <v>132</v>
      </c>
      <c r="S74" s="424">
        <f t="shared" si="7"/>
        <v>237.93</v>
      </c>
      <c r="T74" s="424">
        <v>0</v>
      </c>
      <c r="U74" s="424">
        <v>0</v>
      </c>
      <c r="V74" s="424">
        <f t="shared" si="8"/>
        <v>0</v>
      </c>
      <c r="W74" s="416"/>
      <c r="X74" s="424">
        <v>0</v>
      </c>
      <c r="Y74" s="424">
        <v>0</v>
      </c>
      <c r="Z74" s="424">
        <v>0</v>
      </c>
      <c r="AA74" s="417"/>
      <c r="AB74" s="424">
        <f t="shared" si="9"/>
        <v>666.62</v>
      </c>
    </row>
    <row r="75" spans="1:28" s="419" customFormat="1">
      <c r="A75" s="306" t="s">
        <v>545</v>
      </c>
      <c r="B75" s="184" t="s">
        <v>806</v>
      </c>
      <c r="C75" s="354" t="s">
        <v>952</v>
      </c>
      <c r="D75" s="184" t="s">
        <v>953</v>
      </c>
      <c r="E75" s="352">
        <v>3</v>
      </c>
      <c r="F75" s="356">
        <v>411010</v>
      </c>
      <c r="G75" s="354" t="s">
        <v>809</v>
      </c>
      <c r="H75" s="424">
        <v>0</v>
      </c>
      <c r="I75" s="424">
        <v>96.66</v>
      </c>
      <c r="J75" s="424">
        <v>0</v>
      </c>
      <c r="K75" s="424">
        <v>299.49</v>
      </c>
      <c r="L75" s="424">
        <v>24.17</v>
      </c>
      <c r="M75" s="424">
        <f t="shared" si="5"/>
        <v>275.32</v>
      </c>
      <c r="N75" s="424">
        <v>0</v>
      </c>
      <c r="O75" s="424">
        <v>0</v>
      </c>
      <c r="P75" s="424">
        <f t="shared" si="6"/>
        <v>0</v>
      </c>
      <c r="Q75" s="424">
        <v>369.93</v>
      </c>
      <c r="R75" s="424">
        <v>75</v>
      </c>
      <c r="S75" s="424">
        <f t="shared" si="7"/>
        <v>294.93</v>
      </c>
      <c r="T75" s="424">
        <v>0</v>
      </c>
      <c r="U75" s="424">
        <v>0</v>
      </c>
      <c r="V75" s="424">
        <f t="shared" si="8"/>
        <v>0</v>
      </c>
      <c r="W75" s="416"/>
      <c r="X75" s="424">
        <v>0</v>
      </c>
      <c r="Y75" s="424">
        <v>0</v>
      </c>
      <c r="Z75" s="424">
        <v>0</v>
      </c>
      <c r="AA75" s="417"/>
      <c r="AB75" s="424">
        <f t="shared" si="9"/>
        <v>666.91</v>
      </c>
    </row>
    <row r="76" spans="1:28" s="419" customFormat="1">
      <c r="A76" s="306" t="s">
        <v>545</v>
      </c>
      <c r="B76" s="184" t="s">
        <v>806</v>
      </c>
      <c r="C76" s="354" t="s">
        <v>954</v>
      </c>
      <c r="D76" s="184" t="s">
        <v>955</v>
      </c>
      <c r="E76" s="352">
        <v>2</v>
      </c>
      <c r="F76" s="353">
        <v>322205</v>
      </c>
      <c r="G76" s="354" t="s">
        <v>809</v>
      </c>
      <c r="H76" s="424">
        <v>0</v>
      </c>
      <c r="I76" s="424">
        <v>119.59</v>
      </c>
      <c r="J76" s="424">
        <v>0</v>
      </c>
      <c r="K76" s="424">
        <v>299.48</v>
      </c>
      <c r="L76" s="424">
        <v>1.87</v>
      </c>
      <c r="M76" s="424">
        <f t="shared" si="5"/>
        <v>297.61</v>
      </c>
      <c r="N76" s="424">
        <v>0</v>
      </c>
      <c r="O76" s="424">
        <v>0</v>
      </c>
      <c r="P76" s="424">
        <f t="shared" si="6"/>
        <v>0</v>
      </c>
      <c r="Q76" s="424">
        <v>0</v>
      </c>
      <c r="R76" s="424">
        <v>0</v>
      </c>
      <c r="S76" s="424">
        <f t="shared" si="7"/>
        <v>0</v>
      </c>
      <c r="T76" s="424">
        <v>0</v>
      </c>
      <c r="U76" s="424">
        <v>0</v>
      </c>
      <c r="V76" s="424">
        <f t="shared" si="8"/>
        <v>0</v>
      </c>
      <c r="W76" s="416"/>
      <c r="X76" s="424">
        <v>0</v>
      </c>
      <c r="Y76" s="424">
        <v>0</v>
      </c>
      <c r="Z76" s="424">
        <v>0</v>
      </c>
      <c r="AA76" s="417"/>
      <c r="AB76" s="424">
        <f t="shared" si="9"/>
        <v>417.20000000000005</v>
      </c>
    </row>
    <row r="77" spans="1:28" s="432" customFormat="1">
      <c r="A77" s="306" t="s">
        <v>545</v>
      </c>
      <c r="B77" s="184" t="s">
        <v>806</v>
      </c>
      <c r="C77" s="354" t="s">
        <v>956</v>
      </c>
      <c r="D77" s="184" t="s">
        <v>957</v>
      </c>
      <c r="E77" s="352">
        <v>3</v>
      </c>
      <c r="F77" s="353">
        <v>517420</v>
      </c>
      <c r="G77" s="354" t="s">
        <v>809</v>
      </c>
      <c r="H77" s="424">
        <v>0</v>
      </c>
      <c r="I77" s="424">
        <v>96.96</v>
      </c>
      <c r="J77" s="424">
        <v>0</v>
      </c>
      <c r="K77" s="424">
        <v>299.49</v>
      </c>
      <c r="L77" s="424">
        <v>24.24</v>
      </c>
      <c r="M77" s="424">
        <f t="shared" si="5"/>
        <v>275.25</v>
      </c>
      <c r="N77" s="424">
        <v>0</v>
      </c>
      <c r="O77" s="424">
        <v>0</v>
      </c>
      <c r="P77" s="424">
        <f t="shared" si="6"/>
        <v>0</v>
      </c>
      <c r="Q77" s="424">
        <v>0</v>
      </c>
      <c r="R77" s="424">
        <v>0</v>
      </c>
      <c r="S77" s="424">
        <f t="shared" si="7"/>
        <v>0</v>
      </c>
      <c r="T77" s="424">
        <v>0</v>
      </c>
      <c r="U77" s="424">
        <v>0</v>
      </c>
      <c r="V77" s="424">
        <f t="shared" si="8"/>
        <v>0</v>
      </c>
      <c r="W77" s="416"/>
      <c r="X77" s="424">
        <v>0</v>
      </c>
      <c r="Y77" s="424">
        <v>0</v>
      </c>
      <c r="Z77" s="424">
        <v>0</v>
      </c>
      <c r="AA77" s="417"/>
      <c r="AB77" s="424">
        <f t="shared" si="9"/>
        <v>372.21</v>
      </c>
    </row>
    <row r="78" spans="1:28" s="432" customFormat="1" ht="14.25" customHeight="1">
      <c r="A78" s="306" t="s">
        <v>545</v>
      </c>
      <c r="B78" s="184" t="s">
        <v>806</v>
      </c>
      <c r="C78" s="306" t="s">
        <v>958</v>
      </c>
      <c r="D78" s="184" t="s">
        <v>959</v>
      </c>
      <c r="E78" s="352">
        <v>2</v>
      </c>
      <c r="F78" s="353">
        <v>322205</v>
      </c>
      <c r="G78" s="354" t="s">
        <v>809</v>
      </c>
      <c r="H78" s="424">
        <v>0</v>
      </c>
      <c r="I78" s="424">
        <v>120.79</v>
      </c>
      <c r="J78" s="424">
        <v>0</v>
      </c>
      <c r="K78" s="424">
        <v>299.48</v>
      </c>
      <c r="L78" s="424">
        <v>1.87</v>
      </c>
      <c r="M78" s="424">
        <f t="shared" si="5"/>
        <v>297.61</v>
      </c>
      <c r="N78" s="424">
        <v>0</v>
      </c>
      <c r="O78" s="424">
        <v>0</v>
      </c>
      <c r="P78" s="424">
        <f t="shared" si="6"/>
        <v>0</v>
      </c>
      <c r="Q78" s="424">
        <v>75.67</v>
      </c>
      <c r="R78" s="424">
        <v>75.150000000000006</v>
      </c>
      <c r="S78" s="424">
        <f t="shared" si="7"/>
        <v>0.51999999999999602</v>
      </c>
      <c r="T78" s="424">
        <v>0</v>
      </c>
      <c r="U78" s="424">
        <v>0</v>
      </c>
      <c r="V78" s="424">
        <f t="shared" si="8"/>
        <v>0</v>
      </c>
      <c r="W78" s="416"/>
      <c r="X78" s="424">
        <v>0</v>
      </c>
      <c r="Y78" s="424">
        <v>0</v>
      </c>
      <c r="Z78" s="424">
        <v>0</v>
      </c>
      <c r="AA78" s="417"/>
      <c r="AB78" s="424">
        <f t="shared" si="9"/>
        <v>418.92</v>
      </c>
    </row>
    <row r="79" spans="1:28" s="432" customFormat="1" ht="14.25" customHeight="1">
      <c r="A79" s="306" t="s">
        <v>545</v>
      </c>
      <c r="B79" s="184" t="s">
        <v>806</v>
      </c>
      <c r="C79" s="306" t="s">
        <v>960</v>
      </c>
      <c r="D79" s="184" t="s">
        <v>961</v>
      </c>
      <c r="E79" s="352">
        <v>1</v>
      </c>
      <c r="F79" s="356">
        <v>225124</v>
      </c>
      <c r="G79" s="354" t="s">
        <v>809</v>
      </c>
      <c r="H79" s="424">
        <v>0</v>
      </c>
      <c r="I79" s="424">
        <v>435.39</v>
      </c>
      <c r="J79" s="424">
        <v>0</v>
      </c>
      <c r="K79" s="424">
        <v>0</v>
      </c>
      <c r="L79" s="424">
        <v>0</v>
      </c>
      <c r="M79" s="424">
        <f t="shared" si="5"/>
        <v>0</v>
      </c>
      <c r="N79" s="424">
        <v>0</v>
      </c>
      <c r="O79" s="424">
        <v>0</v>
      </c>
      <c r="P79" s="424">
        <f t="shared" si="6"/>
        <v>0</v>
      </c>
      <c r="Q79" s="424">
        <v>0</v>
      </c>
      <c r="R79" s="424">
        <v>0</v>
      </c>
      <c r="S79" s="424">
        <f t="shared" si="7"/>
        <v>0</v>
      </c>
      <c r="T79" s="424">
        <v>0</v>
      </c>
      <c r="U79" s="424">
        <v>0</v>
      </c>
      <c r="V79" s="424">
        <f t="shared" si="8"/>
        <v>0</v>
      </c>
      <c r="W79" s="416"/>
      <c r="X79" s="424">
        <v>0</v>
      </c>
      <c r="Y79" s="424">
        <v>0</v>
      </c>
      <c r="Z79" s="424">
        <v>0</v>
      </c>
      <c r="AA79" s="417"/>
      <c r="AB79" s="424">
        <f t="shared" si="9"/>
        <v>435.39</v>
      </c>
    </row>
    <row r="80" spans="1:28" s="432" customFormat="1">
      <c r="A80" s="306" t="s">
        <v>545</v>
      </c>
      <c r="B80" s="184" t="s">
        <v>806</v>
      </c>
      <c r="C80" s="306" t="s">
        <v>962</v>
      </c>
      <c r="D80" s="184" t="s">
        <v>963</v>
      </c>
      <c r="E80" s="352">
        <v>2</v>
      </c>
      <c r="F80" s="353">
        <v>223505</v>
      </c>
      <c r="G80" s="354" t="s">
        <v>809</v>
      </c>
      <c r="H80" s="424">
        <v>0</v>
      </c>
      <c r="I80" s="424">
        <v>230.39</v>
      </c>
      <c r="J80" s="424">
        <v>0</v>
      </c>
      <c r="K80" s="424">
        <v>299.49</v>
      </c>
      <c r="L80" s="424">
        <v>3.75</v>
      </c>
      <c r="M80" s="424">
        <f t="shared" si="5"/>
        <v>295.74</v>
      </c>
      <c r="N80" s="424">
        <v>0</v>
      </c>
      <c r="O80" s="424">
        <v>0</v>
      </c>
      <c r="P80" s="424">
        <f t="shared" si="6"/>
        <v>0</v>
      </c>
      <c r="Q80" s="424">
        <v>0</v>
      </c>
      <c r="R80" s="424">
        <v>0</v>
      </c>
      <c r="S80" s="424">
        <f t="shared" si="7"/>
        <v>0</v>
      </c>
      <c r="T80" s="424">
        <v>0</v>
      </c>
      <c r="U80" s="424">
        <v>0</v>
      </c>
      <c r="V80" s="424">
        <f t="shared" si="8"/>
        <v>0</v>
      </c>
      <c r="W80" s="416"/>
      <c r="X80" s="424">
        <v>0</v>
      </c>
      <c r="Y80" s="424">
        <v>0</v>
      </c>
      <c r="Z80" s="424">
        <v>0</v>
      </c>
      <c r="AA80" s="417"/>
      <c r="AB80" s="424">
        <f t="shared" si="9"/>
        <v>526.13</v>
      </c>
    </row>
    <row r="81" spans="1:28" s="432" customFormat="1">
      <c r="A81" s="306" t="s">
        <v>545</v>
      </c>
      <c r="B81" s="184" t="s">
        <v>806</v>
      </c>
      <c r="C81" s="306" t="s">
        <v>964</v>
      </c>
      <c r="D81" s="184" t="s">
        <v>965</v>
      </c>
      <c r="E81" s="352">
        <v>2</v>
      </c>
      <c r="F81" s="353">
        <v>322205</v>
      </c>
      <c r="G81" s="354" t="s">
        <v>809</v>
      </c>
      <c r="H81" s="424">
        <v>0</v>
      </c>
      <c r="I81" s="424">
        <v>107.63</v>
      </c>
      <c r="J81" s="424">
        <v>0</v>
      </c>
      <c r="K81" s="424">
        <v>299.48</v>
      </c>
      <c r="L81" s="424">
        <v>1.87</v>
      </c>
      <c r="M81" s="424">
        <f t="shared" si="5"/>
        <v>297.61</v>
      </c>
      <c r="N81" s="424">
        <v>0</v>
      </c>
      <c r="O81" s="424">
        <v>0</v>
      </c>
      <c r="P81" s="424">
        <f t="shared" si="6"/>
        <v>0</v>
      </c>
      <c r="Q81" s="424">
        <v>0</v>
      </c>
      <c r="R81" s="424">
        <v>0</v>
      </c>
      <c r="S81" s="424">
        <f t="shared" si="7"/>
        <v>0</v>
      </c>
      <c r="T81" s="424">
        <v>0</v>
      </c>
      <c r="U81" s="424">
        <v>0</v>
      </c>
      <c r="V81" s="424">
        <f t="shared" si="8"/>
        <v>0</v>
      </c>
      <c r="W81" s="416"/>
      <c r="X81" s="424">
        <v>0</v>
      </c>
      <c r="Y81" s="424">
        <v>0</v>
      </c>
      <c r="Z81" s="424">
        <v>0</v>
      </c>
      <c r="AA81" s="417"/>
      <c r="AB81" s="424">
        <f t="shared" si="9"/>
        <v>405.24</v>
      </c>
    </row>
    <row r="82" spans="1:28" s="432" customFormat="1">
      <c r="A82" s="306" t="s">
        <v>545</v>
      </c>
      <c r="B82" s="184" t="s">
        <v>806</v>
      </c>
      <c r="C82" s="347" t="s">
        <v>966</v>
      </c>
      <c r="D82" s="184" t="s">
        <v>967</v>
      </c>
      <c r="E82" s="352">
        <v>3</v>
      </c>
      <c r="F82" s="356">
        <v>521130</v>
      </c>
      <c r="G82" s="354" t="s">
        <v>809</v>
      </c>
      <c r="H82" s="424">
        <v>0</v>
      </c>
      <c r="I82" s="424">
        <v>108.73</v>
      </c>
      <c r="J82" s="424">
        <v>0</v>
      </c>
      <c r="K82" s="424">
        <v>299.49</v>
      </c>
      <c r="L82" s="424">
        <v>24.24</v>
      </c>
      <c r="M82" s="424">
        <f t="shared" si="5"/>
        <v>275.25</v>
      </c>
      <c r="N82" s="424">
        <v>0</v>
      </c>
      <c r="O82" s="424">
        <v>0</v>
      </c>
      <c r="P82" s="424">
        <f t="shared" si="6"/>
        <v>0</v>
      </c>
      <c r="Q82" s="424">
        <v>134.52000000000001</v>
      </c>
      <c r="R82" s="424">
        <v>72.72</v>
      </c>
      <c r="S82" s="424">
        <f t="shared" ref="S82:S131" si="10">Q82-R82</f>
        <v>61.800000000000011</v>
      </c>
      <c r="T82" s="424">
        <v>0</v>
      </c>
      <c r="U82" s="424">
        <v>0</v>
      </c>
      <c r="V82" s="424">
        <f t="shared" si="8"/>
        <v>0</v>
      </c>
      <c r="W82" s="416"/>
      <c r="X82" s="424">
        <v>0</v>
      </c>
      <c r="Y82" s="424">
        <v>0</v>
      </c>
      <c r="Z82" s="424">
        <v>0</v>
      </c>
      <c r="AA82" s="417"/>
      <c r="AB82" s="424">
        <f t="shared" si="9"/>
        <v>445.78000000000003</v>
      </c>
    </row>
    <row r="83" spans="1:28" s="432" customFormat="1">
      <c r="A83" s="306" t="s">
        <v>545</v>
      </c>
      <c r="B83" s="184" t="s">
        <v>806</v>
      </c>
      <c r="C83" s="306" t="s">
        <v>968</v>
      </c>
      <c r="D83" s="184" t="s">
        <v>969</v>
      </c>
      <c r="E83" s="352">
        <v>3</v>
      </c>
      <c r="F83" s="356">
        <v>317210</v>
      </c>
      <c r="G83" s="354" t="s">
        <v>809</v>
      </c>
      <c r="H83" s="424">
        <v>0</v>
      </c>
      <c r="I83" s="424">
        <v>121.45</v>
      </c>
      <c r="J83" s="424">
        <v>0</v>
      </c>
      <c r="K83" s="424">
        <v>299.49</v>
      </c>
      <c r="L83" s="424">
        <v>26.49</v>
      </c>
      <c r="M83" s="424">
        <f t="shared" si="5"/>
        <v>273</v>
      </c>
      <c r="N83" s="424">
        <v>0</v>
      </c>
      <c r="O83" s="424">
        <v>0</v>
      </c>
      <c r="P83" s="424">
        <f t="shared" si="6"/>
        <v>0</v>
      </c>
      <c r="Q83" s="424">
        <v>369.93</v>
      </c>
      <c r="R83" s="424">
        <v>82.2</v>
      </c>
      <c r="S83" s="424">
        <f t="shared" si="10"/>
        <v>287.73</v>
      </c>
      <c r="T83" s="424">
        <v>0</v>
      </c>
      <c r="U83" s="424">
        <v>0</v>
      </c>
      <c r="V83" s="424">
        <f t="shared" si="8"/>
        <v>0</v>
      </c>
      <c r="W83" s="416"/>
      <c r="X83" s="424">
        <v>0</v>
      </c>
      <c r="Y83" s="424">
        <v>0</v>
      </c>
      <c r="Z83" s="424">
        <v>0</v>
      </c>
      <c r="AA83" s="417"/>
      <c r="AB83" s="424">
        <f t="shared" si="9"/>
        <v>682.18000000000006</v>
      </c>
    </row>
    <row r="84" spans="1:28" s="432" customFormat="1">
      <c r="A84" s="306" t="s">
        <v>545</v>
      </c>
      <c r="B84" s="184" t="s">
        <v>806</v>
      </c>
      <c r="C84" s="306" t="s">
        <v>970</v>
      </c>
      <c r="D84" s="184" t="s">
        <v>971</v>
      </c>
      <c r="E84" s="352">
        <v>2</v>
      </c>
      <c r="F84" s="357">
        <v>223505</v>
      </c>
      <c r="G84" s="354" t="s">
        <v>809</v>
      </c>
      <c r="H84" s="424">
        <v>0</v>
      </c>
      <c r="I84" s="424">
        <v>232.58</v>
      </c>
      <c r="J84" s="424">
        <v>0</v>
      </c>
      <c r="K84" s="424">
        <v>299.49</v>
      </c>
      <c r="L84" s="424">
        <v>3.75</v>
      </c>
      <c r="M84" s="424">
        <f t="shared" si="5"/>
        <v>295.74</v>
      </c>
      <c r="N84" s="424">
        <v>0</v>
      </c>
      <c r="O84" s="424">
        <v>0</v>
      </c>
      <c r="P84" s="424">
        <f t="shared" si="6"/>
        <v>0</v>
      </c>
      <c r="Q84" s="424">
        <v>151.34</v>
      </c>
      <c r="R84" s="424">
        <v>147.6</v>
      </c>
      <c r="S84" s="424">
        <f t="shared" si="10"/>
        <v>3.7400000000000091</v>
      </c>
      <c r="T84" s="424">
        <v>0</v>
      </c>
      <c r="U84" s="424">
        <v>0</v>
      </c>
      <c r="V84" s="424">
        <f t="shared" si="8"/>
        <v>0</v>
      </c>
      <c r="W84" s="416"/>
      <c r="X84" s="424">
        <v>0</v>
      </c>
      <c r="Y84" s="424">
        <v>0</v>
      </c>
      <c r="Z84" s="424">
        <v>0</v>
      </c>
      <c r="AA84" s="417"/>
      <c r="AB84" s="424">
        <f t="shared" si="9"/>
        <v>532.06000000000006</v>
      </c>
    </row>
    <row r="85" spans="1:28" s="432" customFormat="1">
      <c r="A85" s="306" t="s">
        <v>545</v>
      </c>
      <c r="B85" s="184" t="s">
        <v>806</v>
      </c>
      <c r="C85" s="347" t="s">
        <v>972</v>
      </c>
      <c r="D85" s="184" t="s">
        <v>973</v>
      </c>
      <c r="E85" s="352">
        <v>3</v>
      </c>
      <c r="F85" s="353">
        <v>513425</v>
      </c>
      <c r="G85" s="354" t="s">
        <v>809</v>
      </c>
      <c r="H85" s="424">
        <v>0</v>
      </c>
      <c r="I85" s="424">
        <v>116.35</v>
      </c>
      <c r="J85" s="424">
        <v>0</v>
      </c>
      <c r="K85" s="424">
        <v>299.49</v>
      </c>
      <c r="L85" s="424">
        <v>24.24</v>
      </c>
      <c r="M85" s="424">
        <f t="shared" si="5"/>
        <v>275.25</v>
      </c>
      <c r="N85" s="424">
        <v>0</v>
      </c>
      <c r="O85" s="424">
        <v>0</v>
      </c>
      <c r="P85" s="424">
        <f t="shared" si="6"/>
        <v>0</v>
      </c>
      <c r="Q85" s="424">
        <v>269.04000000000002</v>
      </c>
      <c r="R85" s="424">
        <v>72.72</v>
      </c>
      <c r="S85" s="424">
        <f t="shared" si="10"/>
        <v>196.32000000000002</v>
      </c>
      <c r="T85" s="424">
        <v>0</v>
      </c>
      <c r="U85" s="424">
        <v>0</v>
      </c>
      <c r="V85" s="424">
        <f t="shared" si="8"/>
        <v>0</v>
      </c>
      <c r="W85" s="416"/>
      <c r="X85" s="424">
        <v>0</v>
      </c>
      <c r="Y85" s="424">
        <v>0</v>
      </c>
      <c r="Z85" s="424">
        <v>0</v>
      </c>
      <c r="AA85" s="417"/>
      <c r="AB85" s="424">
        <f t="shared" si="9"/>
        <v>587.92000000000007</v>
      </c>
    </row>
    <row r="86" spans="1:28" s="432" customFormat="1">
      <c r="A86" s="306" t="s">
        <v>545</v>
      </c>
      <c r="B86" s="184" t="s">
        <v>806</v>
      </c>
      <c r="C86" s="306" t="s">
        <v>974</v>
      </c>
      <c r="D86" s="184" t="s">
        <v>975</v>
      </c>
      <c r="E86" s="352">
        <v>2</v>
      </c>
      <c r="F86" s="356">
        <v>223505</v>
      </c>
      <c r="G86" s="354" t="s">
        <v>809</v>
      </c>
      <c r="H86" s="424">
        <v>0</v>
      </c>
      <c r="I86" s="424">
        <v>228.24</v>
      </c>
      <c r="J86" s="424">
        <v>0</v>
      </c>
      <c r="K86" s="424">
        <v>299.48</v>
      </c>
      <c r="L86" s="424">
        <v>3.24</v>
      </c>
      <c r="M86" s="424">
        <f t="shared" si="5"/>
        <v>296.24</v>
      </c>
      <c r="N86" s="424">
        <v>0</v>
      </c>
      <c r="O86" s="424">
        <v>0</v>
      </c>
      <c r="P86" s="424">
        <f t="shared" si="6"/>
        <v>0</v>
      </c>
      <c r="Q86" s="424">
        <v>0</v>
      </c>
      <c r="R86" s="424">
        <v>0</v>
      </c>
      <c r="S86" s="424">
        <f t="shared" si="10"/>
        <v>0</v>
      </c>
      <c r="T86" s="424">
        <v>0</v>
      </c>
      <c r="U86" s="424">
        <v>0</v>
      </c>
      <c r="V86" s="424">
        <f t="shared" si="8"/>
        <v>0</v>
      </c>
      <c r="W86" s="416"/>
      <c r="X86" s="424">
        <v>0</v>
      </c>
      <c r="Y86" s="424">
        <v>0</v>
      </c>
      <c r="Z86" s="424">
        <v>0</v>
      </c>
      <c r="AA86" s="417"/>
      <c r="AB86" s="424">
        <f t="shared" si="9"/>
        <v>524.48</v>
      </c>
    </row>
    <row r="87" spans="1:28" s="432" customFormat="1">
      <c r="A87" s="306" t="s">
        <v>545</v>
      </c>
      <c r="B87" s="184" t="s">
        <v>806</v>
      </c>
      <c r="C87" s="347" t="s">
        <v>976</v>
      </c>
      <c r="D87" s="184" t="s">
        <v>977</v>
      </c>
      <c r="E87" s="352">
        <v>2</v>
      </c>
      <c r="F87" s="353">
        <v>223505</v>
      </c>
      <c r="G87" s="354" t="s">
        <v>809</v>
      </c>
      <c r="H87" s="424">
        <v>0</v>
      </c>
      <c r="I87" s="424">
        <v>253.17</v>
      </c>
      <c r="J87" s="424">
        <v>0</v>
      </c>
      <c r="K87" s="424">
        <v>299.49</v>
      </c>
      <c r="L87" s="424">
        <v>3.6</v>
      </c>
      <c r="M87" s="424">
        <f t="shared" si="5"/>
        <v>295.89</v>
      </c>
      <c r="N87" s="424">
        <v>0</v>
      </c>
      <c r="O87" s="424">
        <v>0</v>
      </c>
      <c r="P87" s="424">
        <f t="shared" si="6"/>
        <v>0</v>
      </c>
      <c r="Q87" s="424">
        <v>75.67</v>
      </c>
      <c r="R87" s="424">
        <v>0</v>
      </c>
      <c r="S87" s="424">
        <f t="shared" si="10"/>
        <v>75.67</v>
      </c>
      <c r="T87" s="424">
        <v>0</v>
      </c>
      <c r="U87" s="424">
        <v>0</v>
      </c>
      <c r="V87" s="424">
        <f t="shared" si="8"/>
        <v>0</v>
      </c>
      <c r="W87" s="416"/>
      <c r="X87" s="424">
        <v>0</v>
      </c>
      <c r="Y87" s="424">
        <v>0</v>
      </c>
      <c r="Z87" s="424">
        <v>0</v>
      </c>
      <c r="AA87" s="417"/>
      <c r="AB87" s="424">
        <f t="shared" si="9"/>
        <v>624.73</v>
      </c>
    </row>
    <row r="88" spans="1:28" s="432" customFormat="1">
      <c r="A88" s="306" t="s">
        <v>545</v>
      </c>
      <c r="B88" s="184" t="s">
        <v>806</v>
      </c>
      <c r="C88" s="306" t="s">
        <v>978</v>
      </c>
      <c r="D88" s="184" t="s">
        <v>979</v>
      </c>
      <c r="E88" s="352">
        <v>2</v>
      </c>
      <c r="F88" s="355">
        <v>322205</v>
      </c>
      <c r="G88" s="354" t="s">
        <v>809</v>
      </c>
      <c r="H88" s="424">
        <v>0</v>
      </c>
      <c r="I88" s="424">
        <v>128.80000000000001</v>
      </c>
      <c r="J88" s="424">
        <v>0</v>
      </c>
      <c r="K88" s="424">
        <v>299.49</v>
      </c>
      <c r="L88" s="424">
        <v>25.05</v>
      </c>
      <c r="M88" s="424">
        <f t="shared" si="5"/>
        <v>274.44</v>
      </c>
      <c r="N88" s="424">
        <v>0</v>
      </c>
      <c r="O88" s="424">
        <v>0</v>
      </c>
      <c r="P88" s="424">
        <f t="shared" si="6"/>
        <v>0</v>
      </c>
      <c r="Q88" s="424">
        <v>151.34</v>
      </c>
      <c r="R88" s="424">
        <v>75.150000000000006</v>
      </c>
      <c r="S88" s="424">
        <f t="shared" si="10"/>
        <v>76.19</v>
      </c>
      <c r="T88" s="424">
        <v>0</v>
      </c>
      <c r="U88" s="424">
        <v>0</v>
      </c>
      <c r="V88" s="424">
        <f t="shared" si="8"/>
        <v>0</v>
      </c>
      <c r="W88" s="416"/>
      <c r="X88" s="424">
        <v>0</v>
      </c>
      <c r="Y88" s="424">
        <v>0</v>
      </c>
      <c r="Z88" s="424">
        <v>0</v>
      </c>
      <c r="AA88" s="417"/>
      <c r="AB88" s="424">
        <f t="shared" si="9"/>
        <v>479.43</v>
      </c>
    </row>
    <row r="89" spans="1:28" s="432" customFormat="1">
      <c r="A89" s="306" t="s">
        <v>545</v>
      </c>
      <c r="B89" s="184" t="s">
        <v>806</v>
      </c>
      <c r="C89" s="347" t="s">
        <v>980</v>
      </c>
      <c r="D89" s="184" t="s">
        <v>981</v>
      </c>
      <c r="E89" s="352">
        <v>3</v>
      </c>
      <c r="F89" s="353">
        <v>252405</v>
      </c>
      <c r="G89" s="354" t="s">
        <v>809</v>
      </c>
      <c r="H89" s="424">
        <v>0</v>
      </c>
      <c r="I89" s="424">
        <v>170.13</v>
      </c>
      <c r="J89" s="424">
        <v>0</v>
      </c>
      <c r="K89" s="424">
        <v>299.49</v>
      </c>
      <c r="L89" s="424">
        <v>42.53</v>
      </c>
      <c r="M89" s="424">
        <f t="shared" si="5"/>
        <v>256.96000000000004</v>
      </c>
      <c r="N89" s="424">
        <v>0</v>
      </c>
      <c r="O89" s="424">
        <v>0</v>
      </c>
      <c r="P89" s="424">
        <f t="shared" si="6"/>
        <v>0</v>
      </c>
      <c r="Q89" s="424">
        <v>369.93</v>
      </c>
      <c r="R89" s="424">
        <v>127</v>
      </c>
      <c r="S89" s="424">
        <f t="shared" si="10"/>
        <v>242.93</v>
      </c>
      <c r="T89" s="424">
        <v>0</v>
      </c>
      <c r="U89" s="424">
        <v>0</v>
      </c>
      <c r="V89" s="424">
        <f t="shared" si="8"/>
        <v>0</v>
      </c>
      <c r="W89" s="416"/>
      <c r="X89" s="424">
        <v>0</v>
      </c>
      <c r="Y89" s="424">
        <v>0</v>
      </c>
      <c r="Z89" s="424">
        <v>0</v>
      </c>
      <c r="AA89" s="417"/>
      <c r="AB89" s="424">
        <f t="shared" si="9"/>
        <v>670.02</v>
      </c>
    </row>
    <row r="90" spans="1:28" s="432" customFormat="1">
      <c r="A90" s="306" t="s">
        <v>545</v>
      </c>
      <c r="B90" s="184" t="s">
        <v>806</v>
      </c>
      <c r="C90" s="296" t="s">
        <v>982</v>
      </c>
      <c r="D90" s="184" t="s">
        <v>983</v>
      </c>
      <c r="E90" s="352">
        <v>3</v>
      </c>
      <c r="F90" s="353">
        <v>514320</v>
      </c>
      <c r="G90" s="354" t="s">
        <v>809</v>
      </c>
      <c r="H90" s="424">
        <v>0</v>
      </c>
      <c r="I90" s="424">
        <v>116.35</v>
      </c>
      <c r="J90" s="424">
        <v>0</v>
      </c>
      <c r="K90" s="424">
        <v>299.49</v>
      </c>
      <c r="L90" s="424">
        <v>24.24</v>
      </c>
      <c r="M90" s="424">
        <f t="shared" si="5"/>
        <v>275.25</v>
      </c>
      <c r="N90" s="424">
        <v>0</v>
      </c>
      <c r="O90" s="424">
        <v>0</v>
      </c>
      <c r="P90" s="424">
        <f t="shared" si="6"/>
        <v>0</v>
      </c>
      <c r="Q90" s="424">
        <v>204.24</v>
      </c>
      <c r="R90" s="424">
        <v>72.72</v>
      </c>
      <c r="S90" s="424">
        <f t="shared" si="10"/>
        <v>131.52000000000001</v>
      </c>
      <c r="T90" s="424">
        <v>0</v>
      </c>
      <c r="U90" s="424">
        <v>0</v>
      </c>
      <c r="V90" s="424">
        <f t="shared" si="8"/>
        <v>0</v>
      </c>
      <c r="W90" s="416"/>
      <c r="X90" s="424">
        <v>0</v>
      </c>
      <c r="Y90" s="424">
        <v>0</v>
      </c>
      <c r="Z90" s="424">
        <v>0</v>
      </c>
      <c r="AA90" s="417"/>
      <c r="AB90" s="424">
        <f t="shared" si="9"/>
        <v>523.12</v>
      </c>
    </row>
    <row r="91" spans="1:28" s="432" customFormat="1">
      <c r="A91" s="306"/>
      <c r="B91" s="184"/>
      <c r="C91" s="306"/>
      <c r="D91" s="184"/>
      <c r="E91" s="352"/>
      <c r="F91" s="356"/>
      <c r="G91" s="354"/>
      <c r="H91" s="424">
        <v>0</v>
      </c>
      <c r="I91" s="424">
        <v>0</v>
      </c>
      <c r="J91" s="424">
        <v>0</v>
      </c>
      <c r="K91" s="424">
        <v>0</v>
      </c>
      <c r="L91" s="424">
        <v>0</v>
      </c>
      <c r="M91" s="424">
        <f t="shared" ref="M91:M131" si="11">K91-L91</f>
        <v>0</v>
      </c>
      <c r="N91" s="424">
        <v>0</v>
      </c>
      <c r="O91" s="424">
        <v>0</v>
      </c>
      <c r="P91" s="424">
        <f t="shared" ref="P91:P131" si="12">N91-O91</f>
        <v>0</v>
      </c>
      <c r="Q91" s="424">
        <v>0</v>
      </c>
      <c r="R91" s="424">
        <v>0</v>
      </c>
      <c r="S91" s="424">
        <f t="shared" si="10"/>
        <v>0</v>
      </c>
      <c r="T91" s="424">
        <v>0</v>
      </c>
      <c r="U91" s="424">
        <v>0</v>
      </c>
      <c r="V91" s="424">
        <f t="shared" ref="V91:V131" si="13">T91-U91</f>
        <v>0</v>
      </c>
      <c r="W91" s="416"/>
      <c r="X91" s="424">
        <v>0</v>
      </c>
      <c r="Y91" s="424">
        <v>0</v>
      </c>
      <c r="Z91" s="424">
        <v>0</v>
      </c>
      <c r="AA91" s="417"/>
      <c r="AB91" s="424">
        <f t="shared" si="9"/>
        <v>0</v>
      </c>
    </row>
    <row r="92" spans="1:28" s="432" customFormat="1">
      <c r="A92" s="306"/>
      <c r="B92" s="184"/>
      <c r="C92" s="306"/>
      <c r="D92" s="184"/>
      <c r="E92" s="352"/>
      <c r="F92" s="353"/>
      <c r="G92" s="354"/>
      <c r="H92" s="424">
        <v>0</v>
      </c>
      <c r="I92" s="424">
        <v>0</v>
      </c>
      <c r="J92" s="424">
        <v>0</v>
      </c>
      <c r="K92" s="424">
        <v>0</v>
      </c>
      <c r="L92" s="424">
        <v>0</v>
      </c>
      <c r="M92" s="424">
        <f t="shared" si="11"/>
        <v>0</v>
      </c>
      <c r="N92" s="424">
        <v>0</v>
      </c>
      <c r="O92" s="424">
        <v>0</v>
      </c>
      <c r="P92" s="424">
        <f t="shared" si="12"/>
        <v>0</v>
      </c>
      <c r="Q92" s="424">
        <v>0</v>
      </c>
      <c r="R92" s="424">
        <v>0</v>
      </c>
      <c r="S92" s="424">
        <f t="shared" si="10"/>
        <v>0</v>
      </c>
      <c r="T92" s="424">
        <v>0</v>
      </c>
      <c r="U92" s="424">
        <v>0</v>
      </c>
      <c r="V92" s="424">
        <f t="shared" si="13"/>
        <v>0</v>
      </c>
      <c r="W92" s="416"/>
      <c r="X92" s="424">
        <v>0</v>
      </c>
      <c r="Y92" s="424">
        <v>0</v>
      </c>
      <c r="Z92" s="424">
        <v>0</v>
      </c>
      <c r="AA92" s="417"/>
      <c r="AB92" s="424">
        <f t="shared" si="9"/>
        <v>0</v>
      </c>
    </row>
    <row r="93" spans="1:28" s="432" customFormat="1">
      <c r="A93" s="306"/>
      <c r="B93" s="184"/>
      <c r="C93" s="354"/>
      <c r="D93" s="184"/>
      <c r="E93" s="352"/>
      <c r="F93" s="353"/>
      <c r="G93" s="354"/>
      <c r="H93" s="424">
        <v>0</v>
      </c>
      <c r="I93" s="424">
        <v>0</v>
      </c>
      <c r="J93" s="424">
        <v>0</v>
      </c>
      <c r="K93" s="424">
        <v>0</v>
      </c>
      <c r="L93" s="424">
        <v>0</v>
      </c>
      <c r="M93" s="424">
        <f t="shared" si="11"/>
        <v>0</v>
      </c>
      <c r="N93" s="424">
        <v>0</v>
      </c>
      <c r="O93" s="424">
        <v>0</v>
      </c>
      <c r="P93" s="424">
        <f t="shared" si="12"/>
        <v>0</v>
      </c>
      <c r="Q93" s="424">
        <v>0</v>
      </c>
      <c r="R93" s="424">
        <v>0</v>
      </c>
      <c r="S93" s="424">
        <f t="shared" si="10"/>
        <v>0</v>
      </c>
      <c r="T93" s="424">
        <v>0</v>
      </c>
      <c r="U93" s="424">
        <v>0</v>
      </c>
      <c r="V93" s="424">
        <f t="shared" si="13"/>
        <v>0</v>
      </c>
      <c r="W93" s="416"/>
      <c r="X93" s="424">
        <v>0</v>
      </c>
      <c r="Y93" s="424">
        <v>0</v>
      </c>
      <c r="Z93" s="424">
        <v>0</v>
      </c>
      <c r="AA93" s="417"/>
      <c r="AB93" s="424">
        <f t="shared" si="9"/>
        <v>0</v>
      </c>
    </row>
    <row r="94" spans="1:28" s="432" customFormat="1">
      <c r="A94" s="306"/>
      <c r="B94" s="184"/>
      <c r="C94" s="306"/>
      <c r="D94" s="184"/>
      <c r="E94" s="352"/>
      <c r="F94" s="356"/>
      <c r="G94" s="354"/>
      <c r="H94" s="424">
        <v>0</v>
      </c>
      <c r="I94" s="424">
        <v>0</v>
      </c>
      <c r="J94" s="424">
        <v>0</v>
      </c>
      <c r="K94" s="424">
        <v>0</v>
      </c>
      <c r="L94" s="424">
        <v>0</v>
      </c>
      <c r="M94" s="424">
        <f t="shared" si="11"/>
        <v>0</v>
      </c>
      <c r="N94" s="424">
        <v>0</v>
      </c>
      <c r="O94" s="424">
        <v>0</v>
      </c>
      <c r="P94" s="424">
        <f t="shared" si="12"/>
        <v>0</v>
      </c>
      <c r="Q94" s="424">
        <v>0</v>
      </c>
      <c r="R94" s="424">
        <v>0</v>
      </c>
      <c r="S94" s="424">
        <f t="shared" si="10"/>
        <v>0</v>
      </c>
      <c r="T94" s="424">
        <v>0</v>
      </c>
      <c r="U94" s="424">
        <v>0</v>
      </c>
      <c r="V94" s="424">
        <f t="shared" si="13"/>
        <v>0</v>
      </c>
      <c r="W94" s="416"/>
      <c r="X94" s="424">
        <v>0</v>
      </c>
      <c r="Y94" s="424">
        <v>0</v>
      </c>
      <c r="Z94" s="424">
        <v>0</v>
      </c>
      <c r="AA94" s="417"/>
      <c r="AB94" s="424">
        <f t="shared" si="9"/>
        <v>0</v>
      </c>
    </row>
    <row r="95" spans="1:28" s="432" customFormat="1">
      <c r="A95" s="306"/>
      <c r="B95" s="184"/>
      <c r="C95" s="306"/>
      <c r="D95" s="184"/>
      <c r="E95" s="352"/>
      <c r="F95" s="353"/>
      <c r="G95" s="354"/>
      <c r="H95" s="424">
        <v>0</v>
      </c>
      <c r="I95" s="424">
        <v>0</v>
      </c>
      <c r="J95" s="424">
        <v>0</v>
      </c>
      <c r="K95" s="424">
        <v>0</v>
      </c>
      <c r="L95" s="424">
        <v>0</v>
      </c>
      <c r="M95" s="424">
        <f t="shared" si="11"/>
        <v>0</v>
      </c>
      <c r="N95" s="424">
        <v>0</v>
      </c>
      <c r="O95" s="424">
        <v>0</v>
      </c>
      <c r="P95" s="424">
        <f t="shared" si="12"/>
        <v>0</v>
      </c>
      <c r="Q95" s="424">
        <v>0</v>
      </c>
      <c r="R95" s="424">
        <v>0</v>
      </c>
      <c r="S95" s="424">
        <f t="shared" si="10"/>
        <v>0</v>
      </c>
      <c r="T95" s="424">
        <v>0</v>
      </c>
      <c r="U95" s="424">
        <v>0</v>
      </c>
      <c r="V95" s="424">
        <f t="shared" si="13"/>
        <v>0</v>
      </c>
      <c r="W95" s="416"/>
      <c r="X95" s="424">
        <v>0</v>
      </c>
      <c r="Y95" s="424">
        <v>0</v>
      </c>
      <c r="Z95" s="424">
        <v>0</v>
      </c>
      <c r="AA95" s="417"/>
      <c r="AB95" s="424">
        <f t="shared" si="9"/>
        <v>0</v>
      </c>
    </row>
    <row r="96" spans="1:28" s="432" customFormat="1">
      <c r="A96" s="306"/>
      <c r="B96" s="184"/>
      <c r="C96" s="306"/>
      <c r="D96" s="184"/>
      <c r="E96" s="352"/>
      <c r="F96" s="353"/>
      <c r="G96" s="354"/>
      <c r="H96" s="424">
        <v>0</v>
      </c>
      <c r="I96" s="424">
        <v>0</v>
      </c>
      <c r="J96" s="424">
        <v>0</v>
      </c>
      <c r="K96" s="424">
        <v>0</v>
      </c>
      <c r="L96" s="424">
        <v>0</v>
      </c>
      <c r="M96" s="424">
        <f t="shared" si="11"/>
        <v>0</v>
      </c>
      <c r="N96" s="424">
        <v>0</v>
      </c>
      <c r="O96" s="424">
        <v>0</v>
      </c>
      <c r="P96" s="424">
        <f t="shared" si="12"/>
        <v>0</v>
      </c>
      <c r="Q96" s="424">
        <v>0</v>
      </c>
      <c r="R96" s="424">
        <v>0</v>
      </c>
      <c r="S96" s="424">
        <f t="shared" si="10"/>
        <v>0</v>
      </c>
      <c r="T96" s="424">
        <v>0</v>
      </c>
      <c r="U96" s="424">
        <v>0</v>
      </c>
      <c r="V96" s="424">
        <f t="shared" si="13"/>
        <v>0</v>
      </c>
      <c r="W96" s="416"/>
      <c r="X96" s="424">
        <v>0</v>
      </c>
      <c r="Y96" s="424">
        <v>0</v>
      </c>
      <c r="Z96" s="424">
        <v>0</v>
      </c>
      <c r="AA96" s="417"/>
      <c r="AB96" s="424">
        <f t="shared" si="9"/>
        <v>0</v>
      </c>
    </row>
    <row r="97" spans="1:28" s="432" customFormat="1">
      <c r="A97" s="306"/>
      <c r="B97" s="184"/>
      <c r="C97" s="347"/>
      <c r="D97" s="184"/>
      <c r="E97" s="352"/>
      <c r="F97" s="356"/>
      <c r="G97" s="354"/>
      <c r="H97" s="424">
        <v>0</v>
      </c>
      <c r="I97" s="424">
        <v>0</v>
      </c>
      <c r="J97" s="424">
        <v>0</v>
      </c>
      <c r="K97" s="424">
        <v>0</v>
      </c>
      <c r="L97" s="424">
        <v>0</v>
      </c>
      <c r="M97" s="424">
        <f t="shared" si="11"/>
        <v>0</v>
      </c>
      <c r="N97" s="424">
        <v>0</v>
      </c>
      <c r="O97" s="424">
        <v>0</v>
      </c>
      <c r="P97" s="424">
        <f t="shared" si="12"/>
        <v>0</v>
      </c>
      <c r="Q97" s="424">
        <v>0</v>
      </c>
      <c r="R97" s="424">
        <v>0</v>
      </c>
      <c r="S97" s="424">
        <f t="shared" si="10"/>
        <v>0</v>
      </c>
      <c r="T97" s="424">
        <v>0</v>
      </c>
      <c r="U97" s="424">
        <v>0</v>
      </c>
      <c r="V97" s="424">
        <f t="shared" si="13"/>
        <v>0</v>
      </c>
      <c r="W97" s="416"/>
      <c r="X97" s="424">
        <v>0</v>
      </c>
      <c r="Y97" s="424">
        <v>0</v>
      </c>
      <c r="Z97" s="424">
        <v>0</v>
      </c>
      <c r="AA97" s="417"/>
      <c r="AB97" s="424">
        <f t="shared" si="9"/>
        <v>0</v>
      </c>
    </row>
    <row r="98" spans="1:28" s="432" customFormat="1">
      <c r="A98" s="306"/>
      <c r="B98" s="184"/>
      <c r="C98" s="306"/>
      <c r="D98" s="184"/>
      <c r="E98" s="352"/>
      <c r="F98" s="356"/>
      <c r="G98" s="354"/>
      <c r="H98" s="424">
        <v>0</v>
      </c>
      <c r="I98" s="424">
        <v>0</v>
      </c>
      <c r="J98" s="424">
        <v>0</v>
      </c>
      <c r="K98" s="424">
        <v>0</v>
      </c>
      <c r="L98" s="424">
        <v>0</v>
      </c>
      <c r="M98" s="424">
        <f t="shared" si="11"/>
        <v>0</v>
      </c>
      <c r="N98" s="424">
        <v>0</v>
      </c>
      <c r="O98" s="424">
        <v>0</v>
      </c>
      <c r="P98" s="424">
        <f t="shared" si="12"/>
        <v>0</v>
      </c>
      <c r="Q98" s="424">
        <v>0</v>
      </c>
      <c r="R98" s="424">
        <v>0</v>
      </c>
      <c r="S98" s="424">
        <f t="shared" si="10"/>
        <v>0</v>
      </c>
      <c r="T98" s="424">
        <v>0</v>
      </c>
      <c r="U98" s="424">
        <v>0</v>
      </c>
      <c r="V98" s="424">
        <f t="shared" si="13"/>
        <v>0</v>
      </c>
      <c r="W98" s="416"/>
      <c r="X98" s="424">
        <v>0</v>
      </c>
      <c r="Y98" s="424">
        <v>0</v>
      </c>
      <c r="Z98" s="424">
        <v>0</v>
      </c>
      <c r="AA98" s="417"/>
      <c r="AB98" s="424">
        <f t="shared" si="9"/>
        <v>0</v>
      </c>
    </row>
    <row r="99" spans="1:28" s="432" customFormat="1">
      <c r="A99" s="306"/>
      <c r="B99" s="184"/>
      <c r="C99" s="296"/>
      <c r="D99" s="184"/>
      <c r="E99" s="352"/>
      <c r="F99" s="353"/>
      <c r="G99" s="354"/>
      <c r="H99" s="424">
        <v>0</v>
      </c>
      <c r="I99" s="424">
        <v>0</v>
      </c>
      <c r="J99" s="424">
        <v>0</v>
      </c>
      <c r="K99" s="424">
        <v>0</v>
      </c>
      <c r="L99" s="424">
        <v>0</v>
      </c>
      <c r="M99" s="424">
        <f t="shared" si="11"/>
        <v>0</v>
      </c>
      <c r="N99" s="424">
        <v>0</v>
      </c>
      <c r="O99" s="424">
        <v>0</v>
      </c>
      <c r="P99" s="424">
        <f t="shared" si="12"/>
        <v>0</v>
      </c>
      <c r="Q99" s="424">
        <v>0</v>
      </c>
      <c r="R99" s="424">
        <v>0</v>
      </c>
      <c r="S99" s="424">
        <f t="shared" si="10"/>
        <v>0</v>
      </c>
      <c r="T99" s="424">
        <v>0</v>
      </c>
      <c r="U99" s="424">
        <v>0</v>
      </c>
      <c r="V99" s="424">
        <f t="shared" si="13"/>
        <v>0</v>
      </c>
      <c r="W99" s="416"/>
      <c r="X99" s="424">
        <v>0</v>
      </c>
      <c r="Y99" s="424">
        <v>0</v>
      </c>
      <c r="Z99" s="424">
        <v>0</v>
      </c>
      <c r="AA99" s="417"/>
      <c r="AB99" s="424">
        <f t="shared" si="9"/>
        <v>0</v>
      </c>
    </row>
    <row r="100" spans="1:28" s="432" customFormat="1">
      <c r="A100" s="306"/>
      <c r="B100" s="184"/>
      <c r="C100" s="306"/>
      <c r="D100" s="184"/>
      <c r="E100" s="352"/>
      <c r="F100" s="353"/>
      <c r="G100" s="354"/>
      <c r="H100" s="424">
        <v>0</v>
      </c>
      <c r="I100" s="424">
        <v>0</v>
      </c>
      <c r="J100" s="424">
        <v>0</v>
      </c>
      <c r="K100" s="424">
        <v>0</v>
      </c>
      <c r="L100" s="424">
        <v>0</v>
      </c>
      <c r="M100" s="424">
        <f t="shared" si="11"/>
        <v>0</v>
      </c>
      <c r="N100" s="424">
        <v>0</v>
      </c>
      <c r="O100" s="424">
        <v>0</v>
      </c>
      <c r="P100" s="424">
        <f t="shared" si="12"/>
        <v>0</v>
      </c>
      <c r="Q100" s="424">
        <v>0</v>
      </c>
      <c r="R100" s="424">
        <v>0</v>
      </c>
      <c r="S100" s="424">
        <f t="shared" si="10"/>
        <v>0</v>
      </c>
      <c r="T100" s="424">
        <v>0</v>
      </c>
      <c r="U100" s="424">
        <v>0</v>
      </c>
      <c r="V100" s="424">
        <f t="shared" si="13"/>
        <v>0</v>
      </c>
      <c r="W100" s="416"/>
      <c r="X100" s="424">
        <v>0</v>
      </c>
      <c r="Y100" s="424">
        <v>0</v>
      </c>
      <c r="Z100" s="424">
        <v>0</v>
      </c>
      <c r="AA100" s="417"/>
      <c r="AB100" s="424">
        <f t="shared" si="9"/>
        <v>0</v>
      </c>
    </row>
    <row r="101" spans="1:28" s="432" customFormat="1">
      <c r="A101" s="306"/>
      <c r="B101" s="184"/>
      <c r="C101" s="347"/>
      <c r="D101" s="184"/>
      <c r="E101" s="352"/>
      <c r="F101" s="356"/>
      <c r="G101" s="354"/>
      <c r="H101" s="424">
        <v>0</v>
      </c>
      <c r="I101" s="424">
        <v>0</v>
      </c>
      <c r="J101" s="424">
        <v>0</v>
      </c>
      <c r="K101" s="424">
        <v>0</v>
      </c>
      <c r="L101" s="424">
        <v>0</v>
      </c>
      <c r="M101" s="424">
        <f t="shared" si="11"/>
        <v>0</v>
      </c>
      <c r="N101" s="424">
        <v>0</v>
      </c>
      <c r="O101" s="424">
        <v>0</v>
      </c>
      <c r="P101" s="424">
        <f t="shared" si="12"/>
        <v>0</v>
      </c>
      <c r="Q101" s="424">
        <v>0</v>
      </c>
      <c r="R101" s="424">
        <v>0</v>
      </c>
      <c r="S101" s="424">
        <f t="shared" si="10"/>
        <v>0</v>
      </c>
      <c r="T101" s="424">
        <v>0</v>
      </c>
      <c r="U101" s="424">
        <v>0</v>
      </c>
      <c r="V101" s="424">
        <f t="shared" si="13"/>
        <v>0</v>
      </c>
      <c r="W101" s="416"/>
      <c r="X101" s="424">
        <v>0</v>
      </c>
      <c r="Y101" s="424">
        <v>0</v>
      </c>
      <c r="Z101" s="424">
        <v>0</v>
      </c>
      <c r="AA101" s="417"/>
      <c r="AB101" s="424">
        <f t="shared" si="9"/>
        <v>0</v>
      </c>
    </row>
    <row r="102" spans="1:28" s="431" customFormat="1">
      <c r="A102" s="306"/>
      <c r="B102" s="184"/>
      <c r="C102" s="306"/>
      <c r="D102" s="184"/>
      <c r="E102" s="352"/>
      <c r="F102" s="353"/>
      <c r="G102" s="354"/>
      <c r="H102" s="424">
        <v>0</v>
      </c>
      <c r="I102" s="424">
        <v>0</v>
      </c>
      <c r="J102" s="424">
        <v>0</v>
      </c>
      <c r="K102" s="424">
        <v>0</v>
      </c>
      <c r="L102" s="424">
        <v>0</v>
      </c>
      <c r="M102" s="424">
        <f t="shared" si="11"/>
        <v>0</v>
      </c>
      <c r="N102" s="424">
        <v>0</v>
      </c>
      <c r="O102" s="424">
        <v>0</v>
      </c>
      <c r="P102" s="424">
        <f t="shared" si="12"/>
        <v>0</v>
      </c>
      <c r="Q102" s="424">
        <v>0</v>
      </c>
      <c r="R102" s="424">
        <v>0</v>
      </c>
      <c r="S102" s="424">
        <f t="shared" si="10"/>
        <v>0</v>
      </c>
      <c r="T102" s="424">
        <v>0</v>
      </c>
      <c r="U102" s="424">
        <v>0</v>
      </c>
      <c r="V102" s="424">
        <f t="shared" si="13"/>
        <v>0</v>
      </c>
      <c r="W102" s="416"/>
      <c r="X102" s="424">
        <v>0</v>
      </c>
      <c r="Y102" s="424">
        <v>0</v>
      </c>
      <c r="Z102" s="424">
        <v>0</v>
      </c>
      <c r="AA102" s="417"/>
      <c r="AB102" s="424">
        <f t="shared" si="9"/>
        <v>0</v>
      </c>
    </row>
    <row r="103" spans="1:28" s="431" customFormat="1">
      <c r="A103" s="306"/>
      <c r="B103" s="184"/>
      <c r="C103" s="306"/>
      <c r="D103" s="184"/>
      <c r="E103" s="352"/>
      <c r="F103" s="355"/>
      <c r="G103" s="354"/>
      <c r="H103" s="424">
        <v>0</v>
      </c>
      <c r="I103" s="424">
        <v>0</v>
      </c>
      <c r="J103" s="424">
        <v>0</v>
      </c>
      <c r="K103" s="424">
        <v>0</v>
      </c>
      <c r="L103" s="424">
        <v>0</v>
      </c>
      <c r="M103" s="424">
        <f t="shared" si="11"/>
        <v>0</v>
      </c>
      <c r="N103" s="424">
        <v>0</v>
      </c>
      <c r="O103" s="424">
        <v>0</v>
      </c>
      <c r="P103" s="424">
        <f t="shared" si="12"/>
        <v>0</v>
      </c>
      <c r="Q103" s="424">
        <v>0</v>
      </c>
      <c r="R103" s="424">
        <v>0</v>
      </c>
      <c r="S103" s="424">
        <f t="shared" si="10"/>
        <v>0</v>
      </c>
      <c r="T103" s="424">
        <v>0</v>
      </c>
      <c r="U103" s="424">
        <v>0</v>
      </c>
      <c r="V103" s="424">
        <f t="shared" si="13"/>
        <v>0</v>
      </c>
      <c r="W103" s="416"/>
      <c r="X103" s="424">
        <v>0</v>
      </c>
      <c r="Y103" s="424">
        <v>0</v>
      </c>
      <c r="Z103" s="424">
        <v>0</v>
      </c>
      <c r="AA103" s="417"/>
      <c r="AB103" s="424">
        <f t="shared" si="9"/>
        <v>0</v>
      </c>
    </row>
    <row r="104" spans="1:28" s="431" customFormat="1">
      <c r="A104" s="306"/>
      <c r="B104" s="184"/>
      <c r="C104" s="306"/>
      <c r="D104" s="184"/>
      <c r="E104" s="352"/>
      <c r="F104" s="355"/>
      <c r="G104" s="354"/>
      <c r="H104" s="424">
        <v>0</v>
      </c>
      <c r="I104" s="424">
        <v>0</v>
      </c>
      <c r="J104" s="424">
        <v>0</v>
      </c>
      <c r="K104" s="424">
        <v>0</v>
      </c>
      <c r="L104" s="424">
        <v>0</v>
      </c>
      <c r="M104" s="424">
        <f t="shared" si="11"/>
        <v>0</v>
      </c>
      <c r="N104" s="424">
        <v>0</v>
      </c>
      <c r="O104" s="424">
        <v>0</v>
      </c>
      <c r="P104" s="424">
        <f t="shared" si="12"/>
        <v>0</v>
      </c>
      <c r="Q104" s="424">
        <v>0</v>
      </c>
      <c r="R104" s="424">
        <v>0</v>
      </c>
      <c r="S104" s="424">
        <f t="shared" si="10"/>
        <v>0</v>
      </c>
      <c r="T104" s="424">
        <v>0</v>
      </c>
      <c r="U104" s="424">
        <v>0</v>
      </c>
      <c r="V104" s="424">
        <f t="shared" si="13"/>
        <v>0</v>
      </c>
      <c r="W104" s="416"/>
      <c r="X104" s="424">
        <v>0</v>
      </c>
      <c r="Y104" s="424">
        <v>0</v>
      </c>
      <c r="Z104" s="424">
        <v>0</v>
      </c>
      <c r="AA104" s="417"/>
      <c r="AB104" s="424">
        <f t="shared" si="9"/>
        <v>0</v>
      </c>
    </row>
    <row r="105" spans="1:28" s="431" customFormat="1">
      <c r="A105" s="306"/>
      <c r="B105" s="184"/>
      <c r="C105" s="306"/>
      <c r="D105" s="184"/>
      <c r="E105" s="352"/>
      <c r="F105" s="353"/>
      <c r="G105" s="354"/>
      <c r="H105" s="424">
        <v>0</v>
      </c>
      <c r="I105" s="424">
        <v>0</v>
      </c>
      <c r="J105" s="424">
        <v>0</v>
      </c>
      <c r="K105" s="424">
        <v>0</v>
      </c>
      <c r="L105" s="424">
        <v>0</v>
      </c>
      <c r="M105" s="424">
        <f t="shared" si="11"/>
        <v>0</v>
      </c>
      <c r="N105" s="424">
        <v>0</v>
      </c>
      <c r="O105" s="424">
        <v>0</v>
      </c>
      <c r="P105" s="424">
        <f t="shared" si="12"/>
        <v>0</v>
      </c>
      <c r="Q105" s="424">
        <v>0</v>
      </c>
      <c r="R105" s="424">
        <v>0</v>
      </c>
      <c r="S105" s="424">
        <f t="shared" si="10"/>
        <v>0</v>
      </c>
      <c r="T105" s="424">
        <v>0</v>
      </c>
      <c r="U105" s="424">
        <v>0</v>
      </c>
      <c r="V105" s="424">
        <f t="shared" si="13"/>
        <v>0</v>
      </c>
      <c r="W105" s="416"/>
      <c r="X105" s="424">
        <v>0</v>
      </c>
      <c r="Y105" s="424">
        <v>0</v>
      </c>
      <c r="Z105" s="424">
        <v>0</v>
      </c>
      <c r="AA105" s="417"/>
      <c r="AB105" s="424">
        <f t="shared" si="9"/>
        <v>0</v>
      </c>
    </row>
    <row r="106" spans="1:28" s="431" customFormat="1">
      <c r="A106" s="306"/>
      <c r="B106" s="184"/>
      <c r="C106" s="306"/>
      <c r="D106" s="184"/>
      <c r="E106" s="352"/>
      <c r="F106" s="353"/>
      <c r="G106" s="354"/>
      <c r="H106" s="424">
        <v>0</v>
      </c>
      <c r="I106" s="424">
        <v>0</v>
      </c>
      <c r="J106" s="424">
        <v>0</v>
      </c>
      <c r="K106" s="424">
        <v>0</v>
      </c>
      <c r="L106" s="424">
        <v>0</v>
      </c>
      <c r="M106" s="424">
        <f t="shared" si="11"/>
        <v>0</v>
      </c>
      <c r="N106" s="424">
        <v>0</v>
      </c>
      <c r="O106" s="424">
        <v>0</v>
      </c>
      <c r="P106" s="424">
        <f t="shared" si="12"/>
        <v>0</v>
      </c>
      <c r="Q106" s="424">
        <v>0</v>
      </c>
      <c r="R106" s="424">
        <v>0</v>
      </c>
      <c r="S106" s="424">
        <f t="shared" si="10"/>
        <v>0</v>
      </c>
      <c r="T106" s="424">
        <v>0</v>
      </c>
      <c r="U106" s="424">
        <v>0</v>
      </c>
      <c r="V106" s="424">
        <f t="shared" si="13"/>
        <v>0</v>
      </c>
      <c r="W106" s="416"/>
      <c r="X106" s="424">
        <v>0</v>
      </c>
      <c r="Y106" s="424">
        <v>0</v>
      </c>
      <c r="Z106" s="424">
        <v>0</v>
      </c>
      <c r="AA106" s="417"/>
      <c r="AB106" s="424">
        <f t="shared" si="9"/>
        <v>0</v>
      </c>
    </row>
    <row r="107" spans="1:28" s="431" customFormat="1">
      <c r="A107" s="306"/>
      <c r="B107" s="184"/>
      <c r="C107" s="306"/>
      <c r="D107" s="184"/>
      <c r="E107" s="352"/>
      <c r="F107" s="353"/>
      <c r="G107" s="354"/>
      <c r="H107" s="424">
        <v>0</v>
      </c>
      <c r="I107" s="424">
        <v>0</v>
      </c>
      <c r="J107" s="424">
        <v>0</v>
      </c>
      <c r="K107" s="424">
        <v>0</v>
      </c>
      <c r="L107" s="424">
        <v>0</v>
      </c>
      <c r="M107" s="424">
        <f t="shared" si="11"/>
        <v>0</v>
      </c>
      <c r="N107" s="424">
        <v>0</v>
      </c>
      <c r="O107" s="424">
        <v>0</v>
      </c>
      <c r="P107" s="424">
        <f t="shared" si="12"/>
        <v>0</v>
      </c>
      <c r="Q107" s="424">
        <v>0</v>
      </c>
      <c r="R107" s="424">
        <v>0</v>
      </c>
      <c r="S107" s="424">
        <f t="shared" si="10"/>
        <v>0</v>
      </c>
      <c r="T107" s="424">
        <v>0</v>
      </c>
      <c r="U107" s="424">
        <v>0</v>
      </c>
      <c r="V107" s="424">
        <f t="shared" si="13"/>
        <v>0</v>
      </c>
      <c r="W107" s="416"/>
      <c r="X107" s="424">
        <v>0</v>
      </c>
      <c r="Y107" s="424">
        <v>0</v>
      </c>
      <c r="Z107" s="424">
        <v>0</v>
      </c>
      <c r="AA107" s="417"/>
      <c r="AB107" s="424">
        <f t="shared" si="9"/>
        <v>0</v>
      </c>
    </row>
    <row r="108" spans="1:28" s="431" customFormat="1">
      <c r="A108" s="306"/>
      <c r="B108" s="184"/>
      <c r="C108" s="306"/>
      <c r="D108" s="184"/>
      <c r="E108" s="352"/>
      <c r="F108" s="356"/>
      <c r="G108" s="354"/>
      <c r="H108" s="424">
        <v>0</v>
      </c>
      <c r="I108" s="424">
        <v>0</v>
      </c>
      <c r="J108" s="424">
        <v>0</v>
      </c>
      <c r="K108" s="424">
        <v>0</v>
      </c>
      <c r="L108" s="424">
        <v>0</v>
      </c>
      <c r="M108" s="424">
        <f t="shared" si="11"/>
        <v>0</v>
      </c>
      <c r="N108" s="424">
        <v>0</v>
      </c>
      <c r="O108" s="424">
        <v>0</v>
      </c>
      <c r="P108" s="424">
        <f t="shared" si="12"/>
        <v>0</v>
      </c>
      <c r="Q108" s="424">
        <v>0</v>
      </c>
      <c r="R108" s="424">
        <v>0</v>
      </c>
      <c r="S108" s="424">
        <f t="shared" si="10"/>
        <v>0</v>
      </c>
      <c r="T108" s="424">
        <v>0</v>
      </c>
      <c r="U108" s="424">
        <v>0</v>
      </c>
      <c r="V108" s="424">
        <f t="shared" si="13"/>
        <v>0</v>
      </c>
      <c r="W108" s="416"/>
      <c r="X108" s="424">
        <v>0</v>
      </c>
      <c r="Y108" s="424">
        <v>0</v>
      </c>
      <c r="Z108" s="424">
        <v>0</v>
      </c>
      <c r="AA108" s="417"/>
      <c r="AB108" s="424">
        <f t="shared" si="9"/>
        <v>0</v>
      </c>
    </row>
    <row r="109" spans="1:28" s="431" customFormat="1">
      <c r="A109" s="306"/>
      <c r="B109" s="184"/>
      <c r="C109" s="306"/>
      <c r="D109" s="184"/>
      <c r="E109" s="352"/>
      <c r="F109" s="356"/>
      <c r="G109" s="354"/>
      <c r="H109" s="424">
        <v>0</v>
      </c>
      <c r="I109" s="424">
        <v>0</v>
      </c>
      <c r="J109" s="424">
        <v>0</v>
      </c>
      <c r="K109" s="424">
        <v>0</v>
      </c>
      <c r="L109" s="424">
        <v>0</v>
      </c>
      <c r="M109" s="424">
        <f t="shared" si="11"/>
        <v>0</v>
      </c>
      <c r="N109" s="424">
        <v>0</v>
      </c>
      <c r="O109" s="424">
        <v>0</v>
      </c>
      <c r="P109" s="424">
        <f t="shared" si="12"/>
        <v>0</v>
      </c>
      <c r="Q109" s="424">
        <v>0</v>
      </c>
      <c r="R109" s="424">
        <v>0</v>
      </c>
      <c r="S109" s="424">
        <f t="shared" si="10"/>
        <v>0</v>
      </c>
      <c r="T109" s="424">
        <v>0</v>
      </c>
      <c r="U109" s="424">
        <v>0</v>
      </c>
      <c r="V109" s="424">
        <f t="shared" si="13"/>
        <v>0</v>
      </c>
      <c r="W109" s="416"/>
      <c r="X109" s="424">
        <v>0</v>
      </c>
      <c r="Y109" s="424">
        <v>0</v>
      </c>
      <c r="Z109" s="424">
        <v>0</v>
      </c>
      <c r="AA109" s="417"/>
      <c r="AB109" s="424">
        <f t="shared" si="9"/>
        <v>0</v>
      </c>
    </row>
    <row r="110" spans="1:28" s="431" customFormat="1">
      <c r="A110" s="306"/>
      <c r="B110" s="184"/>
      <c r="C110" s="347"/>
      <c r="D110" s="184"/>
      <c r="E110" s="352"/>
      <c r="F110" s="353"/>
      <c r="G110" s="354"/>
      <c r="H110" s="424">
        <v>0</v>
      </c>
      <c r="I110" s="424">
        <v>0</v>
      </c>
      <c r="J110" s="424">
        <v>0</v>
      </c>
      <c r="K110" s="424">
        <v>0</v>
      </c>
      <c r="L110" s="424">
        <v>0</v>
      </c>
      <c r="M110" s="424">
        <f t="shared" si="11"/>
        <v>0</v>
      </c>
      <c r="N110" s="424">
        <v>0</v>
      </c>
      <c r="O110" s="424">
        <v>0</v>
      </c>
      <c r="P110" s="424">
        <f t="shared" si="12"/>
        <v>0</v>
      </c>
      <c r="Q110" s="424">
        <v>0</v>
      </c>
      <c r="R110" s="424">
        <v>0</v>
      </c>
      <c r="S110" s="424">
        <f t="shared" si="10"/>
        <v>0</v>
      </c>
      <c r="T110" s="424">
        <v>0</v>
      </c>
      <c r="U110" s="424">
        <v>0</v>
      </c>
      <c r="V110" s="424">
        <f t="shared" si="13"/>
        <v>0</v>
      </c>
      <c r="W110" s="416"/>
      <c r="X110" s="424">
        <v>0</v>
      </c>
      <c r="Y110" s="424">
        <v>0</v>
      </c>
      <c r="Z110" s="424">
        <v>0</v>
      </c>
      <c r="AA110" s="417"/>
      <c r="AB110" s="424">
        <f t="shared" si="9"/>
        <v>0</v>
      </c>
    </row>
    <row r="111" spans="1:28" s="431" customFormat="1">
      <c r="A111" s="306"/>
      <c r="B111" s="184"/>
      <c r="C111" s="306"/>
      <c r="D111" s="184"/>
      <c r="E111" s="352"/>
      <c r="F111" s="353"/>
      <c r="G111" s="354"/>
      <c r="H111" s="424">
        <v>0</v>
      </c>
      <c r="I111" s="424">
        <v>0</v>
      </c>
      <c r="J111" s="424">
        <v>0</v>
      </c>
      <c r="K111" s="424">
        <v>0</v>
      </c>
      <c r="L111" s="424">
        <v>0</v>
      </c>
      <c r="M111" s="424">
        <f t="shared" si="11"/>
        <v>0</v>
      </c>
      <c r="N111" s="424">
        <v>0</v>
      </c>
      <c r="O111" s="424">
        <v>0</v>
      </c>
      <c r="P111" s="424">
        <f t="shared" si="12"/>
        <v>0</v>
      </c>
      <c r="Q111" s="424">
        <v>0</v>
      </c>
      <c r="R111" s="424">
        <v>0</v>
      </c>
      <c r="S111" s="424">
        <f t="shared" si="10"/>
        <v>0</v>
      </c>
      <c r="T111" s="424">
        <v>0</v>
      </c>
      <c r="U111" s="424">
        <v>0</v>
      </c>
      <c r="V111" s="424">
        <f t="shared" si="13"/>
        <v>0</v>
      </c>
      <c r="W111" s="416"/>
      <c r="X111" s="424">
        <v>0</v>
      </c>
      <c r="Y111" s="424">
        <v>0</v>
      </c>
      <c r="Z111" s="424">
        <v>0</v>
      </c>
      <c r="AA111" s="417"/>
      <c r="AB111" s="424">
        <f t="shared" si="9"/>
        <v>0</v>
      </c>
    </row>
    <row r="112" spans="1:28" s="431" customFormat="1">
      <c r="A112" s="306"/>
      <c r="B112" s="184"/>
      <c r="C112" s="347"/>
      <c r="D112" s="184"/>
      <c r="E112" s="352"/>
      <c r="F112" s="353"/>
      <c r="G112" s="354"/>
      <c r="H112" s="424">
        <v>0</v>
      </c>
      <c r="I112" s="424">
        <v>0</v>
      </c>
      <c r="J112" s="424">
        <v>0</v>
      </c>
      <c r="K112" s="424">
        <v>0</v>
      </c>
      <c r="L112" s="424">
        <v>0</v>
      </c>
      <c r="M112" s="424">
        <f t="shared" si="11"/>
        <v>0</v>
      </c>
      <c r="N112" s="424">
        <v>0</v>
      </c>
      <c r="O112" s="424">
        <v>0</v>
      </c>
      <c r="P112" s="424">
        <f t="shared" si="12"/>
        <v>0</v>
      </c>
      <c r="Q112" s="424">
        <v>0</v>
      </c>
      <c r="R112" s="424">
        <v>0</v>
      </c>
      <c r="S112" s="424">
        <f t="shared" si="10"/>
        <v>0</v>
      </c>
      <c r="T112" s="424">
        <v>0</v>
      </c>
      <c r="U112" s="424">
        <v>0</v>
      </c>
      <c r="V112" s="424">
        <f t="shared" si="13"/>
        <v>0</v>
      </c>
      <c r="W112" s="416"/>
      <c r="X112" s="424">
        <v>0</v>
      </c>
      <c r="Y112" s="424">
        <v>0</v>
      </c>
      <c r="Z112" s="424">
        <v>0</v>
      </c>
      <c r="AA112" s="417"/>
      <c r="AB112" s="424">
        <f t="shared" si="9"/>
        <v>0</v>
      </c>
    </row>
    <row r="113" spans="1:28" s="431" customFormat="1">
      <c r="A113" s="306"/>
      <c r="B113" s="184"/>
      <c r="C113" s="306"/>
      <c r="D113" s="184"/>
      <c r="E113" s="352"/>
      <c r="F113" s="356"/>
      <c r="G113" s="354"/>
      <c r="H113" s="424">
        <v>0</v>
      </c>
      <c r="I113" s="424">
        <v>0</v>
      </c>
      <c r="J113" s="424">
        <v>0</v>
      </c>
      <c r="K113" s="424">
        <v>0</v>
      </c>
      <c r="L113" s="424">
        <v>0</v>
      </c>
      <c r="M113" s="424">
        <f t="shared" si="11"/>
        <v>0</v>
      </c>
      <c r="N113" s="424">
        <v>0</v>
      </c>
      <c r="O113" s="424">
        <v>0</v>
      </c>
      <c r="P113" s="424">
        <f t="shared" si="12"/>
        <v>0</v>
      </c>
      <c r="Q113" s="424">
        <v>0</v>
      </c>
      <c r="R113" s="424">
        <v>0</v>
      </c>
      <c r="S113" s="424">
        <f t="shared" si="10"/>
        <v>0</v>
      </c>
      <c r="T113" s="424">
        <v>0</v>
      </c>
      <c r="U113" s="424">
        <v>0</v>
      </c>
      <c r="V113" s="424">
        <f t="shared" si="13"/>
        <v>0</v>
      </c>
      <c r="W113" s="416"/>
      <c r="X113" s="424">
        <v>0</v>
      </c>
      <c r="Y113" s="424">
        <v>0</v>
      </c>
      <c r="Z113" s="424">
        <v>0</v>
      </c>
      <c r="AA113" s="417"/>
      <c r="AB113" s="424">
        <f t="shared" si="9"/>
        <v>0</v>
      </c>
    </row>
    <row r="114" spans="1:28" s="431" customFormat="1">
      <c r="A114" s="306"/>
      <c r="B114" s="184"/>
      <c r="C114" s="306"/>
      <c r="D114" s="184"/>
      <c r="E114" s="352"/>
      <c r="F114" s="356"/>
      <c r="G114" s="354"/>
      <c r="H114" s="424">
        <v>0</v>
      </c>
      <c r="I114" s="424">
        <v>0</v>
      </c>
      <c r="J114" s="424">
        <v>0</v>
      </c>
      <c r="K114" s="424">
        <v>0</v>
      </c>
      <c r="L114" s="424">
        <v>0</v>
      </c>
      <c r="M114" s="424">
        <f t="shared" si="11"/>
        <v>0</v>
      </c>
      <c r="N114" s="424">
        <v>0</v>
      </c>
      <c r="O114" s="424">
        <v>0</v>
      </c>
      <c r="P114" s="424">
        <f t="shared" si="12"/>
        <v>0</v>
      </c>
      <c r="Q114" s="424">
        <v>0</v>
      </c>
      <c r="R114" s="424">
        <v>0</v>
      </c>
      <c r="S114" s="424">
        <f t="shared" si="10"/>
        <v>0</v>
      </c>
      <c r="T114" s="424">
        <v>0</v>
      </c>
      <c r="U114" s="424">
        <v>0</v>
      </c>
      <c r="V114" s="424">
        <f t="shared" si="13"/>
        <v>0</v>
      </c>
      <c r="W114" s="416"/>
      <c r="X114" s="424">
        <v>0</v>
      </c>
      <c r="Y114" s="424">
        <v>0</v>
      </c>
      <c r="Z114" s="424">
        <v>0</v>
      </c>
      <c r="AA114" s="417"/>
      <c r="AB114" s="424">
        <f t="shared" si="9"/>
        <v>0</v>
      </c>
    </row>
    <row r="115" spans="1:28" s="431" customFormat="1">
      <c r="A115" s="306"/>
      <c r="B115" s="184"/>
      <c r="C115" s="306"/>
      <c r="D115" s="184"/>
      <c r="E115" s="352"/>
      <c r="F115" s="353"/>
      <c r="G115" s="354"/>
      <c r="H115" s="424">
        <v>0</v>
      </c>
      <c r="I115" s="424">
        <v>0</v>
      </c>
      <c r="J115" s="424">
        <v>0</v>
      </c>
      <c r="K115" s="424">
        <v>0</v>
      </c>
      <c r="L115" s="424">
        <v>0</v>
      </c>
      <c r="M115" s="424">
        <f t="shared" si="11"/>
        <v>0</v>
      </c>
      <c r="N115" s="424">
        <v>0</v>
      </c>
      <c r="O115" s="424">
        <v>0</v>
      </c>
      <c r="P115" s="424">
        <f t="shared" si="12"/>
        <v>0</v>
      </c>
      <c r="Q115" s="424">
        <v>0</v>
      </c>
      <c r="R115" s="424">
        <v>0</v>
      </c>
      <c r="S115" s="424">
        <f t="shared" si="10"/>
        <v>0</v>
      </c>
      <c r="T115" s="424">
        <v>0</v>
      </c>
      <c r="U115" s="424">
        <v>0</v>
      </c>
      <c r="V115" s="424">
        <f t="shared" si="13"/>
        <v>0</v>
      </c>
      <c r="W115" s="416"/>
      <c r="X115" s="424">
        <v>0</v>
      </c>
      <c r="Y115" s="424">
        <v>0</v>
      </c>
      <c r="Z115" s="424">
        <v>0</v>
      </c>
      <c r="AA115" s="417"/>
      <c r="AB115" s="424">
        <f t="shared" si="9"/>
        <v>0</v>
      </c>
    </row>
    <row r="116" spans="1:28" s="431" customFormat="1">
      <c r="A116" s="306"/>
      <c r="B116" s="184"/>
      <c r="C116" s="306"/>
      <c r="D116" s="184"/>
      <c r="E116" s="352"/>
      <c r="F116" s="353"/>
      <c r="G116" s="354"/>
      <c r="H116" s="424">
        <v>0</v>
      </c>
      <c r="I116" s="424">
        <v>0</v>
      </c>
      <c r="J116" s="424">
        <v>0</v>
      </c>
      <c r="K116" s="424">
        <v>0</v>
      </c>
      <c r="L116" s="424">
        <v>0</v>
      </c>
      <c r="M116" s="424">
        <f t="shared" si="11"/>
        <v>0</v>
      </c>
      <c r="N116" s="424">
        <v>0</v>
      </c>
      <c r="O116" s="424">
        <v>0</v>
      </c>
      <c r="P116" s="424">
        <f t="shared" si="12"/>
        <v>0</v>
      </c>
      <c r="Q116" s="424">
        <v>0</v>
      </c>
      <c r="R116" s="424">
        <v>0</v>
      </c>
      <c r="S116" s="424">
        <f t="shared" si="10"/>
        <v>0</v>
      </c>
      <c r="T116" s="424">
        <v>0</v>
      </c>
      <c r="U116" s="424">
        <v>0</v>
      </c>
      <c r="V116" s="424">
        <f t="shared" si="13"/>
        <v>0</v>
      </c>
      <c r="W116" s="416"/>
      <c r="X116" s="424">
        <v>0</v>
      </c>
      <c r="Y116" s="424">
        <v>0</v>
      </c>
      <c r="Z116" s="424">
        <v>0</v>
      </c>
      <c r="AA116" s="417"/>
      <c r="AB116" s="424">
        <f t="shared" si="9"/>
        <v>0</v>
      </c>
    </row>
    <row r="117" spans="1:28" s="431" customFormat="1">
      <c r="A117" s="306"/>
      <c r="B117" s="184"/>
      <c r="C117" s="306"/>
      <c r="D117" s="184"/>
      <c r="E117" s="352"/>
      <c r="F117" s="353"/>
      <c r="G117" s="354"/>
      <c r="H117" s="424">
        <v>0</v>
      </c>
      <c r="I117" s="424">
        <v>0</v>
      </c>
      <c r="J117" s="424">
        <v>0</v>
      </c>
      <c r="K117" s="424">
        <v>0</v>
      </c>
      <c r="L117" s="424">
        <v>0</v>
      </c>
      <c r="M117" s="424">
        <f t="shared" si="11"/>
        <v>0</v>
      </c>
      <c r="N117" s="424">
        <v>0</v>
      </c>
      <c r="O117" s="424">
        <v>0</v>
      </c>
      <c r="P117" s="424">
        <f t="shared" si="12"/>
        <v>0</v>
      </c>
      <c r="Q117" s="424">
        <v>0</v>
      </c>
      <c r="R117" s="424">
        <v>0</v>
      </c>
      <c r="S117" s="424">
        <f t="shared" si="10"/>
        <v>0</v>
      </c>
      <c r="T117" s="424">
        <v>0</v>
      </c>
      <c r="U117" s="424">
        <v>0</v>
      </c>
      <c r="V117" s="424">
        <f t="shared" si="13"/>
        <v>0</v>
      </c>
      <c r="W117" s="416"/>
      <c r="X117" s="424">
        <v>0</v>
      </c>
      <c r="Y117" s="424">
        <v>0</v>
      </c>
      <c r="Z117" s="424">
        <v>0</v>
      </c>
      <c r="AA117" s="417"/>
      <c r="AB117" s="424">
        <f t="shared" si="9"/>
        <v>0</v>
      </c>
    </row>
    <row r="118" spans="1:28" s="431" customFormat="1">
      <c r="A118" s="306"/>
      <c r="B118" s="184"/>
      <c r="C118" s="306"/>
      <c r="D118" s="184"/>
      <c r="E118" s="352"/>
      <c r="F118" s="356"/>
      <c r="G118" s="354"/>
      <c r="H118" s="424">
        <v>0</v>
      </c>
      <c r="I118" s="424">
        <v>0</v>
      </c>
      <c r="J118" s="424">
        <v>0</v>
      </c>
      <c r="K118" s="424">
        <v>0</v>
      </c>
      <c r="L118" s="424">
        <v>0</v>
      </c>
      <c r="M118" s="424">
        <f t="shared" si="11"/>
        <v>0</v>
      </c>
      <c r="N118" s="424">
        <v>0</v>
      </c>
      <c r="O118" s="424">
        <v>0</v>
      </c>
      <c r="P118" s="424">
        <f t="shared" si="12"/>
        <v>0</v>
      </c>
      <c r="Q118" s="424">
        <v>0</v>
      </c>
      <c r="R118" s="424">
        <v>0</v>
      </c>
      <c r="S118" s="424">
        <f t="shared" si="10"/>
        <v>0</v>
      </c>
      <c r="T118" s="424">
        <v>0</v>
      </c>
      <c r="U118" s="424">
        <v>0</v>
      </c>
      <c r="V118" s="424">
        <f t="shared" si="13"/>
        <v>0</v>
      </c>
      <c r="W118" s="416"/>
      <c r="X118" s="424">
        <v>0</v>
      </c>
      <c r="Y118" s="424">
        <v>0</v>
      </c>
      <c r="Z118" s="424">
        <v>0</v>
      </c>
      <c r="AA118" s="417"/>
      <c r="AB118" s="424">
        <f t="shared" si="9"/>
        <v>0</v>
      </c>
    </row>
    <row r="119" spans="1:28" s="431" customFormat="1">
      <c r="A119" s="306"/>
      <c r="B119" s="184"/>
      <c r="C119" s="306"/>
      <c r="D119" s="184"/>
      <c r="E119" s="352"/>
      <c r="F119" s="353"/>
      <c r="G119" s="354"/>
      <c r="H119" s="424">
        <v>0</v>
      </c>
      <c r="I119" s="424">
        <v>0</v>
      </c>
      <c r="J119" s="424">
        <v>0</v>
      </c>
      <c r="K119" s="424">
        <v>0</v>
      </c>
      <c r="L119" s="424">
        <v>0</v>
      </c>
      <c r="M119" s="424">
        <f t="shared" si="11"/>
        <v>0</v>
      </c>
      <c r="N119" s="424">
        <v>0</v>
      </c>
      <c r="O119" s="424">
        <v>0</v>
      </c>
      <c r="P119" s="424">
        <f t="shared" si="12"/>
        <v>0</v>
      </c>
      <c r="Q119" s="424">
        <v>0</v>
      </c>
      <c r="R119" s="424">
        <v>0</v>
      </c>
      <c r="S119" s="424">
        <f t="shared" si="10"/>
        <v>0</v>
      </c>
      <c r="T119" s="424">
        <v>0</v>
      </c>
      <c r="U119" s="424">
        <v>0</v>
      </c>
      <c r="V119" s="424">
        <f t="shared" si="13"/>
        <v>0</v>
      </c>
      <c r="W119" s="416"/>
      <c r="X119" s="424">
        <v>0</v>
      </c>
      <c r="Y119" s="424">
        <v>0</v>
      </c>
      <c r="Z119" s="424">
        <v>0</v>
      </c>
      <c r="AA119" s="417"/>
      <c r="AB119" s="424">
        <f t="shared" si="9"/>
        <v>0</v>
      </c>
    </row>
    <row r="120" spans="1:28" s="431" customFormat="1">
      <c r="A120" s="306"/>
      <c r="B120" s="184"/>
      <c r="C120" s="347"/>
      <c r="D120" s="184"/>
      <c r="E120" s="352"/>
      <c r="F120" s="353"/>
      <c r="G120" s="354"/>
      <c r="H120" s="424">
        <v>0</v>
      </c>
      <c r="I120" s="424">
        <v>0</v>
      </c>
      <c r="J120" s="424">
        <v>0</v>
      </c>
      <c r="K120" s="424">
        <v>0</v>
      </c>
      <c r="L120" s="424">
        <v>0</v>
      </c>
      <c r="M120" s="424">
        <f t="shared" si="11"/>
        <v>0</v>
      </c>
      <c r="N120" s="424">
        <v>0</v>
      </c>
      <c r="O120" s="424">
        <v>0</v>
      </c>
      <c r="P120" s="424">
        <f t="shared" si="12"/>
        <v>0</v>
      </c>
      <c r="Q120" s="424">
        <v>0</v>
      </c>
      <c r="R120" s="424">
        <v>0</v>
      </c>
      <c r="S120" s="424">
        <f t="shared" si="10"/>
        <v>0</v>
      </c>
      <c r="T120" s="424">
        <v>0</v>
      </c>
      <c r="U120" s="424">
        <v>0</v>
      </c>
      <c r="V120" s="424">
        <f t="shared" si="13"/>
        <v>0</v>
      </c>
      <c r="W120" s="416"/>
      <c r="X120" s="424">
        <v>0</v>
      </c>
      <c r="Y120" s="424">
        <v>0</v>
      </c>
      <c r="Z120" s="424">
        <v>0</v>
      </c>
      <c r="AA120" s="417"/>
      <c r="AB120" s="424">
        <f t="shared" si="9"/>
        <v>0</v>
      </c>
    </row>
    <row r="121" spans="1:28" s="431" customFormat="1">
      <c r="A121" s="306"/>
      <c r="B121" s="184"/>
      <c r="C121" s="306"/>
      <c r="D121" s="184"/>
      <c r="E121" s="352"/>
      <c r="F121" s="353"/>
      <c r="G121" s="354"/>
      <c r="H121" s="424">
        <v>0</v>
      </c>
      <c r="I121" s="424">
        <v>0</v>
      </c>
      <c r="J121" s="424">
        <v>0</v>
      </c>
      <c r="K121" s="424">
        <v>0</v>
      </c>
      <c r="L121" s="424">
        <v>0</v>
      </c>
      <c r="M121" s="424">
        <f t="shared" si="11"/>
        <v>0</v>
      </c>
      <c r="N121" s="424">
        <v>0</v>
      </c>
      <c r="O121" s="424">
        <v>0</v>
      </c>
      <c r="P121" s="424">
        <f t="shared" si="12"/>
        <v>0</v>
      </c>
      <c r="Q121" s="424">
        <v>0</v>
      </c>
      <c r="R121" s="424">
        <v>0</v>
      </c>
      <c r="S121" s="424">
        <f t="shared" si="10"/>
        <v>0</v>
      </c>
      <c r="T121" s="424">
        <v>0</v>
      </c>
      <c r="U121" s="424">
        <v>0</v>
      </c>
      <c r="V121" s="424">
        <f t="shared" si="13"/>
        <v>0</v>
      </c>
      <c r="W121" s="416"/>
      <c r="X121" s="424">
        <v>0</v>
      </c>
      <c r="Y121" s="424">
        <v>0</v>
      </c>
      <c r="Z121" s="424">
        <v>0</v>
      </c>
      <c r="AA121" s="417"/>
      <c r="AB121" s="424">
        <f t="shared" si="9"/>
        <v>0</v>
      </c>
    </row>
    <row r="122" spans="1:28" s="431" customFormat="1">
      <c r="A122" s="306"/>
      <c r="B122" s="184"/>
      <c r="C122" s="306"/>
      <c r="D122" s="184"/>
      <c r="E122" s="352"/>
      <c r="F122" s="353"/>
      <c r="G122" s="354"/>
      <c r="H122" s="424">
        <v>0</v>
      </c>
      <c r="I122" s="424">
        <v>0</v>
      </c>
      <c r="J122" s="424">
        <v>0</v>
      </c>
      <c r="K122" s="424">
        <v>0</v>
      </c>
      <c r="L122" s="424">
        <v>0</v>
      </c>
      <c r="M122" s="424">
        <f t="shared" si="11"/>
        <v>0</v>
      </c>
      <c r="N122" s="424">
        <v>0</v>
      </c>
      <c r="O122" s="424">
        <v>0</v>
      </c>
      <c r="P122" s="424">
        <f t="shared" si="12"/>
        <v>0</v>
      </c>
      <c r="Q122" s="424">
        <v>0</v>
      </c>
      <c r="R122" s="424">
        <v>0</v>
      </c>
      <c r="S122" s="424">
        <f t="shared" si="10"/>
        <v>0</v>
      </c>
      <c r="T122" s="424">
        <v>0</v>
      </c>
      <c r="U122" s="424">
        <v>0</v>
      </c>
      <c r="V122" s="424">
        <f t="shared" si="13"/>
        <v>0</v>
      </c>
      <c r="W122" s="416"/>
      <c r="X122" s="424">
        <v>0</v>
      </c>
      <c r="Y122" s="424">
        <v>0</v>
      </c>
      <c r="Z122" s="424">
        <v>0</v>
      </c>
      <c r="AA122" s="417"/>
      <c r="AB122" s="424">
        <f t="shared" si="9"/>
        <v>0</v>
      </c>
    </row>
    <row r="123" spans="1:28" s="431" customFormat="1">
      <c r="A123" s="306"/>
      <c r="B123" s="184"/>
      <c r="C123" s="306"/>
      <c r="D123" s="184"/>
      <c r="E123" s="352"/>
      <c r="F123" s="353"/>
      <c r="G123" s="354"/>
      <c r="H123" s="424">
        <v>0</v>
      </c>
      <c r="I123" s="424">
        <v>0</v>
      </c>
      <c r="J123" s="424">
        <v>0</v>
      </c>
      <c r="K123" s="424">
        <v>0</v>
      </c>
      <c r="L123" s="424">
        <v>0</v>
      </c>
      <c r="M123" s="424">
        <f t="shared" si="11"/>
        <v>0</v>
      </c>
      <c r="N123" s="424">
        <v>0</v>
      </c>
      <c r="O123" s="424">
        <v>0</v>
      </c>
      <c r="P123" s="424">
        <f t="shared" si="12"/>
        <v>0</v>
      </c>
      <c r="Q123" s="424">
        <v>0</v>
      </c>
      <c r="R123" s="424">
        <v>0</v>
      </c>
      <c r="S123" s="424">
        <f t="shared" si="10"/>
        <v>0</v>
      </c>
      <c r="T123" s="424">
        <v>0</v>
      </c>
      <c r="U123" s="424">
        <v>0</v>
      </c>
      <c r="V123" s="424">
        <f t="shared" si="13"/>
        <v>0</v>
      </c>
      <c r="W123" s="416"/>
      <c r="X123" s="424">
        <v>0</v>
      </c>
      <c r="Y123" s="424">
        <v>0</v>
      </c>
      <c r="Z123" s="424">
        <v>0</v>
      </c>
      <c r="AA123" s="417"/>
      <c r="AB123" s="424">
        <f t="shared" si="9"/>
        <v>0</v>
      </c>
    </row>
    <row r="124" spans="1:28" s="431" customFormat="1">
      <c r="A124" s="306"/>
      <c r="B124" s="184"/>
      <c r="C124" s="306"/>
      <c r="D124" s="184"/>
      <c r="E124" s="352"/>
      <c r="F124" s="353"/>
      <c r="G124" s="354"/>
      <c r="H124" s="424">
        <v>0</v>
      </c>
      <c r="I124" s="424">
        <v>0</v>
      </c>
      <c r="J124" s="424">
        <v>0</v>
      </c>
      <c r="K124" s="424">
        <v>0</v>
      </c>
      <c r="L124" s="424">
        <v>0</v>
      </c>
      <c r="M124" s="424">
        <f t="shared" si="11"/>
        <v>0</v>
      </c>
      <c r="N124" s="424">
        <v>0</v>
      </c>
      <c r="O124" s="424">
        <v>0</v>
      </c>
      <c r="P124" s="424">
        <f t="shared" si="12"/>
        <v>0</v>
      </c>
      <c r="Q124" s="424">
        <v>0</v>
      </c>
      <c r="R124" s="424">
        <v>0</v>
      </c>
      <c r="S124" s="424">
        <f t="shared" si="10"/>
        <v>0</v>
      </c>
      <c r="T124" s="424">
        <v>0</v>
      </c>
      <c r="U124" s="424">
        <v>0</v>
      </c>
      <c r="V124" s="424">
        <f t="shared" si="13"/>
        <v>0</v>
      </c>
      <c r="W124" s="416"/>
      <c r="X124" s="424">
        <v>0</v>
      </c>
      <c r="Y124" s="424">
        <v>0</v>
      </c>
      <c r="Z124" s="424">
        <v>0</v>
      </c>
      <c r="AA124" s="417"/>
      <c r="AB124" s="424">
        <f t="shared" si="9"/>
        <v>0</v>
      </c>
    </row>
    <row r="125" spans="1:28" s="431" customFormat="1">
      <c r="A125" s="306"/>
      <c r="B125" s="184"/>
      <c r="C125" s="306"/>
      <c r="D125" s="184"/>
      <c r="E125" s="352"/>
      <c r="F125" s="356"/>
      <c r="G125" s="354"/>
      <c r="H125" s="424">
        <v>0</v>
      </c>
      <c r="I125" s="424">
        <v>0</v>
      </c>
      <c r="J125" s="424">
        <v>0</v>
      </c>
      <c r="K125" s="424">
        <v>0</v>
      </c>
      <c r="L125" s="424">
        <v>0</v>
      </c>
      <c r="M125" s="424">
        <f t="shared" si="11"/>
        <v>0</v>
      </c>
      <c r="N125" s="424">
        <v>0</v>
      </c>
      <c r="O125" s="424">
        <v>0</v>
      </c>
      <c r="P125" s="424">
        <f t="shared" si="12"/>
        <v>0</v>
      </c>
      <c r="Q125" s="424">
        <v>0</v>
      </c>
      <c r="R125" s="424">
        <v>0</v>
      </c>
      <c r="S125" s="424">
        <f t="shared" si="10"/>
        <v>0</v>
      </c>
      <c r="T125" s="424">
        <v>0</v>
      </c>
      <c r="U125" s="424">
        <v>0</v>
      </c>
      <c r="V125" s="424">
        <f t="shared" si="13"/>
        <v>0</v>
      </c>
      <c r="W125" s="416"/>
      <c r="X125" s="424">
        <v>0</v>
      </c>
      <c r="Y125" s="424">
        <v>0</v>
      </c>
      <c r="Z125" s="424">
        <v>0</v>
      </c>
      <c r="AA125" s="417"/>
      <c r="AB125" s="424">
        <f t="shared" si="9"/>
        <v>0</v>
      </c>
    </row>
    <row r="126" spans="1:28" s="431" customFormat="1">
      <c r="A126" s="306"/>
      <c r="B126" s="184"/>
      <c r="C126" s="306"/>
      <c r="D126" s="184"/>
      <c r="E126" s="352"/>
      <c r="F126" s="356"/>
      <c r="G126" s="354"/>
      <c r="H126" s="424">
        <v>0</v>
      </c>
      <c r="I126" s="424">
        <v>0</v>
      </c>
      <c r="J126" s="424">
        <v>0</v>
      </c>
      <c r="K126" s="424">
        <v>0</v>
      </c>
      <c r="L126" s="424">
        <v>0</v>
      </c>
      <c r="M126" s="424">
        <f t="shared" si="11"/>
        <v>0</v>
      </c>
      <c r="N126" s="424">
        <v>0</v>
      </c>
      <c r="O126" s="424">
        <v>0</v>
      </c>
      <c r="P126" s="424">
        <f t="shared" si="12"/>
        <v>0</v>
      </c>
      <c r="Q126" s="424">
        <v>0</v>
      </c>
      <c r="R126" s="424">
        <v>0</v>
      </c>
      <c r="S126" s="424">
        <f t="shared" si="10"/>
        <v>0</v>
      </c>
      <c r="T126" s="424">
        <v>0</v>
      </c>
      <c r="U126" s="424">
        <v>0</v>
      </c>
      <c r="V126" s="424">
        <f t="shared" si="13"/>
        <v>0</v>
      </c>
      <c r="W126" s="416"/>
      <c r="X126" s="424">
        <v>0</v>
      </c>
      <c r="Y126" s="424">
        <v>0</v>
      </c>
      <c r="Z126" s="424">
        <v>0</v>
      </c>
      <c r="AA126" s="417"/>
      <c r="AB126" s="424">
        <f t="shared" si="9"/>
        <v>0</v>
      </c>
    </row>
    <row r="127" spans="1:28" s="431" customFormat="1">
      <c r="A127" s="306"/>
      <c r="B127" s="184"/>
      <c r="C127" s="306"/>
      <c r="D127" s="184"/>
      <c r="E127" s="352"/>
      <c r="F127" s="356"/>
      <c r="G127" s="354"/>
      <c r="H127" s="424">
        <v>0</v>
      </c>
      <c r="I127" s="424">
        <v>0</v>
      </c>
      <c r="J127" s="424">
        <v>0</v>
      </c>
      <c r="K127" s="424">
        <v>0</v>
      </c>
      <c r="L127" s="424">
        <v>0</v>
      </c>
      <c r="M127" s="424">
        <f t="shared" si="11"/>
        <v>0</v>
      </c>
      <c r="N127" s="424">
        <v>0</v>
      </c>
      <c r="O127" s="424">
        <v>0</v>
      </c>
      <c r="P127" s="424">
        <f t="shared" si="12"/>
        <v>0</v>
      </c>
      <c r="Q127" s="424">
        <v>0</v>
      </c>
      <c r="R127" s="424">
        <v>0</v>
      </c>
      <c r="S127" s="424">
        <f t="shared" si="10"/>
        <v>0</v>
      </c>
      <c r="T127" s="424">
        <v>0</v>
      </c>
      <c r="U127" s="424">
        <v>0</v>
      </c>
      <c r="V127" s="424">
        <f t="shared" si="13"/>
        <v>0</v>
      </c>
      <c r="W127" s="416"/>
      <c r="X127" s="424">
        <v>0</v>
      </c>
      <c r="Y127" s="424">
        <v>0</v>
      </c>
      <c r="Z127" s="424">
        <v>0</v>
      </c>
      <c r="AA127" s="417"/>
      <c r="AB127" s="424">
        <f t="shared" si="9"/>
        <v>0</v>
      </c>
    </row>
    <row r="128" spans="1:28" s="431" customFormat="1">
      <c r="A128" s="306"/>
      <c r="B128" s="184"/>
      <c r="C128" s="306"/>
      <c r="D128" s="184"/>
      <c r="E128" s="352"/>
      <c r="F128" s="353"/>
      <c r="G128" s="354"/>
      <c r="H128" s="424">
        <v>0</v>
      </c>
      <c r="I128" s="424">
        <v>0</v>
      </c>
      <c r="J128" s="424">
        <v>0</v>
      </c>
      <c r="K128" s="424">
        <v>0</v>
      </c>
      <c r="L128" s="424">
        <v>0</v>
      </c>
      <c r="M128" s="424">
        <f t="shared" si="11"/>
        <v>0</v>
      </c>
      <c r="N128" s="424">
        <v>0</v>
      </c>
      <c r="O128" s="424">
        <v>0</v>
      </c>
      <c r="P128" s="424">
        <f t="shared" si="12"/>
        <v>0</v>
      </c>
      <c r="Q128" s="424">
        <v>0</v>
      </c>
      <c r="R128" s="424">
        <v>0</v>
      </c>
      <c r="S128" s="424">
        <f t="shared" si="10"/>
        <v>0</v>
      </c>
      <c r="T128" s="424">
        <v>0</v>
      </c>
      <c r="U128" s="424">
        <v>0</v>
      </c>
      <c r="V128" s="424">
        <f t="shared" si="13"/>
        <v>0</v>
      </c>
      <c r="W128" s="416"/>
      <c r="X128" s="424">
        <v>0</v>
      </c>
      <c r="Y128" s="424">
        <v>0</v>
      </c>
      <c r="Z128" s="424">
        <v>0</v>
      </c>
      <c r="AA128" s="417"/>
      <c r="AB128" s="424">
        <f t="shared" si="9"/>
        <v>0</v>
      </c>
    </row>
    <row r="129" spans="1:28" s="431" customFormat="1">
      <c r="A129" s="306"/>
      <c r="B129" s="184"/>
      <c r="C129" s="306"/>
      <c r="D129" s="184"/>
      <c r="E129" s="352"/>
      <c r="F129" s="353"/>
      <c r="G129" s="354"/>
      <c r="H129" s="424">
        <v>0</v>
      </c>
      <c r="I129" s="424">
        <v>0</v>
      </c>
      <c r="J129" s="424">
        <v>0</v>
      </c>
      <c r="K129" s="424">
        <v>0</v>
      </c>
      <c r="L129" s="424">
        <v>0</v>
      </c>
      <c r="M129" s="424">
        <f t="shared" si="11"/>
        <v>0</v>
      </c>
      <c r="N129" s="424">
        <v>0</v>
      </c>
      <c r="O129" s="424">
        <v>0</v>
      </c>
      <c r="P129" s="424">
        <f t="shared" si="12"/>
        <v>0</v>
      </c>
      <c r="Q129" s="424">
        <v>0</v>
      </c>
      <c r="R129" s="424">
        <v>0</v>
      </c>
      <c r="S129" s="424">
        <f t="shared" si="10"/>
        <v>0</v>
      </c>
      <c r="T129" s="424">
        <v>0</v>
      </c>
      <c r="U129" s="424">
        <v>0</v>
      </c>
      <c r="V129" s="424">
        <f t="shared" si="13"/>
        <v>0</v>
      </c>
      <c r="W129" s="416"/>
      <c r="X129" s="424">
        <v>0</v>
      </c>
      <c r="Y129" s="424">
        <v>0</v>
      </c>
      <c r="Z129" s="424">
        <v>0</v>
      </c>
      <c r="AA129" s="417"/>
      <c r="AB129" s="424">
        <f t="shared" si="9"/>
        <v>0</v>
      </c>
    </row>
    <row r="130" spans="1:28" s="431" customFormat="1">
      <c r="A130" s="306"/>
      <c r="B130" s="184"/>
      <c r="C130" s="306"/>
      <c r="D130" s="184"/>
      <c r="E130" s="352"/>
      <c r="F130" s="353"/>
      <c r="G130" s="354"/>
      <c r="H130" s="424">
        <v>0</v>
      </c>
      <c r="I130" s="424">
        <v>0</v>
      </c>
      <c r="J130" s="424">
        <v>0</v>
      </c>
      <c r="K130" s="424">
        <v>0</v>
      </c>
      <c r="L130" s="424">
        <v>0</v>
      </c>
      <c r="M130" s="424">
        <f t="shared" si="11"/>
        <v>0</v>
      </c>
      <c r="N130" s="424">
        <v>0</v>
      </c>
      <c r="O130" s="424">
        <v>0</v>
      </c>
      <c r="P130" s="424">
        <f t="shared" si="12"/>
        <v>0</v>
      </c>
      <c r="Q130" s="424">
        <v>0</v>
      </c>
      <c r="R130" s="424">
        <v>0</v>
      </c>
      <c r="S130" s="424">
        <f t="shared" si="10"/>
        <v>0</v>
      </c>
      <c r="T130" s="424">
        <v>0</v>
      </c>
      <c r="U130" s="424">
        <v>0</v>
      </c>
      <c r="V130" s="424">
        <f t="shared" si="13"/>
        <v>0</v>
      </c>
      <c r="W130" s="416"/>
      <c r="X130" s="424">
        <v>0</v>
      </c>
      <c r="Y130" s="424">
        <v>0</v>
      </c>
      <c r="Z130" s="424">
        <v>0</v>
      </c>
      <c r="AA130" s="417"/>
      <c r="AB130" s="424">
        <f t="shared" si="9"/>
        <v>0</v>
      </c>
    </row>
    <row r="131" spans="1:28" s="431" customFormat="1">
      <c r="A131" s="306"/>
      <c r="B131" s="184"/>
      <c r="C131" s="306"/>
      <c r="D131" s="184"/>
      <c r="E131" s="352"/>
      <c r="F131" s="353"/>
      <c r="G131" s="354"/>
      <c r="H131" s="424">
        <v>0</v>
      </c>
      <c r="I131" s="424">
        <v>0</v>
      </c>
      <c r="J131" s="424">
        <v>0</v>
      </c>
      <c r="K131" s="424">
        <v>0</v>
      </c>
      <c r="L131" s="424">
        <v>0</v>
      </c>
      <c r="M131" s="424">
        <f t="shared" si="11"/>
        <v>0</v>
      </c>
      <c r="N131" s="424">
        <v>0</v>
      </c>
      <c r="O131" s="424">
        <v>0</v>
      </c>
      <c r="P131" s="424">
        <f t="shared" si="12"/>
        <v>0</v>
      </c>
      <c r="Q131" s="424">
        <v>0</v>
      </c>
      <c r="R131" s="424">
        <v>0</v>
      </c>
      <c r="S131" s="424">
        <f t="shared" si="10"/>
        <v>0</v>
      </c>
      <c r="T131" s="424">
        <v>0</v>
      </c>
      <c r="U131" s="424">
        <v>0</v>
      </c>
      <c r="V131" s="424">
        <f t="shared" si="13"/>
        <v>0</v>
      </c>
      <c r="W131" s="416"/>
      <c r="X131" s="424">
        <v>0</v>
      </c>
      <c r="Y131" s="424">
        <v>0</v>
      </c>
      <c r="Z131" s="424">
        <v>0</v>
      </c>
      <c r="AA131" s="417"/>
      <c r="AB131" s="424">
        <f t="shared" si="9"/>
        <v>0</v>
      </c>
    </row>
    <row r="132" spans="1:28" s="431" customFormat="1">
      <c r="A132" s="306"/>
      <c r="B132" s="184"/>
      <c r="C132" s="296"/>
      <c r="D132" s="184"/>
      <c r="E132" s="352"/>
      <c r="F132" s="356"/>
      <c r="G132" s="354"/>
      <c r="H132" s="424">
        <v>0</v>
      </c>
      <c r="I132" s="424">
        <v>0</v>
      </c>
      <c r="J132" s="424">
        <v>0</v>
      </c>
      <c r="K132" s="424">
        <v>0</v>
      </c>
      <c r="L132" s="424">
        <v>0</v>
      </c>
      <c r="M132" s="424">
        <f t="shared" ref="M132:M195" si="14">K132-L132</f>
        <v>0</v>
      </c>
      <c r="N132" s="424">
        <v>0</v>
      </c>
      <c r="O132" s="424">
        <v>0</v>
      </c>
      <c r="P132" s="424">
        <f t="shared" ref="P132:P195" si="15">N132-O132</f>
        <v>0</v>
      </c>
      <c r="Q132" s="424">
        <v>0</v>
      </c>
      <c r="R132" s="424">
        <v>0</v>
      </c>
      <c r="S132" s="424">
        <f t="shared" ref="S132:S195" si="16">Q132-R132</f>
        <v>0</v>
      </c>
      <c r="T132" s="424">
        <v>0</v>
      </c>
      <c r="U132" s="424">
        <v>0</v>
      </c>
      <c r="V132" s="424">
        <f t="shared" ref="V132:V195" si="17">T132-U132</f>
        <v>0</v>
      </c>
      <c r="W132" s="416"/>
      <c r="X132" s="424">
        <v>0</v>
      </c>
      <c r="Y132" s="424">
        <v>0</v>
      </c>
      <c r="Z132" s="424">
        <v>0</v>
      </c>
      <c r="AA132" s="417"/>
      <c r="AB132" s="424">
        <f t="shared" ref="AB132:AB195" si="18">SUM(Z132,V132,S132,P132,M132,J132,I132)</f>
        <v>0</v>
      </c>
    </row>
    <row r="133" spans="1:28" s="431" customFormat="1">
      <c r="A133" s="306"/>
      <c r="B133" s="184"/>
      <c r="C133" s="306"/>
      <c r="D133" s="184"/>
      <c r="E133" s="352"/>
      <c r="F133" s="353"/>
      <c r="G133" s="354"/>
      <c r="H133" s="424">
        <v>0</v>
      </c>
      <c r="I133" s="424">
        <v>0</v>
      </c>
      <c r="J133" s="424">
        <v>0</v>
      </c>
      <c r="K133" s="424">
        <v>0</v>
      </c>
      <c r="L133" s="424">
        <v>0</v>
      </c>
      <c r="M133" s="424">
        <f t="shared" si="14"/>
        <v>0</v>
      </c>
      <c r="N133" s="424">
        <v>0</v>
      </c>
      <c r="O133" s="424">
        <v>0</v>
      </c>
      <c r="P133" s="424">
        <f t="shared" si="15"/>
        <v>0</v>
      </c>
      <c r="Q133" s="424">
        <v>0</v>
      </c>
      <c r="R133" s="424">
        <v>0</v>
      </c>
      <c r="S133" s="424">
        <f t="shared" si="16"/>
        <v>0</v>
      </c>
      <c r="T133" s="424">
        <v>0</v>
      </c>
      <c r="U133" s="424">
        <v>0</v>
      </c>
      <c r="V133" s="424">
        <f t="shared" si="17"/>
        <v>0</v>
      </c>
      <c r="W133" s="416"/>
      <c r="X133" s="424">
        <v>0</v>
      </c>
      <c r="Y133" s="424">
        <v>0</v>
      </c>
      <c r="Z133" s="424">
        <v>0</v>
      </c>
      <c r="AA133" s="417"/>
      <c r="AB133" s="424">
        <f t="shared" si="18"/>
        <v>0</v>
      </c>
    </row>
    <row r="134" spans="1:28" s="431" customFormat="1">
      <c r="A134" s="306"/>
      <c r="B134" s="184"/>
      <c r="C134" s="306"/>
      <c r="D134" s="184"/>
      <c r="E134" s="352"/>
      <c r="F134" s="353"/>
      <c r="G134" s="354"/>
      <c r="H134" s="424">
        <v>0</v>
      </c>
      <c r="I134" s="424">
        <v>0</v>
      </c>
      <c r="J134" s="424">
        <v>0</v>
      </c>
      <c r="K134" s="424">
        <v>0</v>
      </c>
      <c r="L134" s="424">
        <v>0</v>
      </c>
      <c r="M134" s="424">
        <f t="shared" si="14"/>
        <v>0</v>
      </c>
      <c r="N134" s="424">
        <v>0</v>
      </c>
      <c r="O134" s="424">
        <v>0</v>
      </c>
      <c r="P134" s="424">
        <f t="shared" si="15"/>
        <v>0</v>
      </c>
      <c r="Q134" s="424">
        <v>0</v>
      </c>
      <c r="R134" s="424">
        <v>0</v>
      </c>
      <c r="S134" s="424">
        <f t="shared" si="16"/>
        <v>0</v>
      </c>
      <c r="T134" s="424">
        <v>0</v>
      </c>
      <c r="U134" s="424">
        <v>0</v>
      </c>
      <c r="V134" s="424">
        <f t="shared" si="17"/>
        <v>0</v>
      </c>
      <c r="W134" s="416"/>
      <c r="X134" s="424">
        <v>0</v>
      </c>
      <c r="Y134" s="424">
        <v>0</v>
      </c>
      <c r="Z134" s="424">
        <v>0</v>
      </c>
      <c r="AA134" s="417"/>
      <c r="AB134" s="424">
        <f t="shared" si="18"/>
        <v>0</v>
      </c>
    </row>
    <row r="135" spans="1:28" s="431" customFormat="1">
      <c r="A135" s="306"/>
      <c r="B135" s="184"/>
      <c r="C135" s="306"/>
      <c r="D135" s="184"/>
      <c r="E135" s="352"/>
      <c r="F135" s="353"/>
      <c r="G135" s="354"/>
      <c r="H135" s="424">
        <v>0</v>
      </c>
      <c r="I135" s="424">
        <v>0</v>
      </c>
      <c r="J135" s="424">
        <v>0</v>
      </c>
      <c r="K135" s="424">
        <v>0</v>
      </c>
      <c r="L135" s="424">
        <v>0</v>
      </c>
      <c r="M135" s="424">
        <f t="shared" si="14"/>
        <v>0</v>
      </c>
      <c r="N135" s="424">
        <v>0</v>
      </c>
      <c r="O135" s="424">
        <v>0</v>
      </c>
      <c r="P135" s="424">
        <f t="shared" si="15"/>
        <v>0</v>
      </c>
      <c r="Q135" s="424">
        <v>0</v>
      </c>
      <c r="R135" s="424">
        <v>0</v>
      </c>
      <c r="S135" s="424">
        <f t="shared" si="16"/>
        <v>0</v>
      </c>
      <c r="T135" s="424">
        <v>0</v>
      </c>
      <c r="U135" s="424">
        <v>0</v>
      </c>
      <c r="V135" s="424">
        <f t="shared" si="17"/>
        <v>0</v>
      </c>
      <c r="W135" s="416"/>
      <c r="X135" s="424">
        <v>0</v>
      </c>
      <c r="Y135" s="424">
        <v>0</v>
      </c>
      <c r="Z135" s="424">
        <v>0</v>
      </c>
      <c r="AA135" s="417"/>
      <c r="AB135" s="424">
        <f t="shared" si="18"/>
        <v>0</v>
      </c>
    </row>
    <row r="136" spans="1:28" s="431" customFormat="1">
      <c r="A136" s="306"/>
      <c r="B136" s="184"/>
      <c r="C136" s="306"/>
      <c r="D136" s="184"/>
      <c r="E136" s="352"/>
      <c r="F136" s="353"/>
      <c r="G136" s="354"/>
      <c r="H136" s="424">
        <v>0</v>
      </c>
      <c r="I136" s="424">
        <v>0</v>
      </c>
      <c r="J136" s="424">
        <v>0</v>
      </c>
      <c r="K136" s="424">
        <v>0</v>
      </c>
      <c r="L136" s="424">
        <v>0</v>
      </c>
      <c r="M136" s="424">
        <f t="shared" si="14"/>
        <v>0</v>
      </c>
      <c r="N136" s="424">
        <v>0</v>
      </c>
      <c r="O136" s="424">
        <v>0</v>
      </c>
      <c r="P136" s="424">
        <f t="shared" si="15"/>
        <v>0</v>
      </c>
      <c r="Q136" s="424">
        <v>0</v>
      </c>
      <c r="R136" s="424">
        <v>0</v>
      </c>
      <c r="S136" s="424">
        <f t="shared" si="16"/>
        <v>0</v>
      </c>
      <c r="T136" s="424">
        <v>0</v>
      </c>
      <c r="U136" s="424">
        <v>0</v>
      </c>
      <c r="V136" s="424">
        <f t="shared" si="17"/>
        <v>0</v>
      </c>
      <c r="W136" s="416"/>
      <c r="X136" s="424">
        <v>0</v>
      </c>
      <c r="Y136" s="424">
        <v>0</v>
      </c>
      <c r="Z136" s="424">
        <v>0</v>
      </c>
      <c r="AA136" s="417"/>
      <c r="AB136" s="424">
        <f t="shared" si="18"/>
        <v>0</v>
      </c>
    </row>
    <row r="137" spans="1:28" s="431" customFormat="1">
      <c r="A137" s="306"/>
      <c r="B137" s="184"/>
      <c r="C137" s="306"/>
      <c r="D137" s="184"/>
      <c r="E137" s="352"/>
      <c r="F137" s="353"/>
      <c r="G137" s="354"/>
      <c r="H137" s="424">
        <v>0</v>
      </c>
      <c r="I137" s="424">
        <v>0</v>
      </c>
      <c r="J137" s="424">
        <v>0</v>
      </c>
      <c r="K137" s="424">
        <v>0</v>
      </c>
      <c r="L137" s="424">
        <v>0</v>
      </c>
      <c r="M137" s="424">
        <f t="shared" si="14"/>
        <v>0</v>
      </c>
      <c r="N137" s="424">
        <v>0</v>
      </c>
      <c r="O137" s="424">
        <v>0</v>
      </c>
      <c r="P137" s="424">
        <f t="shared" si="15"/>
        <v>0</v>
      </c>
      <c r="Q137" s="424">
        <v>0</v>
      </c>
      <c r="R137" s="424">
        <v>0</v>
      </c>
      <c r="S137" s="424">
        <f t="shared" si="16"/>
        <v>0</v>
      </c>
      <c r="T137" s="424">
        <v>0</v>
      </c>
      <c r="U137" s="424">
        <v>0</v>
      </c>
      <c r="V137" s="424">
        <f t="shared" si="17"/>
        <v>0</v>
      </c>
      <c r="W137" s="416"/>
      <c r="X137" s="424">
        <v>0</v>
      </c>
      <c r="Y137" s="424">
        <v>0</v>
      </c>
      <c r="Z137" s="424">
        <v>0</v>
      </c>
      <c r="AA137" s="417"/>
      <c r="AB137" s="424">
        <f t="shared" si="18"/>
        <v>0</v>
      </c>
    </row>
    <row r="138" spans="1:28" s="431" customFormat="1">
      <c r="A138" s="306"/>
      <c r="B138" s="184"/>
      <c r="C138" s="306"/>
      <c r="D138" s="184"/>
      <c r="E138" s="352"/>
      <c r="F138" s="353"/>
      <c r="G138" s="354"/>
      <c r="H138" s="424">
        <v>0</v>
      </c>
      <c r="I138" s="424">
        <v>0</v>
      </c>
      <c r="J138" s="424">
        <v>0</v>
      </c>
      <c r="K138" s="424">
        <v>0</v>
      </c>
      <c r="L138" s="424">
        <v>0</v>
      </c>
      <c r="M138" s="424">
        <f t="shared" si="14"/>
        <v>0</v>
      </c>
      <c r="N138" s="424">
        <v>0</v>
      </c>
      <c r="O138" s="424">
        <v>0</v>
      </c>
      <c r="P138" s="424">
        <f t="shared" si="15"/>
        <v>0</v>
      </c>
      <c r="Q138" s="424">
        <v>0</v>
      </c>
      <c r="R138" s="424">
        <v>0</v>
      </c>
      <c r="S138" s="424">
        <f t="shared" si="16"/>
        <v>0</v>
      </c>
      <c r="T138" s="424">
        <v>0</v>
      </c>
      <c r="U138" s="424">
        <v>0</v>
      </c>
      <c r="V138" s="424">
        <f t="shared" si="17"/>
        <v>0</v>
      </c>
      <c r="W138" s="416"/>
      <c r="X138" s="424">
        <v>0</v>
      </c>
      <c r="Y138" s="424">
        <v>0</v>
      </c>
      <c r="Z138" s="424">
        <v>0</v>
      </c>
      <c r="AA138" s="417"/>
      <c r="AB138" s="424">
        <f t="shared" si="18"/>
        <v>0</v>
      </c>
    </row>
    <row r="139" spans="1:28" s="431" customFormat="1">
      <c r="A139" s="306"/>
      <c r="B139" s="184"/>
      <c r="C139" s="347"/>
      <c r="D139" s="184"/>
      <c r="E139" s="352"/>
      <c r="F139" s="353"/>
      <c r="G139" s="354"/>
      <c r="H139" s="424">
        <v>0</v>
      </c>
      <c r="I139" s="424">
        <v>0</v>
      </c>
      <c r="J139" s="424">
        <v>0</v>
      </c>
      <c r="K139" s="424">
        <v>0</v>
      </c>
      <c r="L139" s="424">
        <v>0</v>
      </c>
      <c r="M139" s="424">
        <f t="shared" si="14"/>
        <v>0</v>
      </c>
      <c r="N139" s="424">
        <v>0</v>
      </c>
      <c r="O139" s="424">
        <v>0</v>
      </c>
      <c r="P139" s="424">
        <f t="shared" si="15"/>
        <v>0</v>
      </c>
      <c r="Q139" s="424">
        <v>0</v>
      </c>
      <c r="R139" s="424">
        <v>0</v>
      </c>
      <c r="S139" s="424">
        <f t="shared" si="16"/>
        <v>0</v>
      </c>
      <c r="T139" s="424">
        <v>0</v>
      </c>
      <c r="U139" s="424">
        <v>0</v>
      </c>
      <c r="V139" s="424">
        <f t="shared" si="17"/>
        <v>0</v>
      </c>
      <c r="W139" s="416"/>
      <c r="X139" s="424">
        <v>0</v>
      </c>
      <c r="Y139" s="424">
        <v>0</v>
      </c>
      <c r="Z139" s="424">
        <v>0</v>
      </c>
      <c r="AA139" s="417"/>
      <c r="AB139" s="424">
        <f t="shared" si="18"/>
        <v>0</v>
      </c>
    </row>
    <row r="140" spans="1:28" s="431" customFormat="1">
      <c r="A140" s="306"/>
      <c r="B140" s="184"/>
      <c r="C140" s="306"/>
      <c r="D140" s="184"/>
      <c r="E140" s="352"/>
      <c r="F140" s="353"/>
      <c r="G140" s="354"/>
      <c r="H140" s="424">
        <v>0</v>
      </c>
      <c r="I140" s="424">
        <v>0</v>
      </c>
      <c r="J140" s="424">
        <v>0</v>
      </c>
      <c r="K140" s="424">
        <v>0</v>
      </c>
      <c r="L140" s="424">
        <v>0</v>
      </c>
      <c r="M140" s="424">
        <f t="shared" si="14"/>
        <v>0</v>
      </c>
      <c r="N140" s="424">
        <v>0</v>
      </c>
      <c r="O140" s="424">
        <v>0</v>
      </c>
      <c r="P140" s="424">
        <f t="shared" si="15"/>
        <v>0</v>
      </c>
      <c r="Q140" s="424">
        <v>0</v>
      </c>
      <c r="R140" s="424">
        <v>0</v>
      </c>
      <c r="S140" s="424">
        <f t="shared" si="16"/>
        <v>0</v>
      </c>
      <c r="T140" s="424">
        <v>0</v>
      </c>
      <c r="U140" s="424">
        <v>0</v>
      </c>
      <c r="V140" s="424">
        <f t="shared" si="17"/>
        <v>0</v>
      </c>
      <c r="W140" s="416"/>
      <c r="X140" s="424">
        <v>0</v>
      </c>
      <c r="Y140" s="424">
        <v>0</v>
      </c>
      <c r="Z140" s="424">
        <v>0</v>
      </c>
      <c r="AA140" s="417"/>
      <c r="AB140" s="424">
        <f t="shared" si="18"/>
        <v>0</v>
      </c>
    </row>
    <row r="141" spans="1:28" s="431" customFormat="1">
      <c r="A141" s="306"/>
      <c r="B141" s="184"/>
      <c r="C141" s="306"/>
      <c r="D141" s="184"/>
      <c r="E141" s="352"/>
      <c r="F141" s="356"/>
      <c r="G141" s="354"/>
      <c r="H141" s="424">
        <v>0</v>
      </c>
      <c r="I141" s="424">
        <v>0</v>
      </c>
      <c r="J141" s="424">
        <v>0</v>
      </c>
      <c r="K141" s="424">
        <v>0</v>
      </c>
      <c r="L141" s="424">
        <v>0</v>
      </c>
      <c r="M141" s="424">
        <f t="shared" si="14"/>
        <v>0</v>
      </c>
      <c r="N141" s="424">
        <v>0</v>
      </c>
      <c r="O141" s="424">
        <v>0</v>
      </c>
      <c r="P141" s="424">
        <f t="shared" si="15"/>
        <v>0</v>
      </c>
      <c r="Q141" s="424">
        <v>0</v>
      </c>
      <c r="R141" s="424">
        <v>0</v>
      </c>
      <c r="S141" s="424">
        <f t="shared" si="16"/>
        <v>0</v>
      </c>
      <c r="T141" s="424">
        <v>0</v>
      </c>
      <c r="U141" s="424">
        <v>0</v>
      </c>
      <c r="V141" s="424">
        <f t="shared" si="17"/>
        <v>0</v>
      </c>
      <c r="W141" s="416"/>
      <c r="X141" s="424">
        <v>0</v>
      </c>
      <c r="Y141" s="424">
        <v>0</v>
      </c>
      <c r="Z141" s="424">
        <v>0</v>
      </c>
      <c r="AA141" s="417"/>
      <c r="AB141" s="424">
        <f t="shared" si="18"/>
        <v>0</v>
      </c>
    </row>
    <row r="142" spans="1:28" s="431" customFormat="1">
      <c r="A142" s="306"/>
      <c r="B142" s="184"/>
      <c r="C142" s="306"/>
      <c r="D142" s="184"/>
      <c r="E142" s="352"/>
      <c r="F142" s="356"/>
      <c r="G142" s="354"/>
      <c r="H142" s="424">
        <v>0</v>
      </c>
      <c r="I142" s="424">
        <v>0</v>
      </c>
      <c r="J142" s="424">
        <v>0</v>
      </c>
      <c r="K142" s="424">
        <v>0</v>
      </c>
      <c r="L142" s="424">
        <v>0</v>
      </c>
      <c r="M142" s="424">
        <f t="shared" si="14"/>
        <v>0</v>
      </c>
      <c r="N142" s="424">
        <v>0</v>
      </c>
      <c r="O142" s="424">
        <v>0</v>
      </c>
      <c r="P142" s="424">
        <f t="shared" si="15"/>
        <v>0</v>
      </c>
      <c r="Q142" s="424">
        <v>0</v>
      </c>
      <c r="R142" s="424">
        <v>0</v>
      </c>
      <c r="S142" s="424">
        <f t="shared" si="16"/>
        <v>0</v>
      </c>
      <c r="T142" s="424">
        <v>0</v>
      </c>
      <c r="U142" s="424">
        <v>0</v>
      </c>
      <c r="V142" s="424">
        <f t="shared" si="17"/>
        <v>0</v>
      </c>
      <c r="W142" s="416"/>
      <c r="X142" s="424">
        <v>0</v>
      </c>
      <c r="Y142" s="424">
        <v>0</v>
      </c>
      <c r="Z142" s="424">
        <v>0</v>
      </c>
      <c r="AA142" s="417"/>
      <c r="AB142" s="424">
        <f t="shared" si="18"/>
        <v>0</v>
      </c>
    </row>
    <row r="143" spans="1:28" s="431" customFormat="1">
      <c r="A143" s="306"/>
      <c r="B143" s="184"/>
      <c r="C143" s="306"/>
      <c r="D143" s="184"/>
      <c r="E143" s="352"/>
      <c r="F143" s="356"/>
      <c r="G143" s="354"/>
      <c r="H143" s="424">
        <v>0</v>
      </c>
      <c r="I143" s="424">
        <v>0</v>
      </c>
      <c r="J143" s="424">
        <v>0</v>
      </c>
      <c r="K143" s="424">
        <v>0</v>
      </c>
      <c r="L143" s="424">
        <v>0</v>
      </c>
      <c r="M143" s="424">
        <f t="shared" si="14"/>
        <v>0</v>
      </c>
      <c r="N143" s="424">
        <v>0</v>
      </c>
      <c r="O143" s="424">
        <v>0</v>
      </c>
      <c r="P143" s="424">
        <f t="shared" si="15"/>
        <v>0</v>
      </c>
      <c r="Q143" s="424">
        <v>0</v>
      </c>
      <c r="R143" s="424">
        <v>0</v>
      </c>
      <c r="S143" s="424">
        <f t="shared" si="16"/>
        <v>0</v>
      </c>
      <c r="T143" s="424">
        <v>0</v>
      </c>
      <c r="U143" s="424">
        <v>0</v>
      </c>
      <c r="V143" s="424">
        <f t="shared" si="17"/>
        <v>0</v>
      </c>
      <c r="W143" s="416"/>
      <c r="X143" s="424">
        <v>0</v>
      </c>
      <c r="Y143" s="424">
        <v>0</v>
      </c>
      <c r="Z143" s="424">
        <v>0</v>
      </c>
      <c r="AA143" s="417"/>
      <c r="AB143" s="424">
        <f t="shared" si="18"/>
        <v>0</v>
      </c>
    </row>
    <row r="144" spans="1:28" s="431" customFormat="1">
      <c r="A144" s="306"/>
      <c r="B144" s="184"/>
      <c r="C144" s="306"/>
      <c r="D144" s="184"/>
      <c r="E144" s="352"/>
      <c r="F144" s="353"/>
      <c r="G144" s="354"/>
      <c r="H144" s="424">
        <v>0</v>
      </c>
      <c r="I144" s="424">
        <v>0</v>
      </c>
      <c r="J144" s="424">
        <v>0</v>
      </c>
      <c r="K144" s="424">
        <v>0</v>
      </c>
      <c r="L144" s="424">
        <v>0</v>
      </c>
      <c r="M144" s="424">
        <f t="shared" si="14"/>
        <v>0</v>
      </c>
      <c r="N144" s="424">
        <v>0</v>
      </c>
      <c r="O144" s="424">
        <v>0</v>
      </c>
      <c r="P144" s="424">
        <f t="shared" si="15"/>
        <v>0</v>
      </c>
      <c r="Q144" s="424">
        <v>0</v>
      </c>
      <c r="R144" s="424">
        <v>0</v>
      </c>
      <c r="S144" s="424">
        <f t="shared" si="16"/>
        <v>0</v>
      </c>
      <c r="T144" s="424">
        <v>0</v>
      </c>
      <c r="U144" s="424">
        <v>0</v>
      </c>
      <c r="V144" s="424">
        <f t="shared" si="17"/>
        <v>0</v>
      </c>
      <c r="W144" s="416"/>
      <c r="X144" s="424">
        <v>0</v>
      </c>
      <c r="Y144" s="424">
        <v>0</v>
      </c>
      <c r="Z144" s="424">
        <v>0</v>
      </c>
      <c r="AA144" s="417"/>
      <c r="AB144" s="424">
        <f t="shared" si="18"/>
        <v>0</v>
      </c>
    </row>
    <row r="145" spans="1:28" s="431" customFormat="1">
      <c r="A145" s="306"/>
      <c r="B145" s="184"/>
      <c r="C145" s="354"/>
      <c r="D145" s="184"/>
      <c r="E145" s="352"/>
      <c r="F145" s="356"/>
      <c r="G145" s="354"/>
      <c r="H145" s="424">
        <v>0</v>
      </c>
      <c r="I145" s="424">
        <v>0</v>
      </c>
      <c r="J145" s="424">
        <v>0</v>
      </c>
      <c r="K145" s="424">
        <v>0</v>
      </c>
      <c r="L145" s="424">
        <v>0</v>
      </c>
      <c r="M145" s="424">
        <f t="shared" si="14"/>
        <v>0</v>
      </c>
      <c r="N145" s="424">
        <v>0</v>
      </c>
      <c r="O145" s="424">
        <v>0</v>
      </c>
      <c r="P145" s="424">
        <f t="shared" si="15"/>
        <v>0</v>
      </c>
      <c r="Q145" s="424">
        <v>0</v>
      </c>
      <c r="R145" s="424">
        <v>0</v>
      </c>
      <c r="S145" s="424">
        <f t="shared" si="16"/>
        <v>0</v>
      </c>
      <c r="T145" s="424">
        <v>0</v>
      </c>
      <c r="U145" s="424">
        <v>0</v>
      </c>
      <c r="V145" s="424">
        <f t="shared" si="17"/>
        <v>0</v>
      </c>
      <c r="W145" s="416"/>
      <c r="X145" s="424">
        <v>0</v>
      </c>
      <c r="Y145" s="424">
        <v>0</v>
      </c>
      <c r="Z145" s="424">
        <v>0</v>
      </c>
      <c r="AA145" s="417"/>
      <c r="AB145" s="424">
        <f t="shared" si="18"/>
        <v>0</v>
      </c>
    </row>
    <row r="146" spans="1:28" s="431" customFormat="1">
      <c r="A146" s="306"/>
      <c r="B146" s="184"/>
      <c r="C146" s="306"/>
      <c r="D146" s="184"/>
      <c r="E146" s="352"/>
      <c r="F146" s="353"/>
      <c r="G146" s="354"/>
      <c r="H146" s="424">
        <v>0</v>
      </c>
      <c r="I146" s="424">
        <v>0</v>
      </c>
      <c r="J146" s="424">
        <v>0</v>
      </c>
      <c r="K146" s="424">
        <v>0</v>
      </c>
      <c r="L146" s="424">
        <v>0</v>
      </c>
      <c r="M146" s="424">
        <f t="shared" si="14"/>
        <v>0</v>
      </c>
      <c r="N146" s="424">
        <v>0</v>
      </c>
      <c r="O146" s="424">
        <v>0</v>
      </c>
      <c r="P146" s="424">
        <f t="shared" si="15"/>
        <v>0</v>
      </c>
      <c r="Q146" s="424">
        <v>0</v>
      </c>
      <c r="R146" s="424">
        <v>0</v>
      </c>
      <c r="S146" s="424">
        <f t="shared" si="16"/>
        <v>0</v>
      </c>
      <c r="T146" s="424">
        <v>0</v>
      </c>
      <c r="U146" s="424">
        <v>0</v>
      </c>
      <c r="V146" s="424">
        <f t="shared" si="17"/>
        <v>0</v>
      </c>
      <c r="W146" s="416"/>
      <c r="X146" s="424">
        <v>0</v>
      </c>
      <c r="Y146" s="424">
        <v>0</v>
      </c>
      <c r="Z146" s="424">
        <v>0</v>
      </c>
      <c r="AA146" s="417"/>
      <c r="AB146" s="424">
        <f t="shared" si="18"/>
        <v>0</v>
      </c>
    </row>
    <row r="147" spans="1:28" s="431" customFormat="1">
      <c r="A147" s="306"/>
      <c r="B147" s="184"/>
      <c r="C147" s="354"/>
      <c r="D147" s="184"/>
      <c r="E147" s="352"/>
      <c r="F147" s="353"/>
      <c r="G147" s="354"/>
      <c r="H147" s="424">
        <v>0</v>
      </c>
      <c r="I147" s="424">
        <v>0</v>
      </c>
      <c r="J147" s="424">
        <v>0</v>
      </c>
      <c r="K147" s="424">
        <v>0</v>
      </c>
      <c r="L147" s="424">
        <v>0</v>
      </c>
      <c r="M147" s="424">
        <f t="shared" si="14"/>
        <v>0</v>
      </c>
      <c r="N147" s="424">
        <v>0</v>
      </c>
      <c r="O147" s="424">
        <v>0</v>
      </c>
      <c r="P147" s="424">
        <f t="shared" si="15"/>
        <v>0</v>
      </c>
      <c r="Q147" s="424">
        <v>0</v>
      </c>
      <c r="R147" s="424">
        <v>0</v>
      </c>
      <c r="S147" s="424">
        <f t="shared" si="16"/>
        <v>0</v>
      </c>
      <c r="T147" s="424">
        <v>0</v>
      </c>
      <c r="U147" s="424">
        <v>0</v>
      </c>
      <c r="V147" s="424">
        <f t="shared" si="17"/>
        <v>0</v>
      </c>
      <c r="W147" s="416"/>
      <c r="X147" s="424">
        <v>0</v>
      </c>
      <c r="Y147" s="424">
        <v>0</v>
      </c>
      <c r="Z147" s="424">
        <v>0</v>
      </c>
      <c r="AA147" s="417"/>
      <c r="AB147" s="424">
        <f t="shared" si="18"/>
        <v>0</v>
      </c>
    </row>
    <row r="148" spans="1:28" s="431" customFormat="1">
      <c r="A148" s="306"/>
      <c r="B148" s="184"/>
      <c r="C148" s="306"/>
      <c r="D148" s="184"/>
      <c r="E148" s="352"/>
      <c r="F148" s="353"/>
      <c r="G148" s="354"/>
      <c r="H148" s="424">
        <v>0</v>
      </c>
      <c r="I148" s="424">
        <v>0</v>
      </c>
      <c r="J148" s="424">
        <v>0</v>
      </c>
      <c r="K148" s="424">
        <v>0</v>
      </c>
      <c r="L148" s="424">
        <v>0</v>
      </c>
      <c r="M148" s="424">
        <f t="shared" si="14"/>
        <v>0</v>
      </c>
      <c r="N148" s="424">
        <v>0</v>
      </c>
      <c r="O148" s="424">
        <v>0</v>
      </c>
      <c r="P148" s="424">
        <f t="shared" si="15"/>
        <v>0</v>
      </c>
      <c r="Q148" s="424">
        <v>0</v>
      </c>
      <c r="R148" s="424">
        <v>0</v>
      </c>
      <c r="S148" s="424">
        <f t="shared" si="16"/>
        <v>0</v>
      </c>
      <c r="T148" s="424">
        <v>0</v>
      </c>
      <c r="U148" s="424">
        <v>0</v>
      </c>
      <c r="V148" s="424">
        <f t="shared" si="17"/>
        <v>0</v>
      </c>
      <c r="W148" s="416"/>
      <c r="X148" s="424">
        <v>0</v>
      </c>
      <c r="Y148" s="424">
        <v>0</v>
      </c>
      <c r="Z148" s="424">
        <v>0</v>
      </c>
      <c r="AA148" s="417"/>
      <c r="AB148" s="424">
        <f t="shared" si="18"/>
        <v>0</v>
      </c>
    </row>
    <row r="149" spans="1:28" s="431" customFormat="1">
      <c r="A149" s="306"/>
      <c r="B149" s="184"/>
      <c r="C149" s="306"/>
      <c r="D149" s="184"/>
      <c r="E149" s="352"/>
      <c r="F149" s="353"/>
      <c r="G149" s="354"/>
      <c r="H149" s="424">
        <v>0</v>
      </c>
      <c r="I149" s="424">
        <v>0</v>
      </c>
      <c r="J149" s="424">
        <v>0</v>
      </c>
      <c r="K149" s="424">
        <v>0</v>
      </c>
      <c r="L149" s="424">
        <v>0</v>
      </c>
      <c r="M149" s="424">
        <f t="shared" si="14"/>
        <v>0</v>
      </c>
      <c r="N149" s="424">
        <v>0</v>
      </c>
      <c r="O149" s="424">
        <v>0</v>
      </c>
      <c r="P149" s="424">
        <f t="shared" si="15"/>
        <v>0</v>
      </c>
      <c r="Q149" s="424">
        <v>0</v>
      </c>
      <c r="R149" s="424">
        <v>0</v>
      </c>
      <c r="S149" s="424">
        <f t="shared" si="16"/>
        <v>0</v>
      </c>
      <c r="T149" s="424">
        <v>0</v>
      </c>
      <c r="U149" s="424">
        <v>0</v>
      </c>
      <c r="V149" s="424">
        <f t="shared" si="17"/>
        <v>0</v>
      </c>
      <c r="W149" s="416"/>
      <c r="X149" s="424">
        <v>0</v>
      </c>
      <c r="Y149" s="424">
        <v>0</v>
      </c>
      <c r="Z149" s="424">
        <v>0</v>
      </c>
      <c r="AA149" s="417"/>
      <c r="AB149" s="424">
        <f t="shared" si="18"/>
        <v>0</v>
      </c>
    </row>
    <row r="150" spans="1:28" s="431" customFormat="1">
      <c r="A150" s="306"/>
      <c r="B150" s="184"/>
      <c r="C150" s="306"/>
      <c r="D150" s="184"/>
      <c r="E150" s="352"/>
      <c r="F150" s="353"/>
      <c r="G150" s="354"/>
      <c r="H150" s="424">
        <v>0</v>
      </c>
      <c r="I150" s="424">
        <v>0</v>
      </c>
      <c r="J150" s="424">
        <v>0</v>
      </c>
      <c r="K150" s="424">
        <v>0</v>
      </c>
      <c r="L150" s="424">
        <v>0</v>
      </c>
      <c r="M150" s="424">
        <f t="shared" si="14"/>
        <v>0</v>
      </c>
      <c r="N150" s="424">
        <v>0</v>
      </c>
      <c r="O150" s="424">
        <v>0</v>
      </c>
      <c r="P150" s="424">
        <f t="shared" si="15"/>
        <v>0</v>
      </c>
      <c r="Q150" s="424">
        <v>0</v>
      </c>
      <c r="R150" s="424">
        <v>0</v>
      </c>
      <c r="S150" s="424">
        <f t="shared" si="16"/>
        <v>0</v>
      </c>
      <c r="T150" s="424">
        <v>0</v>
      </c>
      <c r="U150" s="424">
        <v>0</v>
      </c>
      <c r="V150" s="424">
        <f t="shared" si="17"/>
        <v>0</v>
      </c>
      <c r="W150" s="416"/>
      <c r="X150" s="424">
        <v>0</v>
      </c>
      <c r="Y150" s="424">
        <v>0</v>
      </c>
      <c r="Z150" s="424">
        <v>0</v>
      </c>
      <c r="AA150" s="417"/>
      <c r="AB150" s="424">
        <f t="shared" si="18"/>
        <v>0</v>
      </c>
    </row>
    <row r="151" spans="1:28" s="431" customFormat="1">
      <c r="A151" s="306"/>
      <c r="B151" s="184"/>
      <c r="C151" s="306"/>
      <c r="D151" s="184"/>
      <c r="E151" s="352"/>
      <c r="F151" s="356"/>
      <c r="G151" s="354"/>
      <c r="H151" s="424">
        <v>0</v>
      </c>
      <c r="I151" s="424">
        <v>0</v>
      </c>
      <c r="J151" s="424">
        <v>0</v>
      </c>
      <c r="K151" s="424">
        <v>0</v>
      </c>
      <c r="L151" s="424">
        <v>0</v>
      </c>
      <c r="M151" s="424">
        <f t="shared" si="14"/>
        <v>0</v>
      </c>
      <c r="N151" s="424">
        <v>0</v>
      </c>
      <c r="O151" s="424">
        <v>0</v>
      </c>
      <c r="P151" s="424">
        <f t="shared" si="15"/>
        <v>0</v>
      </c>
      <c r="Q151" s="424">
        <v>0</v>
      </c>
      <c r="R151" s="424">
        <v>0</v>
      </c>
      <c r="S151" s="424">
        <f t="shared" si="16"/>
        <v>0</v>
      </c>
      <c r="T151" s="424">
        <v>0</v>
      </c>
      <c r="U151" s="424">
        <v>0</v>
      </c>
      <c r="V151" s="424">
        <f t="shared" si="17"/>
        <v>0</v>
      </c>
      <c r="W151" s="416"/>
      <c r="X151" s="424">
        <v>0</v>
      </c>
      <c r="Y151" s="424">
        <v>0</v>
      </c>
      <c r="Z151" s="424">
        <v>0</v>
      </c>
      <c r="AA151" s="417"/>
      <c r="AB151" s="424">
        <f t="shared" si="18"/>
        <v>0</v>
      </c>
    </row>
    <row r="152" spans="1:28" s="431" customFormat="1">
      <c r="A152" s="306"/>
      <c r="B152" s="184"/>
      <c r="C152" s="354"/>
      <c r="D152" s="184"/>
      <c r="E152" s="352"/>
      <c r="F152" s="353"/>
      <c r="G152" s="354"/>
      <c r="H152" s="424">
        <v>0</v>
      </c>
      <c r="I152" s="424">
        <v>0</v>
      </c>
      <c r="J152" s="424">
        <v>0</v>
      </c>
      <c r="K152" s="424">
        <v>0</v>
      </c>
      <c r="L152" s="424">
        <v>0</v>
      </c>
      <c r="M152" s="424">
        <f t="shared" si="14"/>
        <v>0</v>
      </c>
      <c r="N152" s="424">
        <v>0</v>
      </c>
      <c r="O152" s="424">
        <v>0</v>
      </c>
      <c r="P152" s="424">
        <f t="shared" si="15"/>
        <v>0</v>
      </c>
      <c r="Q152" s="424">
        <v>0</v>
      </c>
      <c r="R152" s="424">
        <v>0</v>
      </c>
      <c r="S152" s="424">
        <f t="shared" si="16"/>
        <v>0</v>
      </c>
      <c r="T152" s="424">
        <v>0</v>
      </c>
      <c r="U152" s="424">
        <v>0</v>
      </c>
      <c r="V152" s="424">
        <f t="shared" si="17"/>
        <v>0</v>
      </c>
      <c r="W152" s="416"/>
      <c r="X152" s="424">
        <v>0</v>
      </c>
      <c r="Y152" s="424">
        <v>0</v>
      </c>
      <c r="Z152" s="424">
        <v>0</v>
      </c>
      <c r="AA152" s="417"/>
      <c r="AB152" s="424">
        <f t="shared" si="18"/>
        <v>0</v>
      </c>
    </row>
    <row r="153" spans="1:28" s="431" customFormat="1">
      <c r="A153" s="306"/>
      <c r="B153" s="184"/>
      <c r="C153" s="306"/>
      <c r="D153" s="184"/>
      <c r="E153" s="352"/>
      <c r="F153" s="353"/>
      <c r="G153" s="354"/>
      <c r="H153" s="424">
        <v>0</v>
      </c>
      <c r="I153" s="424">
        <v>0</v>
      </c>
      <c r="J153" s="424">
        <v>0</v>
      </c>
      <c r="K153" s="424">
        <v>0</v>
      </c>
      <c r="L153" s="424">
        <v>0</v>
      </c>
      <c r="M153" s="424">
        <f t="shared" si="14"/>
        <v>0</v>
      </c>
      <c r="N153" s="424">
        <v>0</v>
      </c>
      <c r="O153" s="424">
        <v>0</v>
      </c>
      <c r="P153" s="424">
        <f t="shared" si="15"/>
        <v>0</v>
      </c>
      <c r="Q153" s="424">
        <v>0</v>
      </c>
      <c r="R153" s="424">
        <v>0</v>
      </c>
      <c r="S153" s="424">
        <f t="shared" si="16"/>
        <v>0</v>
      </c>
      <c r="T153" s="424">
        <v>0</v>
      </c>
      <c r="U153" s="424">
        <v>0</v>
      </c>
      <c r="V153" s="424">
        <f t="shared" si="17"/>
        <v>0</v>
      </c>
      <c r="W153" s="416"/>
      <c r="X153" s="424">
        <v>0</v>
      </c>
      <c r="Y153" s="424">
        <v>0</v>
      </c>
      <c r="Z153" s="424">
        <v>0</v>
      </c>
      <c r="AA153" s="417"/>
      <c r="AB153" s="424">
        <f t="shared" si="18"/>
        <v>0</v>
      </c>
    </row>
    <row r="154" spans="1:28" s="431" customFormat="1">
      <c r="A154" s="306"/>
      <c r="B154" s="184"/>
      <c r="C154" s="306"/>
      <c r="D154" s="184"/>
      <c r="E154" s="352"/>
      <c r="F154" s="353"/>
      <c r="G154" s="354"/>
      <c r="H154" s="424">
        <v>0</v>
      </c>
      <c r="I154" s="424">
        <v>0</v>
      </c>
      <c r="J154" s="424">
        <v>0</v>
      </c>
      <c r="K154" s="424">
        <v>0</v>
      </c>
      <c r="L154" s="424">
        <v>0</v>
      </c>
      <c r="M154" s="424">
        <f t="shared" si="14"/>
        <v>0</v>
      </c>
      <c r="N154" s="424">
        <v>0</v>
      </c>
      <c r="O154" s="424">
        <v>0</v>
      </c>
      <c r="P154" s="424">
        <f t="shared" si="15"/>
        <v>0</v>
      </c>
      <c r="Q154" s="424">
        <v>0</v>
      </c>
      <c r="R154" s="424">
        <v>0</v>
      </c>
      <c r="S154" s="424">
        <f t="shared" si="16"/>
        <v>0</v>
      </c>
      <c r="T154" s="424">
        <v>0</v>
      </c>
      <c r="U154" s="424">
        <v>0</v>
      </c>
      <c r="V154" s="424">
        <f t="shared" si="17"/>
        <v>0</v>
      </c>
      <c r="W154" s="416"/>
      <c r="X154" s="424">
        <v>0</v>
      </c>
      <c r="Y154" s="424">
        <v>0</v>
      </c>
      <c r="Z154" s="424">
        <v>0</v>
      </c>
      <c r="AA154" s="417"/>
      <c r="AB154" s="424">
        <f t="shared" si="18"/>
        <v>0</v>
      </c>
    </row>
    <row r="155" spans="1:28" s="431" customFormat="1">
      <c r="A155" s="306"/>
      <c r="B155" s="184"/>
      <c r="C155" s="306"/>
      <c r="D155" s="184"/>
      <c r="E155" s="352"/>
      <c r="F155" s="356"/>
      <c r="G155" s="354"/>
      <c r="H155" s="424">
        <v>0</v>
      </c>
      <c r="I155" s="424">
        <v>0</v>
      </c>
      <c r="J155" s="424">
        <v>0</v>
      </c>
      <c r="K155" s="424">
        <v>0</v>
      </c>
      <c r="L155" s="424">
        <v>0</v>
      </c>
      <c r="M155" s="424">
        <f t="shared" si="14"/>
        <v>0</v>
      </c>
      <c r="N155" s="424">
        <v>0</v>
      </c>
      <c r="O155" s="424">
        <v>0</v>
      </c>
      <c r="P155" s="424">
        <f t="shared" si="15"/>
        <v>0</v>
      </c>
      <c r="Q155" s="424">
        <v>0</v>
      </c>
      <c r="R155" s="424">
        <v>0</v>
      </c>
      <c r="S155" s="424">
        <f t="shared" si="16"/>
        <v>0</v>
      </c>
      <c r="T155" s="424">
        <v>0</v>
      </c>
      <c r="U155" s="424">
        <v>0</v>
      </c>
      <c r="V155" s="424">
        <f t="shared" si="17"/>
        <v>0</v>
      </c>
      <c r="W155" s="416"/>
      <c r="X155" s="424">
        <v>0</v>
      </c>
      <c r="Y155" s="424">
        <v>0</v>
      </c>
      <c r="Z155" s="424">
        <v>0</v>
      </c>
      <c r="AA155" s="417"/>
      <c r="AB155" s="424">
        <f t="shared" si="18"/>
        <v>0</v>
      </c>
    </row>
    <row r="156" spans="1:28" s="431" customFormat="1">
      <c r="A156" s="306"/>
      <c r="B156" s="184"/>
      <c r="C156" s="354"/>
      <c r="D156" s="184"/>
      <c r="E156" s="352"/>
      <c r="F156" s="353"/>
      <c r="G156" s="354"/>
      <c r="H156" s="424">
        <v>0</v>
      </c>
      <c r="I156" s="424">
        <v>0</v>
      </c>
      <c r="J156" s="424">
        <v>0</v>
      </c>
      <c r="K156" s="424">
        <v>0</v>
      </c>
      <c r="L156" s="424">
        <v>0</v>
      </c>
      <c r="M156" s="424">
        <f t="shared" si="14"/>
        <v>0</v>
      </c>
      <c r="N156" s="424">
        <v>0</v>
      </c>
      <c r="O156" s="424">
        <v>0</v>
      </c>
      <c r="P156" s="424">
        <f t="shared" si="15"/>
        <v>0</v>
      </c>
      <c r="Q156" s="424">
        <v>0</v>
      </c>
      <c r="R156" s="424">
        <v>0</v>
      </c>
      <c r="S156" s="424">
        <f t="shared" si="16"/>
        <v>0</v>
      </c>
      <c r="T156" s="424">
        <v>0</v>
      </c>
      <c r="U156" s="424">
        <v>0</v>
      </c>
      <c r="V156" s="424">
        <f t="shared" si="17"/>
        <v>0</v>
      </c>
      <c r="W156" s="416"/>
      <c r="X156" s="424">
        <v>0</v>
      </c>
      <c r="Y156" s="424">
        <v>0</v>
      </c>
      <c r="Z156" s="424">
        <v>0</v>
      </c>
      <c r="AA156" s="417"/>
      <c r="AB156" s="424">
        <f t="shared" si="18"/>
        <v>0</v>
      </c>
    </row>
    <row r="157" spans="1:28" s="431" customFormat="1">
      <c r="A157" s="306"/>
      <c r="B157" s="184"/>
      <c r="C157" s="306"/>
      <c r="D157" s="184"/>
      <c r="E157" s="352"/>
      <c r="F157" s="356"/>
      <c r="G157" s="354"/>
      <c r="H157" s="424">
        <v>0</v>
      </c>
      <c r="I157" s="424">
        <v>0</v>
      </c>
      <c r="J157" s="424">
        <v>0</v>
      </c>
      <c r="K157" s="424">
        <v>0</v>
      </c>
      <c r="L157" s="424">
        <v>0</v>
      </c>
      <c r="M157" s="424">
        <f t="shared" si="14"/>
        <v>0</v>
      </c>
      <c r="N157" s="424">
        <v>0</v>
      </c>
      <c r="O157" s="424">
        <v>0</v>
      </c>
      <c r="P157" s="424">
        <f t="shared" si="15"/>
        <v>0</v>
      </c>
      <c r="Q157" s="424">
        <v>0</v>
      </c>
      <c r="R157" s="424">
        <v>0</v>
      </c>
      <c r="S157" s="424">
        <f t="shared" si="16"/>
        <v>0</v>
      </c>
      <c r="T157" s="424">
        <v>0</v>
      </c>
      <c r="U157" s="424">
        <v>0</v>
      </c>
      <c r="V157" s="424">
        <f t="shared" si="17"/>
        <v>0</v>
      </c>
      <c r="W157" s="416"/>
      <c r="X157" s="424">
        <v>0</v>
      </c>
      <c r="Y157" s="424">
        <v>0</v>
      </c>
      <c r="Z157" s="424">
        <v>0</v>
      </c>
      <c r="AA157" s="417"/>
      <c r="AB157" s="424">
        <f t="shared" si="18"/>
        <v>0</v>
      </c>
    </row>
    <row r="158" spans="1:28" s="431" customFormat="1">
      <c r="A158" s="306"/>
      <c r="B158" s="184"/>
      <c r="C158" s="306"/>
      <c r="D158" s="184"/>
      <c r="E158" s="352"/>
      <c r="F158" s="353"/>
      <c r="G158" s="354"/>
      <c r="H158" s="424">
        <v>0</v>
      </c>
      <c r="I158" s="424">
        <v>0</v>
      </c>
      <c r="J158" s="424">
        <v>0</v>
      </c>
      <c r="K158" s="424">
        <v>0</v>
      </c>
      <c r="L158" s="424">
        <v>0</v>
      </c>
      <c r="M158" s="424">
        <f t="shared" si="14"/>
        <v>0</v>
      </c>
      <c r="N158" s="424">
        <v>0</v>
      </c>
      <c r="O158" s="424">
        <v>0</v>
      </c>
      <c r="P158" s="424">
        <f t="shared" si="15"/>
        <v>0</v>
      </c>
      <c r="Q158" s="424">
        <v>0</v>
      </c>
      <c r="R158" s="424">
        <v>0</v>
      </c>
      <c r="S158" s="424">
        <f t="shared" si="16"/>
        <v>0</v>
      </c>
      <c r="T158" s="424">
        <v>0</v>
      </c>
      <c r="U158" s="424">
        <v>0</v>
      </c>
      <c r="V158" s="424">
        <f t="shared" si="17"/>
        <v>0</v>
      </c>
      <c r="W158" s="416"/>
      <c r="X158" s="424">
        <v>0</v>
      </c>
      <c r="Y158" s="424">
        <v>0</v>
      </c>
      <c r="Z158" s="424">
        <v>0</v>
      </c>
      <c r="AA158" s="417"/>
      <c r="AB158" s="424">
        <f t="shared" si="18"/>
        <v>0</v>
      </c>
    </row>
    <row r="159" spans="1:28" s="431" customFormat="1">
      <c r="A159" s="306"/>
      <c r="B159" s="184"/>
      <c r="C159" s="306"/>
      <c r="D159" s="184"/>
      <c r="E159" s="352"/>
      <c r="F159" s="356"/>
      <c r="G159" s="354"/>
      <c r="H159" s="424">
        <v>0</v>
      </c>
      <c r="I159" s="424">
        <v>0</v>
      </c>
      <c r="J159" s="424">
        <v>0</v>
      </c>
      <c r="K159" s="424">
        <v>0</v>
      </c>
      <c r="L159" s="424">
        <v>0</v>
      </c>
      <c r="M159" s="424">
        <f t="shared" si="14"/>
        <v>0</v>
      </c>
      <c r="N159" s="424">
        <v>0</v>
      </c>
      <c r="O159" s="424">
        <v>0</v>
      </c>
      <c r="P159" s="424">
        <f t="shared" si="15"/>
        <v>0</v>
      </c>
      <c r="Q159" s="424">
        <v>0</v>
      </c>
      <c r="R159" s="424">
        <v>0</v>
      </c>
      <c r="S159" s="424">
        <f t="shared" si="16"/>
        <v>0</v>
      </c>
      <c r="T159" s="424">
        <v>0</v>
      </c>
      <c r="U159" s="424">
        <v>0</v>
      </c>
      <c r="V159" s="424">
        <f t="shared" si="17"/>
        <v>0</v>
      </c>
      <c r="W159" s="416"/>
      <c r="X159" s="424">
        <v>0</v>
      </c>
      <c r="Y159" s="424">
        <v>0</v>
      </c>
      <c r="Z159" s="424">
        <v>0</v>
      </c>
      <c r="AA159" s="417"/>
      <c r="AB159" s="424">
        <f t="shared" si="18"/>
        <v>0</v>
      </c>
    </row>
    <row r="160" spans="1:28" s="431" customFormat="1">
      <c r="A160" s="306"/>
      <c r="B160" s="184"/>
      <c r="C160" s="306"/>
      <c r="D160" s="184"/>
      <c r="E160" s="352"/>
      <c r="F160" s="353"/>
      <c r="G160" s="354"/>
      <c r="H160" s="424">
        <v>0</v>
      </c>
      <c r="I160" s="424">
        <v>0</v>
      </c>
      <c r="J160" s="424">
        <v>0</v>
      </c>
      <c r="K160" s="424">
        <v>0</v>
      </c>
      <c r="L160" s="424">
        <v>0</v>
      </c>
      <c r="M160" s="424">
        <f t="shared" si="14"/>
        <v>0</v>
      </c>
      <c r="N160" s="424">
        <v>0</v>
      </c>
      <c r="O160" s="424">
        <v>0</v>
      </c>
      <c r="P160" s="424">
        <f t="shared" si="15"/>
        <v>0</v>
      </c>
      <c r="Q160" s="424">
        <v>0</v>
      </c>
      <c r="R160" s="424">
        <v>0</v>
      </c>
      <c r="S160" s="424">
        <f t="shared" si="16"/>
        <v>0</v>
      </c>
      <c r="T160" s="424">
        <v>0</v>
      </c>
      <c r="U160" s="424">
        <v>0</v>
      </c>
      <c r="V160" s="424">
        <f t="shared" si="17"/>
        <v>0</v>
      </c>
      <c r="W160" s="416"/>
      <c r="X160" s="424">
        <v>0</v>
      </c>
      <c r="Y160" s="424">
        <v>0</v>
      </c>
      <c r="Z160" s="424">
        <v>0</v>
      </c>
      <c r="AA160" s="417"/>
      <c r="AB160" s="424">
        <f t="shared" si="18"/>
        <v>0</v>
      </c>
    </row>
    <row r="161" spans="1:28" s="431" customFormat="1">
      <c r="A161" s="306"/>
      <c r="B161" s="184"/>
      <c r="C161" s="306"/>
      <c r="D161" s="184"/>
      <c r="E161" s="352"/>
      <c r="F161" s="353"/>
      <c r="G161" s="354"/>
      <c r="H161" s="424">
        <v>0</v>
      </c>
      <c r="I161" s="424">
        <v>0</v>
      </c>
      <c r="J161" s="424">
        <v>0</v>
      </c>
      <c r="K161" s="424">
        <v>0</v>
      </c>
      <c r="L161" s="424">
        <v>0</v>
      </c>
      <c r="M161" s="424">
        <f t="shared" si="14"/>
        <v>0</v>
      </c>
      <c r="N161" s="424">
        <v>0</v>
      </c>
      <c r="O161" s="424">
        <v>0</v>
      </c>
      <c r="P161" s="424">
        <f t="shared" si="15"/>
        <v>0</v>
      </c>
      <c r="Q161" s="424">
        <v>0</v>
      </c>
      <c r="R161" s="424">
        <v>0</v>
      </c>
      <c r="S161" s="424">
        <f t="shared" si="16"/>
        <v>0</v>
      </c>
      <c r="T161" s="424">
        <v>0</v>
      </c>
      <c r="U161" s="424">
        <v>0</v>
      </c>
      <c r="V161" s="424">
        <f t="shared" si="17"/>
        <v>0</v>
      </c>
      <c r="W161" s="416"/>
      <c r="X161" s="424">
        <v>0</v>
      </c>
      <c r="Y161" s="424">
        <v>0</v>
      </c>
      <c r="Z161" s="424">
        <v>0</v>
      </c>
      <c r="AA161" s="417"/>
      <c r="AB161" s="424">
        <f t="shared" si="18"/>
        <v>0</v>
      </c>
    </row>
    <row r="162" spans="1:28" s="431" customFormat="1">
      <c r="A162" s="306"/>
      <c r="B162" s="184"/>
      <c r="C162" s="306"/>
      <c r="D162" s="184"/>
      <c r="E162" s="352"/>
      <c r="F162" s="356"/>
      <c r="G162" s="354"/>
      <c r="H162" s="424">
        <v>0</v>
      </c>
      <c r="I162" s="424">
        <v>0</v>
      </c>
      <c r="J162" s="424">
        <v>0</v>
      </c>
      <c r="K162" s="424">
        <v>0</v>
      </c>
      <c r="L162" s="424">
        <v>0</v>
      </c>
      <c r="M162" s="424">
        <f t="shared" si="14"/>
        <v>0</v>
      </c>
      <c r="N162" s="424">
        <v>0</v>
      </c>
      <c r="O162" s="424">
        <v>0</v>
      </c>
      <c r="P162" s="424">
        <f t="shared" si="15"/>
        <v>0</v>
      </c>
      <c r="Q162" s="424">
        <v>0</v>
      </c>
      <c r="R162" s="424">
        <v>0</v>
      </c>
      <c r="S162" s="424">
        <f t="shared" si="16"/>
        <v>0</v>
      </c>
      <c r="T162" s="424">
        <v>0</v>
      </c>
      <c r="U162" s="424">
        <v>0</v>
      </c>
      <c r="V162" s="424">
        <f t="shared" si="17"/>
        <v>0</v>
      </c>
      <c r="W162" s="416"/>
      <c r="X162" s="424">
        <v>0</v>
      </c>
      <c r="Y162" s="424">
        <v>0</v>
      </c>
      <c r="Z162" s="424">
        <v>0</v>
      </c>
      <c r="AA162" s="417"/>
      <c r="AB162" s="424">
        <f t="shared" si="18"/>
        <v>0</v>
      </c>
    </row>
    <row r="163" spans="1:28" s="431" customFormat="1">
      <c r="A163" s="306"/>
      <c r="B163" s="184"/>
      <c r="C163" s="306"/>
      <c r="D163" s="184"/>
      <c r="E163" s="352"/>
      <c r="F163" s="353"/>
      <c r="G163" s="354"/>
      <c r="H163" s="424">
        <v>0</v>
      </c>
      <c r="I163" s="424">
        <v>0</v>
      </c>
      <c r="J163" s="424">
        <v>0</v>
      </c>
      <c r="K163" s="424">
        <v>0</v>
      </c>
      <c r="L163" s="424">
        <v>0</v>
      </c>
      <c r="M163" s="424">
        <f t="shared" si="14"/>
        <v>0</v>
      </c>
      <c r="N163" s="424">
        <v>0</v>
      </c>
      <c r="O163" s="424">
        <v>0</v>
      </c>
      <c r="P163" s="424">
        <f t="shared" si="15"/>
        <v>0</v>
      </c>
      <c r="Q163" s="424">
        <v>0</v>
      </c>
      <c r="R163" s="424">
        <v>0</v>
      </c>
      <c r="S163" s="424">
        <f t="shared" si="16"/>
        <v>0</v>
      </c>
      <c r="T163" s="424">
        <v>0</v>
      </c>
      <c r="U163" s="424">
        <v>0</v>
      </c>
      <c r="V163" s="424">
        <f t="shared" si="17"/>
        <v>0</v>
      </c>
      <c r="W163" s="416"/>
      <c r="X163" s="424">
        <v>0</v>
      </c>
      <c r="Y163" s="424">
        <v>0</v>
      </c>
      <c r="Z163" s="424">
        <v>0</v>
      </c>
      <c r="AA163" s="417"/>
      <c r="AB163" s="424">
        <f t="shared" si="18"/>
        <v>0</v>
      </c>
    </row>
    <row r="164" spans="1:28" s="431" customFormat="1">
      <c r="A164" s="306"/>
      <c r="B164" s="184"/>
      <c r="C164" s="306"/>
      <c r="D164" s="184"/>
      <c r="E164" s="352"/>
      <c r="F164" s="353"/>
      <c r="G164" s="354"/>
      <c r="H164" s="424">
        <v>0</v>
      </c>
      <c r="I164" s="424">
        <v>0</v>
      </c>
      <c r="J164" s="424">
        <v>0</v>
      </c>
      <c r="K164" s="424">
        <v>0</v>
      </c>
      <c r="L164" s="424">
        <v>0</v>
      </c>
      <c r="M164" s="424">
        <f t="shared" si="14"/>
        <v>0</v>
      </c>
      <c r="N164" s="424">
        <v>0</v>
      </c>
      <c r="O164" s="424">
        <v>0</v>
      </c>
      <c r="P164" s="424">
        <f t="shared" si="15"/>
        <v>0</v>
      </c>
      <c r="Q164" s="424">
        <v>0</v>
      </c>
      <c r="R164" s="424">
        <v>0</v>
      </c>
      <c r="S164" s="424">
        <f t="shared" si="16"/>
        <v>0</v>
      </c>
      <c r="T164" s="424">
        <v>0</v>
      </c>
      <c r="U164" s="424">
        <v>0</v>
      </c>
      <c r="V164" s="424">
        <f t="shared" si="17"/>
        <v>0</v>
      </c>
      <c r="W164" s="416"/>
      <c r="X164" s="424">
        <v>0</v>
      </c>
      <c r="Y164" s="424">
        <v>0</v>
      </c>
      <c r="Z164" s="424">
        <v>0</v>
      </c>
      <c r="AA164" s="417"/>
      <c r="AB164" s="424">
        <f t="shared" si="18"/>
        <v>0</v>
      </c>
    </row>
    <row r="165" spans="1:28" s="431" customFormat="1">
      <c r="A165" s="306"/>
      <c r="B165" s="184"/>
      <c r="C165" s="306"/>
      <c r="D165" s="184"/>
      <c r="E165" s="352"/>
      <c r="F165" s="353"/>
      <c r="G165" s="354"/>
      <c r="H165" s="424">
        <v>0</v>
      </c>
      <c r="I165" s="424">
        <v>0</v>
      </c>
      <c r="J165" s="424">
        <v>0</v>
      </c>
      <c r="K165" s="424">
        <v>0</v>
      </c>
      <c r="L165" s="424">
        <v>0</v>
      </c>
      <c r="M165" s="424">
        <f t="shared" si="14"/>
        <v>0</v>
      </c>
      <c r="N165" s="424">
        <v>0</v>
      </c>
      <c r="O165" s="424">
        <v>0</v>
      </c>
      <c r="P165" s="424">
        <f t="shared" si="15"/>
        <v>0</v>
      </c>
      <c r="Q165" s="424">
        <v>0</v>
      </c>
      <c r="R165" s="424">
        <v>0</v>
      </c>
      <c r="S165" s="424">
        <f t="shared" si="16"/>
        <v>0</v>
      </c>
      <c r="T165" s="424">
        <v>0</v>
      </c>
      <c r="U165" s="424">
        <v>0</v>
      </c>
      <c r="V165" s="424">
        <f t="shared" si="17"/>
        <v>0</v>
      </c>
      <c r="W165" s="416"/>
      <c r="X165" s="424">
        <v>0</v>
      </c>
      <c r="Y165" s="424">
        <v>0</v>
      </c>
      <c r="Z165" s="424">
        <v>0</v>
      </c>
      <c r="AA165" s="417"/>
      <c r="AB165" s="424">
        <f t="shared" si="18"/>
        <v>0</v>
      </c>
    </row>
    <row r="166" spans="1:28" s="431" customFormat="1">
      <c r="A166" s="306"/>
      <c r="B166" s="184"/>
      <c r="C166" s="306"/>
      <c r="D166" s="184"/>
      <c r="E166" s="352"/>
      <c r="F166" s="353"/>
      <c r="G166" s="354"/>
      <c r="H166" s="424">
        <v>0</v>
      </c>
      <c r="I166" s="424">
        <v>0</v>
      </c>
      <c r="J166" s="424">
        <v>0</v>
      </c>
      <c r="K166" s="424">
        <v>0</v>
      </c>
      <c r="L166" s="424">
        <v>0</v>
      </c>
      <c r="M166" s="424">
        <f t="shared" si="14"/>
        <v>0</v>
      </c>
      <c r="N166" s="424">
        <v>0</v>
      </c>
      <c r="O166" s="424">
        <v>0</v>
      </c>
      <c r="P166" s="424">
        <f t="shared" si="15"/>
        <v>0</v>
      </c>
      <c r="Q166" s="424">
        <v>0</v>
      </c>
      <c r="R166" s="424">
        <v>0</v>
      </c>
      <c r="S166" s="424">
        <f t="shared" si="16"/>
        <v>0</v>
      </c>
      <c r="T166" s="424">
        <v>0</v>
      </c>
      <c r="U166" s="424">
        <v>0</v>
      </c>
      <c r="V166" s="424">
        <f t="shared" si="17"/>
        <v>0</v>
      </c>
      <c r="W166" s="416"/>
      <c r="X166" s="424">
        <v>0</v>
      </c>
      <c r="Y166" s="424">
        <v>0</v>
      </c>
      <c r="Z166" s="424">
        <v>0</v>
      </c>
      <c r="AA166" s="417"/>
      <c r="AB166" s="424">
        <f t="shared" si="18"/>
        <v>0</v>
      </c>
    </row>
    <row r="167" spans="1:28" s="431" customFormat="1">
      <c r="A167" s="306"/>
      <c r="B167" s="184"/>
      <c r="C167" s="354"/>
      <c r="D167" s="184"/>
      <c r="E167" s="352"/>
      <c r="F167" s="356"/>
      <c r="G167" s="354"/>
      <c r="H167" s="424">
        <v>0</v>
      </c>
      <c r="I167" s="424">
        <v>0</v>
      </c>
      <c r="J167" s="424">
        <v>0</v>
      </c>
      <c r="K167" s="424">
        <v>0</v>
      </c>
      <c r="L167" s="424">
        <v>0</v>
      </c>
      <c r="M167" s="424">
        <f t="shared" si="14"/>
        <v>0</v>
      </c>
      <c r="N167" s="424">
        <v>0</v>
      </c>
      <c r="O167" s="424">
        <v>0</v>
      </c>
      <c r="P167" s="424">
        <f t="shared" si="15"/>
        <v>0</v>
      </c>
      <c r="Q167" s="424">
        <v>0</v>
      </c>
      <c r="R167" s="424">
        <v>0</v>
      </c>
      <c r="S167" s="424">
        <f t="shared" si="16"/>
        <v>0</v>
      </c>
      <c r="T167" s="424">
        <v>0</v>
      </c>
      <c r="U167" s="424">
        <v>0</v>
      </c>
      <c r="V167" s="424">
        <f t="shared" si="17"/>
        <v>0</v>
      </c>
      <c r="W167" s="416"/>
      <c r="X167" s="424">
        <v>0</v>
      </c>
      <c r="Y167" s="424">
        <v>0</v>
      </c>
      <c r="Z167" s="424">
        <v>0</v>
      </c>
      <c r="AA167" s="417"/>
      <c r="AB167" s="424">
        <f t="shared" si="18"/>
        <v>0</v>
      </c>
    </row>
    <row r="168" spans="1:28" s="431" customFormat="1">
      <c r="A168" s="306"/>
      <c r="B168" s="184"/>
      <c r="C168" s="306"/>
      <c r="D168" s="184"/>
      <c r="E168" s="352"/>
      <c r="F168" s="353"/>
      <c r="G168" s="354"/>
      <c r="H168" s="424">
        <v>0</v>
      </c>
      <c r="I168" s="424">
        <v>0</v>
      </c>
      <c r="J168" s="424">
        <v>0</v>
      </c>
      <c r="K168" s="424">
        <v>0</v>
      </c>
      <c r="L168" s="424">
        <v>0</v>
      </c>
      <c r="M168" s="424">
        <f t="shared" si="14"/>
        <v>0</v>
      </c>
      <c r="N168" s="424">
        <v>0</v>
      </c>
      <c r="O168" s="424">
        <v>0</v>
      </c>
      <c r="P168" s="424">
        <f t="shared" si="15"/>
        <v>0</v>
      </c>
      <c r="Q168" s="424">
        <v>0</v>
      </c>
      <c r="R168" s="424">
        <v>0</v>
      </c>
      <c r="S168" s="424">
        <f t="shared" si="16"/>
        <v>0</v>
      </c>
      <c r="T168" s="424">
        <v>0</v>
      </c>
      <c r="U168" s="424">
        <v>0</v>
      </c>
      <c r="V168" s="424">
        <f t="shared" si="17"/>
        <v>0</v>
      </c>
      <c r="W168" s="416"/>
      <c r="X168" s="424">
        <v>0</v>
      </c>
      <c r="Y168" s="424">
        <v>0</v>
      </c>
      <c r="Z168" s="424">
        <v>0</v>
      </c>
      <c r="AA168" s="417"/>
      <c r="AB168" s="424">
        <f t="shared" si="18"/>
        <v>0</v>
      </c>
    </row>
    <row r="169" spans="1:28" s="431" customFormat="1">
      <c r="A169" s="420"/>
      <c r="B169" s="421"/>
      <c r="C169" s="420"/>
      <c r="D169" s="422"/>
      <c r="E169" s="423"/>
      <c r="F169" s="420"/>
      <c r="G169" s="420"/>
      <c r="H169" s="424">
        <v>0</v>
      </c>
      <c r="I169" s="424">
        <v>0</v>
      </c>
      <c r="J169" s="424">
        <v>0</v>
      </c>
      <c r="K169" s="424">
        <v>0</v>
      </c>
      <c r="L169" s="424">
        <v>0</v>
      </c>
      <c r="M169" s="424">
        <f t="shared" si="14"/>
        <v>0</v>
      </c>
      <c r="N169" s="424">
        <v>0</v>
      </c>
      <c r="O169" s="424">
        <v>0</v>
      </c>
      <c r="P169" s="424">
        <f t="shared" si="15"/>
        <v>0</v>
      </c>
      <c r="Q169" s="424">
        <v>0</v>
      </c>
      <c r="R169" s="424">
        <v>0</v>
      </c>
      <c r="S169" s="424">
        <f t="shared" si="16"/>
        <v>0</v>
      </c>
      <c r="T169" s="424">
        <v>0</v>
      </c>
      <c r="U169" s="424">
        <v>0</v>
      </c>
      <c r="V169" s="424">
        <f t="shared" si="17"/>
        <v>0</v>
      </c>
      <c r="W169" s="424"/>
      <c r="X169" s="424">
        <v>0</v>
      </c>
      <c r="Y169" s="424">
        <v>0</v>
      </c>
      <c r="Z169" s="424">
        <v>0</v>
      </c>
      <c r="AA169" s="424"/>
      <c r="AB169" s="424">
        <f t="shared" si="18"/>
        <v>0</v>
      </c>
    </row>
    <row r="170" spans="1:28" s="431" customFormat="1">
      <c r="A170" s="420"/>
      <c r="B170" s="421"/>
      <c r="C170" s="420"/>
      <c r="D170" s="422"/>
      <c r="E170" s="423"/>
      <c r="F170" s="420"/>
      <c r="G170" s="420"/>
      <c r="H170" s="424">
        <v>0</v>
      </c>
      <c r="I170" s="424">
        <v>0</v>
      </c>
      <c r="J170" s="424">
        <v>0</v>
      </c>
      <c r="K170" s="424">
        <v>0</v>
      </c>
      <c r="L170" s="424">
        <v>0</v>
      </c>
      <c r="M170" s="424">
        <f t="shared" si="14"/>
        <v>0</v>
      </c>
      <c r="N170" s="424">
        <v>0</v>
      </c>
      <c r="O170" s="424">
        <v>0</v>
      </c>
      <c r="P170" s="424">
        <f t="shared" si="15"/>
        <v>0</v>
      </c>
      <c r="Q170" s="424">
        <v>0</v>
      </c>
      <c r="R170" s="424">
        <v>0</v>
      </c>
      <c r="S170" s="424">
        <f t="shared" si="16"/>
        <v>0</v>
      </c>
      <c r="T170" s="424">
        <v>0</v>
      </c>
      <c r="U170" s="424">
        <v>0</v>
      </c>
      <c r="V170" s="424">
        <f t="shared" si="17"/>
        <v>0</v>
      </c>
      <c r="W170" s="424"/>
      <c r="X170" s="424">
        <v>0</v>
      </c>
      <c r="Y170" s="424">
        <v>0</v>
      </c>
      <c r="Z170" s="424">
        <v>0</v>
      </c>
      <c r="AA170" s="424"/>
      <c r="AB170" s="424">
        <f t="shared" si="18"/>
        <v>0</v>
      </c>
    </row>
    <row r="171" spans="1:28" s="431" customFormat="1">
      <c r="A171" s="420"/>
      <c r="B171" s="421"/>
      <c r="C171" s="420"/>
      <c r="D171" s="422"/>
      <c r="E171" s="423"/>
      <c r="F171" s="420"/>
      <c r="G171" s="420"/>
      <c r="H171" s="424">
        <v>0</v>
      </c>
      <c r="I171" s="424">
        <v>0</v>
      </c>
      <c r="J171" s="424">
        <v>0</v>
      </c>
      <c r="K171" s="424">
        <v>0</v>
      </c>
      <c r="L171" s="424">
        <v>0</v>
      </c>
      <c r="M171" s="424">
        <f t="shared" si="14"/>
        <v>0</v>
      </c>
      <c r="N171" s="424">
        <v>0</v>
      </c>
      <c r="O171" s="424">
        <v>0</v>
      </c>
      <c r="P171" s="424">
        <f t="shared" si="15"/>
        <v>0</v>
      </c>
      <c r="Q171" s="424">
        <v>0</v>
      </c>
      <c r="R171" s="424">
        <v>0</v>
      </c>
      <c r="S171" s="424">
        <f t="shared" si="16"/>
        <v>0</v>
      </c>
      <c r="T171" s="424">
        <v>0</v>
      </c>
      <c r="U171" s="424">
        <v>0</v>
      </c>
      <c r="V171" s="424">
        <f t="shared" si="17"/>
        <v>0</v>
      </c>
      <c r="W171" s="424"/>
      <c r="X171" s="424">
        <v>0</v>
      </c>
      <c r="Y171" s="424">
        <v>0</v>
      </c>
      <c r="Z171" s="424">
        <v>0</v>
      </c>
      <c r="AA171" s="424"/>
      <c r="AB171" s="424">
        <f t="shared" si="18"/>
        <v>0</v>
      </c>
    </row>
    <row r="172" spans="1:28" s="431" customFormat="1">
      <c r="A172" s="420"/>
      <c r="B172" s="421"/>
      <c r="C172" s="420"/>
      <c r="D172" s="422"/>
      <c r="E172" s="423"/>
      <c r="F172" s="420"/>
      <c r="G172" s="420"/>
      <c r="H172" s="424">
        <v>0</v>
      </c>
      <c r="I172" s="424">
        <v>0</v>
      </c>
      <c r="J172" s="424">
        <v>0</v>
      </c>
      <c r="K172" s="424">
        <v>0</v>
      </c>
      <c r="L172" s="424">
        <v>0</v>
      </c>
      <c r="M172" s="424">
        <f t="shared" si="14"/>
        <v>0</v>
      </c>
      <c r="N172" s="424">
        <v>0</v>
      </c>
      <c r="O172" s="424">
        <v>0</v>
      </c>
      <c r="P172" s="424">
        <f t="shared" si="15"/>
        <v>0</v>
      </c>
      <c r="Q172" s="424">
        <v>0</v>
      </c>
      <c r="R172" s="424">
        <v>0</v>
      </c>
      <c r="S172" s="424">
        <f t="shared" si="16"/>
        <v>0</v>
      </c>
      <c r="T172" s="424">
        <v>0</v>
      </c>
      <c r="U172" s="424">
        <v>0</v>
      </c>
      <c r="V172" s="424">
        <f t="shared" si="17"/>
        <v>0</v>
      </c>
      <c r="W172" s="424"/>
      <c r="X172" s="424">
        <v>0</v>
      </c>
      <c r="Y172" s="424">
        <v>0</v>
      </c>
      <c r="Z172" s="424">
        <v>0</v>
      </c>
      <c r="AA172" s="424"/>
      <c r="AB172" s="424">
        <f t="shared" si="18"/>
        <v>0</v>
      </c>
    </row>
    <row r="173" spans="1:28" s="431" customFormat="1">
      <c r="A173" s="420"/>
      <c r="B173" s="421"/>
      <c r="C173" s="420"/>
      <c r="D173" s="422"/>
      <c r="E173" s="423"/>
      <c r="F173" s="420"/>
      <c r="G173" s="420"/>
      <c r="H173" s="424">
        <v>0</v>
      </c>
      <c r="I173" s="424">
        <v>0</v>
      </c>
      <c r="J173" s="424">
        <v>0</v>
      </c>
      <c r="K173" s="424">
        <v>0</v>
      </c>
      <c r="L173" s="424">
        <v>0</v>
      </c>
      <c r="M173" s="424">
        <f t="shared" si="14"/>
        <v>0</v>
      </c>
      <c r="N173" s="424">
        <v>0</v>
      </c>
      <c r="O173" s="424">
        <v>0</v>
      </c>
      <c r="P173" s="424">
        <f t="shared" si="15"/>
        <v>0</v>
      </c>
      <c r="Q173" s="424">
        <v>0</v>
      </c>
      <c r="R173" s="424">
        <v>0</v>
      </c>
      <c r="S173" s="424">
        <f t="shared" si="16"/>
        <v>0</v>
      </c>
      <c r="T173" s="424">
        <v>0</v>
      </c>
      <c r="U173" s="424">
        <v>0</v>
      </c>
      <c r="V173" s="424">
        <f t="shared" si="17"/>
        <v>0</v>
      </c>
      <c r="W173" s="424"/>
      <c r="X173" s="424">
        <v>0</v>
      </c>
      <c r="Y173" s="424">
        <v>0</v>
      </c>
      <c r="Z173" s="424">
        <v>0</v>
      </c>
      <c r="AA173" s="424"/>
      <c r="AB173" s="424">
        <f t="shared" si="18"/>
        <v>0</v>
      </c>
    </row>
    <row r="174" spans="1:28" s="431" customFormat="1">
      <c r="A174" s="420"/>
      <c r="B174" s="421"/>
      <c r="C174" s="420"/>
      <c r="D174" s="422"/>
      <c r="E174" s="423"/>
      <c r="F174" s="420"/>
      <c r="G174" s="420"/>
      <c r="H174" s="424">
        <v>0</v>
      </c>
      <c r="I174" s="424">
        <v>0</v>
      </c>
      <c r="J174" s="424">
        <v>0</v>
      </c>
      <c r="K174" s="424">
        <v>0</v>
      </c>
      <c r="L174" s="424">
        <v>0</v>
      </c>
      <c r="M174" s="424">
        <f t="shared" si="14"/>
        <v>0</v>
      </c>
      <c r="N174" s="424">
        <v>0</v>
      </c>
      <c r="O174" s="424">
        <v>0</v>
      </c>
      <c r="P174" s="424">
        <f t="shared" si="15"/>
        <v>0</v>
      </c>
      <c r="Q174" s="424">
        <v>0</v>
      </c>
      <c r="R174" s="424">
        <v>0</v>
      </c>
      <c r="S174" s="424">
        <f t="shared" si="16"/>
        <v>0</v>
      </c>
      <c r="T174" s="424">
        <v>0</v>
      </c>
      <c r="U174" s="424">
        <v>0</v>
      </c>
      <c r="V174" s="424">
        <f t="shared" si="17"/>
        <v>0</v>
      </c>
      <c r="W174" s="424"/>
      <c r="X174" s="424">
        <v>0</v>
      </c>
      <c r="Y174" s="424">
        <v>0</v>
      </c>
      <c r="Z174" s="424">
        <v>0</v>
      </c>
      <c r="AA174" s="424"/>
      <c r="AB174" s="424">
        <f t="shared" si="18"/>
        <v>0</v>
      </c>
    </row>
    <row r="175" spans="1:28" s="431" customFormat="1">
      <c r="A175" s="420"/>
      <c r="B175" s="421"/>
      <c r="C175" s="420"/>
      <c r="D175" s="422"/>
      <c r="E175" s="423"/>
      <c r="F175" s="420"/>
      <c r="G175" s="420"/>
      <c r="H175" s="424">
        <v>0</v>
      </c>
      <c r="I175" s="424">
        <v>0</v>
      </c>
      <c r="J175" s="424">
        <v>0</v>
      </c>
      <c r="K175" s="424">
        <v>0</v>
      </c>
      <c r="L175" s="424">
        <v>0</v>
      </c>
      <c r="M175" s="424">
        <f t="shared" si="14"/>
        <v>0</v>
      </c>
      <c r="N175" s="424">
        <v>0</v>
      </c>
      <c r="O175" s="424">
        <v>0</v>
      </c>
      <c r="P175" s="424">
        <f t="shared" si="15"/>
        <v>0</v>
      </c>
      <c r="Q175" s="424">
        <v>0</v>
      </c>
      <c r="R175" s="424">
        <v>0</v>
      </c>
      <c r="S175" s="424">
        <f t="shared" si="16"/>
        <v>0</v>
      </c>
      <c r="T175" s="424">
        <v>0</v>
      </c>
      <c r="U175" s="424">
        <v>0</v>
      </c>
      <c r="V175" s="424">
        <f t="shared" si="17"/>
        <v>0</v>
      </c>
      <c r="W175" s="424"/>
      <c r="X175" s="424">
        <v>0</v>
      </c>
      <c r="Y175" s="424">
        <v>0</v>
      </c>
      <c r="Z175" s="424">
        <v>0</v>
      </c>
      <c r="AA175" s="424"/>
      <c r="AB175" s="424">
        <f t="shared" si="18"/>
        <v>0</v>
      </c>
    </row>
    <row r="176" spans="1:28" s="431" customFormat="1">
      <c r="A176" s="420"/>
      <c r="B176" s="421"/>
      <c r="C176" s="420"/>
      <c r="D176" s="422"/>
      <c r="E176" s="425"/>
      <c r="F176" s="420"/>
      <c r="G176" s="420"/>
      <c r="H176" s="424">
        <v>0</v>
      </c>
      <c r="I176" s="424">
        <v>0</v>
      </c>
      <c r="J176" s="424">
        <v>0</v>
      </c>
      <c r="K176" s="424">
        <v>0</v>
      </c>
      <c r="L176" s="424">
        <v>0</v>
      </c>
      <c r="M176" s="424">
        <f t="shared" si="14"/>
        <v>0</v>
      </c>
      <c r="N176" s="424">
        <v>0</v>
      </c>
      <c r="O176" s="424">
        <v>0</v>
      </c>
      <c r="P176" s="424">
        <f t="shared" si="15"/>
        <v>0</v>
      </c>
      <c r="Q176" s="424">
        <v>0</v>
      </c>
      <c r="R176" s="424">
        <v>0</v>
      </c>
      <c r="S176" s="424">
        <f t="shared" si="16"/>
        <v>0</v>
      </c>
      <c r="T176" s="424">
        <v>0</v>
      </c>
      <c r="U176" s="424">
        <v>0</v>
      </c>
      <c r="V176" s="424">
        <f t="shared" si="17"/>
        <v>0</v>
      </c>
      <c r="W176" s="424"/>
      <c r="X176" s="424">
        <v>0</v>
      </c>
      <c r="Y176" s="424">
        <v>0</v>
      </c>
      <c r="Z176" s="424">
        <v>0</v>
      </c>
      <c r="AA176" s="424"/>
      <c r="AB176" s="424">
        <f t="shared" si="18"/>
        <v>0</v>
      </c>
    </row>
    <row r="177" spans="1:28" s="431" customFormat="1">
      <c r="A177" s="420"/>
      <c r="B177" s="421"/>
      <c r="C177" s="420"/>
      <c r="D177" s="422"/>
      <c r="E177" s="423"/>
      <c r="F177" s="420"/>
      <c r="G177" s="420"/>
      <c r="H177" s="424">
        <v>0</v>
      </c>
      <c r="I177" s="424">
        <v>0</v>
      </c>
      <c r="J177" s="424">
        <v>0</v>
      </c>
      <c r="K177" s="424">
        <v>0</v>
      </c>
      <c r="L177" s="424">
        <v>0</v>
      </c>
      <c r="M177" s="424">
        <f t="shared" si="14"/>
        <v>0</v>
      </c>
      <c r="N177" s="424">
        <v>0</v>
      </c>
      <c r="O177" s="424">
        <v>0</v>
      </c>
      <c r="P177" s="424">
        <f t="shared" si="15"/>
        <v>0</v>
      </c>
      <c r="Q177" s="424">
        <v>0</v>
      </c>
      <c r="R177" s="424">
        <v>0</v>
      </c>
      <c r="S177" s="424">
        <f t="shared" si="16"/>
        <v>0</v>
      </c>
      <c r="T177" s="424">
        <v>0</v>
      </c>
      <c r="U177" s="424">
        <v>0</v>
      </c>
      <c r="V177" s="424">
        <f t="shared" si="17"/>
        <v>0</v>
      </c>
      <c r="W177" s="424"/>
      <c r="X177" s="424">
        <v>0</v>
      </c>
      <c r="Y177" s="424">
        <v>0</v>
      </c>
      <c r="Z177" s="424">
        <v>0</v>
      </c>
      <c r="AA177" s="424"/>
      <c r="AB177" s="424">
        <f t="shared" si="18"/>
        <v>0</v>
      </c>
    </row>
    <row r="178" spans="1:28" s="431" customFormat="1">
      <c r="A178" s="420"/>
      <c r="B178" s="421"/>
      <c r="C178" s="420"/>
      <c r="D178" s="422"/>
      <c r="E178" s="423"/>
      <c r="F178" s="420"/>
      <c r="G178" s="420"/>
      <c r="H178" s="424">
        <v>0</v>
      </c>
      <c r="I178" s="424">
        <v>0</v>
      </c>
      <c r="J178" s="424">
        <v>0</v>
      </c>
      <c r="K178" s="424">
        <v>0</v>
      </c>
      <c r="L178" s="424">
        <v>0</v>
      </c>
      <c r="M178" s="424">
        <f t="shared" si="14"/>
        <v>0</v>
      </c>
      <c r="N178" s="424">
        <v>0</v>
      </c>
      <c r="O178" s="424">
        <v>0</v>
      </c>
      <c r="P178" s="424">
        <f t="shared" si="15"/>
        <v>0</v>
      </c>
      <c r="Q178" s="424">
        <v>0</v>
      </c>
      <c r="R178" s="424">
        <v>0</v>
      </c>
      <c r="S178" s="424">
        <f t="shared" si="16"/>
        <v>0</v>
      </c>
      <c r="T178" s="424">
        <v>0</v>
      </c>
      <c r="U178" s="424">
        <v>0</v>
      </c>
      <c r="V178" s="424">
        <f t="shared" si="17"/>
        <v>0</v>
      </c>
      <c r="W178" s="424"/>
      <c r="X178" s="424">
        <v>0</v>
      </c>
      <c r="Y178" s="424">
        <v>0</v>
      </c>
      <c r="Z178" s="424">
        <v>0</v>
      </c>
      <c r="AA178" s="424"/>
      <c r="AB178" s="424">
        <f t="shared" si="18"/>
        <v>0</v>
      </c>
    </row>
    <row r="179" spans="1:28" s="431" customFormat="1">
      <c r="A179" s="420"/>
      <c r="B179" s="421"/>
      <c r="C179" s="420"/>
      <c r="D179" s="422"/>
      <c r="E179" s="423"/>
      <c r="F179" s="420"/>
      <c r="G179" s="420"/>
      <c r="H179" s="424">
        <v>0</v>
      </c>
      <c r="I179" s="424">
        <v>0</v>
      </c>
      <c r="J179" s="424">
        <v>0</v>
      </c>
      <c r="K179" s="424">
        <v>0</v>
      </c>
      <c r="L179" s="424">
        <v>0</v>
      </c>
      <c r="M179" s="424">
        <f t="shared" si="14"/>
        <v>0</v>
      </c>
      <c r="N179" s="424">
        <v>0</v>
      </c>
      <c r="O179" s="424">
        <v>0</v>
      </c>
      <c r="P179" s="424">
        <f t="shared" si="15"/>
        <v>0</v>
      </c>
      <c r="Q179" s="424">
        <v>0</v>
      </c>
      <c r="R179" s="424">
        <v>0</v>
      </c>
      <c r="S179" s="424">
        <f t="shared" si="16"/>
        <v>0</v>
      </c>
      <c r="T179" s="424">
        <v>0</v>
      </c>
      <c r="U179" s="424">
        <v>0</v>
      </c>
      <c r="V179" s="424">
        <f t="shared" si="17"/>
        <v>0</v>
      </c>
      <c r="W179" s="424"/>
      <c r="X179" s="424">
        <v>0</v>
      </c>
      <c r="Y179" s="424">
        <v>0</v>
      </c>
      <c r="Z179" s="424">
        <v>0</v>
      </c>
      <c r="AA179" s="424"/>
      <c r="AB179" s="424">
        <f t="shared" si="18"/>
        <v>0</v>
      </c>
    </row>
    <row r="180" spans="1:28" s="431" customFormat="1">
      <c r="A180" s="420"/>
      <c r="B180" s="421"/>
      <c r="C180" s="420"/>
      <c r="D180" s="422"/>
      <c r="E180" s="423"/>
      <c r="F180" s="420"/>
      <c r="G180" s="420"/>
      <c r="H180" s="424">
        <v>0</v>
      </c>
      <c r="I180" s="424">
        <v>0</v>
      </c>
      <c r="J180" s="424">
        <v>0</v>
      </c>
      <c r="K180" s="424">
        <v>0</v>
      </c>
      <c r="L180" s="424">
        <v>0</v>
      </c>
      <c r="M180" s="424">
        <f t="shared" si="14"/>
        <v>0</v>
      </c>
      <c r="N180" s="424">
        <v>0</v>
      </c>
      <c r="O180" s="424">
        <v>0</v>
      </c>
      <c r="P180" s="424">
        <f t="shared" si="15"/>
        <v>0</v>
      </c>
      <c r="Q180" s="424">
        <v>0</v>
      </c>
      <c r="R180" s="424">
        <v>0</v>
      </c>
      <c r="S180" s="424">
        <f t="shared" si="16"/>
        <v>0</v>
      </c>
      <c r="T180" s="424">
        <v>0</v>
      </c>
      <c r="U180" s="424">
        <v>0</v>
      </c>
      <c r="V180" s="424">
        <f t="shared" si="17"/>
        <v>0</v>
      </c>
      <c r="W180" s="424"/>
      <c r="X180" s="424">
        <v>0</v>
      </c>
      <c r="Y180" s="424">
        <v>0</v>
      </c>
      <c r="Z180" s="424">
        <v>0</v>
      </c>
      <c r="AA180" s="424"/>
      <c r="AB180" s="424">
        <f t="shared" si="18"/>
        <v>0</v>
      </c>
    </row>
    <row r="181" spans="1:28" s="431" customFormat="1">
      <c r="A181" s="420"/>
      <c r="B181" s="421"/>
      <c r="C181" s="420"/>
      <c r="D181" s="422"/>
      <c r="E181" s="423"/>
      <c r="F181" s="420"/>
      <c r="G181" s="420"/>
      <c r="H181" s="424">
        <v>0</v>
      </c>
      <c r="I181" s="424">
        <v>0</v>
      </c>
      <c r="J181" s="424">
        <v>0</v>
      </c>
      <c r="K181" s="424">
        <v>0</v>
      </c>
      <c r="L181" s="424">
        <v>0</v>
      </c>
      <c r="M181" s="424">
        <f t="shared" si="14"/>
        <v>0</v>
      </c>
      <c r="N181" s="424">
        <v>0</v>
      </c>
      <c r="O181" s="424">
        <v>0</v>
      </c>
      <c r="P181" s="424">
        <f t="shared" si="15"/>
        <v>0</v>
      </c>
      <c r="Q181" s="424">
        <v>0</v>
      </c>
      <c r="R181" s="424">
        <v>0</v>
      </c>
      <c r="S181" s="424">
        <f t="shared" si="16"/>
        <v>0</v>
      </c>
      <c r="T181" s="424">
        <v>0</v>
      </c>
      <c r="U181" s="424">
        <v>0</v>
      </c>
      <c r="V181" s="424">
        <f t="shared" si="17"/>
        <v>0</v>
      </c>
      <c r="W181" s="424"/>
      <c r="X181" s="424">
        <v>0</v>
      </c>
      <c r="Y181" s="424">
        <v>0</v>
      </c>
      <c r="Z181" s="424">
        <v>0</v>
      </c>
      <c r="AA181" s="424"/>
      <c r="AB181" s="424">
        <f t="shared" si="18"/>
        <v>0</v>
      </c>
    </row>
    <row r="182" spans="1:28" s="431" customFormat="1">
      <c r="A182" s="420"/>
      <c r="B182" s="421"/>
      <c r="C182" s="420"/>
      <c r="D182" s="422"/>
      <c r="E182" s="425"/>
      <c r="F182" s="420"/>
      <c r="G182" s="420"/>
      <c r="H182" s="424">
        <v>0</v>
      </c>
      <c r="I182" s="424">
        <v>0</v>
      </c>
      <c r="J182" s="424">
        <v>0</v>
      </c>
      <c r="K182" s="424">
        <v>0</v>
      </c>
      <c r="L182" s="424">
        <v>0</v>
      </c>
      <c r="M182" s="424">
        <f t="shared" si="14"/>
        <v>0</v>
      </c>
      <c r="N182" s="424">
        <v>0</v>
      </c>
      <c r="O182" s="424">
        <v>0</v>
      </c>
      <c r="P182" s="424">
        <f t="shared" si="15"/>
        <v>0</v>
      </c>
      <c r="Q182" s="424">
        <v>0</v>
      </c>
      <c r="R182" s="424">
        <v>0</v>
      </c>
      <c r="S182" s="424">
        <f t="shared" si="16"/>
        <v>0</v>
      </c>
      <c r="T182" s="424">
        <v>0</v>
      </c>
      <c r="U182" s="424">
        <v>0</v>
      </c>
      <c r="V182" s="424">
        <f t="shared" si="17"/>
        <v>0</v>
      </c>
      <c r="W182" s="424"/>
      <c r="X182" s="424">
        <v>0</v>
      </c>
      <c r="Y182" s="424">
        <v>0</v>
      </c>
      <c r="Z182" s="424">
        <v>0</v>
      </c>
      <c r="AA182" s="424"/>
      <c r="AB182" s="424">
        <f t="shared" si="18"/>
        <v>0</v>
      </c>
    </row>
    <row r="183" spans="1:28" s="431" customFormat="1">
      <c r="A183" s="420"/>
      <c r="B183" s="421"/>
      <c r="C183" s="420"/>
      <c r="D183" s="422"/>
      <c r="E183" s="423"/>
      <c r="F183" s="420"/>
      <c r="G183" s="420"/>
      <c r="H183" s="424">
        <v>0</v>
      </c>
      <c r="I183" s="424">
        <v>0</v>
      </c>
      <c r="J183" s="424">
        <v>0</v>
      </c>
      <c r="K183" s="424">
        <v>0</v>
      </c>
      <c r="L183" s="424">
        <v>0</v>
      </c>
      <c r="M183" s="424">
        <f t="shared" si="14"/>
        <v>0</v>
      </c>
      <c r="N183" s="424">
        <v>0</v>
      </c>
      <c r="O183" s="424">
        <v>0</v>
      </c>
      <c r="P183" s="424">
        <f t="shared" si="15"/>
        <v>0</v>
      </c>
      <c r="Q183" s="424">
        <v>0</v>
      </c>
      <c r="R183" s="424">
        <v>0</v>
      </c>
      <c r="S183" s="424">
        <f t="shared" si="16"/>
        <v>0</v>
      </c>
      <c r="T183" s="424">
        <v>0</v>
      </c>
      <c r="U183" s="424">
        <v>0</v>
      </c>
      <c r="V183" s="424">
        <f t="shared" si="17"/>
        <v>0</v>
      </c>
      <c r="W183" s="424"/>
      <c r="X183" s="424">
        <v>0</v>
      </c>
      <c r="Y183" s="424">
        <v>0</v>
      </c>
      <c r="Z183" s="424">
        <v>0</v>
      </c>
      <c r="AA183" s="424"/>
      <c r="AB183" s="424">
        <f t="shared" si="18"/>
        <v>0</v>
      </c>
    </row>
    <row r="184" spans="1:28" s="432" customFormat="1">
      <c r="A184" s="420"/>
      <c r="B184" s="421"/>
      <c r="C184" s="420"/>
      <c r="D184" s="422"/>
      <c r="E184" s="423"/>
      <c r="F184" s="420"/>
      <c r="G184" s="420"/>
      <c r="H184" s="424">
        <v>0</v>
      </c>
      <c r="I184" s="424">
        <v>0</v>
      </c>
      <c r="J184" s="424">
        <v>0</v>
      </c>
      <c r="K184" s="424">
        <v>0</v>
      </c>
      <c r="L184" s="424">
        <v>0</v>
      </c>
      <c r="M184" s="424">
        <f t="shared" si="14"/>
        <v>0</v>
      </c>
      <c r="N184" s="424">
        <v>0</v>
      </c>
      <c r="O184" s="424">
        <v>0</v>
      </c>
      <c r="P184" s="424">
        <f t="shared" si="15"/>
        <v>0</v>
      </c>
      <c r="Q184" s="424">
        <v>0</v>
      </c>
      <c r="R184" s="424">
        <v>0</v>
      </c>
      <c r="S184" s="424">
        <f t="shared" si="16"/>
        <v>0</v>
      </c>
      <c r="T184" s="424">
        <v>0</v>
      </c>
      <c r="U184" s="424">
        <v>0</v>
      </c>
      <c r="V184" s="424">
        <f t="shared" si="17"/>
        <v>0</v>
      </c>
      <c r="W184" s="424"/>
      <c r="X184" s="424">
        <v>0</v>
      </c>
      <c r="Y184" s="424">
        <v>0</v>
      </c>
      <c r="Z184" s="424">
        <v>0</v>
      </c>
      <c r="AA184" s="424"/>
      <c r="AB184" s="424">
        <f t="shared" si="18"/>
        <v>0</v>
      </c>
    </row>
    <row r="185" spans="1:28" s="431" customFormat="1">
      <c r="A185" s="420"/>
      <c r="B185" s="421"/>
      <c r="C185" s="420"/>
      <c r="D185" s="422"/>
      <c r="E185" s="423"/>
      <c r="F185" s="420"/>
      <c r="G185" s="420"/>
      <c r="H185" s="424">
        <v>0</v>
      </c>
      <c r="I185" s="424">
        <v>0</v>
      </c>
      <c r="J185" s="424">
        <v>0</v>
      </c>
      <c r="K185" s="424">
        <v>0</v>
      </c>
      <c r="L185" s="424">
        <v>0</v>
      </c>
      <c r="M185" s="424">
        <f t="shared" si="14"/>
        <v>0</v>
      </c>
      <c r="N185" s="424">
        <v>0</v>
      </c>
      <c r="O185" s="424">
        <v>0</v>
      </c>
      <c r="P185" s="424">
        <f t="shared" si="15"/>
        <v>0</v>
      </c>
      <c r="Q185" s="424">
        <v>0</v>
      </c>
      <c r="R185" s="424">
        <v>0</v>
      </c>
      <c r="S185" s="424">
        <f t="shared" si="16"/>
        <v>0</v>
      </c>
      <c r="T185" s="424">
        <v>0</v>
      </c>
      <c r="U185" s="424">
        <v>0</v>
      </c>
      <c r="V185" s="424">
        <f t="shared" si="17"/>
        <v>0</v>
      </c>
      <c r="W185" s="424"/>
      <c r="X185" s="424">
        <v>0</v>
      </c>
      <c r="Y185" s="424">
        <v>0</v>
      </c>
      <c r="Z185" s="424">
        <v>0</v>
      </c>
      <c r="AA185" s="424"/>
      <c r="AB185" s="424">
        <f t="shared" si="18"/>
        <v>0</v>
      </c>
    </row>
    <row r="186" spans="1:28" s="431" customFormat="1">
      <c r="A186" s="420"/>
      <c r="B186" s="421"/>
      <c r="C186" s="420"/>
      <c r="D186" s="422"/>
      <c r="E186" s="425"/>
      <c r="F186" s="420"/>
      <c r="G186" s="420"/>
      <c r="H186" s="424">
        <v>0</v>
      </c>
      <c r="I186" s="424">
        <v>0</v>
      </c>
      <c r="J186" s="424">
        <v>0</v>
      </c>
      <c r="K186" s="424">
        <v>0</v>
      </c>
      <c r="L186" s="424">
        <v>0</v>
      </c>
      <c r="M186" s="424">
        <f t="shared" si="14"/>
        <v>0</v>
      </c>
      <c r="N186" s="424">
        <v>0</v>
      </c>
      <c r="O186" s="424">
        <v>0</v>
      </c>
      <c r="P186" s="424">
        <f t="shared" si="15"/>
        <v>0</v>
      </c>
      <c r="Q186" s="424">
        <v>0</v>
      </c>
      <c r="R186" s="424">
        <v>0</v>
      </c>
      <c r="S186" s="424">
        <f t="shared" si="16"/>
        <v>0</v>
      </c>
      <c r="T186" s="424">
        <v>0</v>
      </c>
      <c r="U186" s="424">
        <v>0</v>
      </c>
      <c r="V186" s="424">
        <f t="shared" si="17"/>
        <v>0</v>
      </c>
      <c r="W186" s="424"/>
      <c r="X186" s="424">
        <v>0</v>
      </c>
      <c r="Y186" s="424">
        <v>0</v>
      </c>
      <c r="Z186" s="424">
        <v>0</v>
      </c>
      <c r="AA186" s="424"/>
      <c r="AB186" s="424">
        <f t="shared" si="18"/>
        <v>0</v>
      </c>
    </row>
    <row r="187" spans="1:28" s="431" customFormat="1">
      <c r="A187" s="420"/>
      <c r="B187" s="421"/>
      <c r="C187" s="420"/>
      <c r="D187" s="422"/>
      <c r="E187" s="425"/>
      <c r="F187" s="420"/>
      <c r="G187" s="420"/>
      <c r="H187" s="424">
        <v>0</v>
      </c>
      <c r="I187" s="424">
        <v>0</v>
      </c>
      <c r="J187" s="424">
        <v>0</v>
      </c>
      <c r="K187" s="424">
        <v>0</v>
      </c>
      <c r="L187" s="424">
        <v>0</v>
      </c>
      <c r="M187" s="424">
        <f t="shared" si="14"/>
        <v>0</v>
      </c>
      <c r="N187" s="424">
        <v>0</v>
      </c>
      <c r="O187" s="424">
        <v>0</v>
      </c>
      <c r="P187" s="424">
        <f t="shared" si="15"/>
        <v>0</v>
      </c>
      <c r="Q187" s="424">
        <v>0</v>
      </c>
      <c r="R187" s="424">
        <v>0</v>
      </c>
      <c r="S187" s="424">
        <f t="shared" si="16"/>
        <v>0</v>
      </c>
      <c r="T187" s="424">
        <v>0</v>
      </c>
      <c r="U187" s="424">
        <v>0</v>
      </c>
      <c r="V187" s="424">
        <f t="shared" si="17"/>
        <v>0</v>
      </c>
      <c r="W187" s="424"/>
      <c r="X187" s="424">
        <v>0</v>
      </c>
      <c r="Y187" s="424">
        <v>0</v>
      </c>
      <c r="Z187" s="424">
        <v>0</v>
      </c>
      <c r="AA187" s="424"/>
      <c r="AB187" s="424">
        <f t="shared" si="18"/>
        <v>0</v>
      </c>
    </row>
    <row r="188" spans="1:28" s="431" customFormat="1">
      <c r="A188" s="420"/>
      <c r="B188" s="421"/>
      <c r="C188" s="420"/>
      <c r="D188" s="422"/>
      <c r="E188" s="423"/>
      <c r="F188" s="420"/>
      <c r="G188" s="420"/>
      <c r="H188" s="424">
        <v>0</v>
      </c>
      <c r="I188" s="424">
        <v>0</v>
      </c>
      <c r="J188" s="424">
        <v>0</v>
      </c>
      <c r="K188" s="424">
        <v>0</v>
      </c>
      <c r="L188" s="424">
        <v>0</v>
      </c>
      <c r="M188" s="424">
        <f t="shared" si="14"/>
        <v>0</v>
      </c>
      <c r="N188" s="424">
        <v>0</v>
      </c>
      <c r="O188" s="424">
        <v>0</v>
      </c>
      <c r="P188" s="424">
        <f t="shared" si="15"/>
        <v>0</v>
      </c>
      <c r="Q188" s="424">
        <v>0</v>
      </c>
      <c r="R188" s="424">
        <v>0</v>
      </c>
      <c r="S188" s="424">
        <f t="shared" si="16"/>
        <v>0</v>
      </c>
      <c r="T188" s="424">
        <v>0</v>
      </c>
      <c r="U188" s="424">
        <v>0</v>
      </c>
      <c r="V188" s="424">
        <f t="shared" si="17"/>
        <v>0</v>
      </c>
      <c r="W188" s="424"/>
      <c r="X188" s="424">
        <v>0</v>
      </c>
      <c r="Y188" s="424">
        <v>0</v>
      </c>
      <c r="Z188" s="424">
        <v>0</v>
      </c>
      <c r="AA188" s="424"/>
      <c r="AB188" s="424">
        <f t="shared" si="18"/>
        <v>0</v>
      </c>
    </row>
    <row r="189" spans="1:28" s="431" customFormat="1">
      <c r="A189" s="420"/>
      <c r="B189" s="421"/>
      <c r="C189" s="420"/>
      <c r="D189" s="422"/>
      <c r="E189" s="423"/>
      <c r="F189" s="420"/>
      <c r="G189" s="420"/>
      <c r="H189" s="424">
        <v>0</v>
      </c>
      <c r="I189" s="424">
        <v>0</v>
      </c>
      <c r="J189" s="424">
        <v>0</v>
      </c>
      <c r="K189" s="424">
        <v>0</v>
      </c>
      <c r="L189" s="424">
        <v>0</v>
      </c>
      <c r="M189" s="424">
        <f t="shared" si="14"/>
        <v>0</v>
      </c>
      <c r="N189" s="424">
        <v>0</v>
      </c>
      <c r="O189" s="424">
        <v>0</v>
      </c>
      <c r="P189" s="424">
        <f t="shared" si="15"/>
        <v>0</v>
      </c>
      <c r="Q189" s="424">
        <v>0</v>
      </c>
      <c r="R189" s="424">
        <v>0</v>
      </c>
      <c r="S189" s="424">
        <f t="shared" si="16"/>
        <v>0</v>
      </c>
      <c r="T189" s="424">
        <v>0</v>
      </c>
      <c r="U189" s="424">
        <v>0</v>
      </c>
      <c r="V189" s="424">
        <f t="shared" si="17"/>
        <v>0</v>
      </c>
      <c r="W189" s="424"/>
      <c r="X189" s="424">
        <v>0</v>
      </c>
      <c r="Y189" s="424">
        <v>0</v>
      </c>
      <c r="Z189" s="424">
        <v>0</v>
      </c>
      <c r="AA189" s="424"/>
      <c r="AB189" s="424">
        <f t="shared" si="18"/>
        <v>0</v>
      </c>
    </row>
    <row r="190" spans="1:28" s="431" customFormat="1">
      <c r="A190" s="420"/>
      <c r="B190" s="421"/>
      <c r="C190" s="420"/>
      <c r="D190" s="422"/>
      <c r="E190" s="423"/>
      <c r="F190" s="420"/>
      <c r="G190" s="420"/>
      <c r="H190" s="424">
        <v>0</v>
      </c>
      <c r="I190" s="424">
        <v>0</v>
      </c>
      <c r="J190" s="424">
        <v>0</v>
      </c>
      <c r="K190" s="424">
        <v>0</v>
      </c>
      <c r="L190" s="424">
        <v>0</v>
      </c>
      <c r="M190" s="424">
        <f t="shared" si="14"/>
        <v>0</v>
      </c>
      <c r="N190" s="424">
        <v>0</v>
      </c>
      <c r="O190" s="424">
        <v>0</v>
      </c>
      <c r="P190" s="424">
        <f t="shared" si="15"/>
        <v>0</v>
      </c>
      <c r="Q190" s="424">
        <v>0</v>
      </c>
      <c r="R190" s="424">
        <v>0</v>
      </c>
      <c r="S190" s="424">
        <f t="shared" si="16"/>
        <v>0</v>
      </c>
      <c r="T190" s="424">
        <v>0</v>
      </c>
      <c r="U190" s="424">
        <v>0</v>
      </c>
      <c r="V190" s="424">
        <f t="shared" si="17"/>
        <v>0</v>
      </c>
      <c r="W190" s="424"/>
      <c r="X190" s="424">
        <v>0</v>
      </c>
      <c r="Y190" s="424">
        <v>0</v>
      </c>
      <c r="Z190" s="424">
        <v>0</v>
      </c>
      <c r="AA190" s="424"/>
      <c r="AB190" s="424">
        <f t="shared" si="18"/>
        <v>0</v>
      </c>
    </row>
    <row r="191" spans="1:28" s="431" customFormat="1">
      <c r="A191" s="420"/>
      <c r="B191" s="421"/>
      <c r="C191" s="420"/>
      <c r="D191" s="422"/>
      <c r="E191" s="423"/>
      <c r="F191" s="420"/>
      <c r="G191" s="420"/>
      <c r="H191" s="424">
        <v>0</v>
      </c>
      <c r="I191" s="424">
        <v>0</v>
      </c>
      <c r="J191" s="424">
        <v>0</v>
      </c>
      <c r="K191" s="424">
        <v>0</v>
      </c>
      <c r="L191" s="424">
        <v>0</v>
      </c>
      <c r="M191" s="424">
        <f t="shared" si="14"/>
        <v>0</v>
      </c>
      <c r="N191" s="424">
        <v>0</v>
      </c>
      <c r="O191" s="424">
        <v>0</v>
      </c>
      <c r="P191" s="424">
        <f t="shared" si="15"/>
        <v>0</v>
      </c>
      <c r="Q191" s="424">
        <v>0</v>
      </c>
      <c r="R191" s="424">
        <v>0</v>
      </c>
      <c r="S191" s="424">
        <f t="shared" si="16"/>
        <v>0</v>
      </c>
      <c r="T191" s="424">
        <v>0</v>
      </c>
      <c r="U191" s="424">
        <v>0</v>
      </c>
      <c r="V191" s="424">
        <f t="shared" si="17"/>
        <v>0</v>
      </c>
      <c r="W191" s="424"/>
      <c r="X191" s="424">
        <v>0</v>
      </c>
      <c r="Y191" s="424">
        <v>0</v>
      </c>
      <c r="Z191" s="424">
        <v>0</v>
      </c>
      <c r="AA191" s="424"/>
      <c r="AB191" s="424">
        <f t="shared" si="18"/>
        <v>0</v>
      </c>
    </row>
    <row r="192" spans="1:28" s="431" customFormat="1">
      <c r="A192" s="420"/>
      <c r="B192" s="421"/>
      <c r="C192" s="420"/>
      <c r="D192" s="422"/>
      <c r="E192" s="423"/>
      <c r="F192" s="420"/>
      <c r="G192" s="420"/>
      <c r="H192" s="424">
        <v>0</v>
      </c>
      <c r="I192" s="424">
        <v>0</v>
      </c>
      <c r="J192" s="424">
        <v>0</v>
      </c>
      <c r="K192" s="424">
        <v>0</v>
      </c>
      <c r="L192" s="424">
        <v>0</v>
      </c>
      <c r="M192" s="424">
        <f t="shared" si="14"/>
        <v>0</v>
      </c>
      <c r="N192" s="424">
        <v>0</v>
      </c>
      <c r="O192" s="424">
        <v>0</v>
      </c>
      <c r="P192" s="424">
        <f t="shared" si="15"/>
        <v>0</v>
      </c>
      <c r="Q192" s="424">
        <v>0</v>
      </c>
      <c r="R192" s="424">
        <v>0</v>
      </c>
      <c r="S192" s="424">
        <f t="shared" si="16"/>
        <v>0</v>
      </c>
      <c r="T192" s="424">
        <v>0</v>
      </c>
      <c r="U192" s="424">
        <v>0</v>
      </c>
      <c r="V192" s="424">
        <f t="shared" si="17"/>
        <v>0</v>
      </c>
      <c r="W192" s="424"/>
      <c r="X192" s="424">
        <v>0</v>
      </c>
      <c r="Y192" s="424">
        <v>0</v>
      </c>
      <c r="Z192" s="424">
        <v>0</v>
      </c>
      <c r="AA192" s="424"/>
      <c r="AB192" s="424">
        <f t="shared" si="18"/>
        <v>0</v>
      </c>
    </row>
    <row r="193" spans="1:28" s="431" customFormat="1">
      <c r="A193" s="420"/>
      <c r="B193" s="421"/>
      <c r="C193" s="420"/>
      <c r="D193" s="422"/>
      <c r="E193" s="423"/>
      <c r="F193" s="420"/>
      <c r="G193" s="420"/>
      <c r="H193" s="424">
        <v>0</v>
      </c>
      <c r="I193" s="424">
        <v>0</v>
      </c>
      <c r="J193" s="424">
        <v>0</v>
      </c>
      <c r="K193" s="424">
        <v>0</v>
      </c>
      <c r="L193" s="424">
        <v>0</v>
      </c>
      <c r="M193" s="424">
        <f t="shared" si="14"/>
        <v>0</v>
      </c>
      <c r="N193" s="424">
        <v>0</v>
      </c>
      <c r="O193" s="424">
        <v>0</v>
      </c>
      <c r="P193" s="424">
        <f t="shared" si="15"/>
        <v>0</v>
      </c>
      <c r="Q193" s="424">
        <v>0</v>
      </c>
      <c r="R193" s="424">
        <v>0</v>
      </c>
      <c r="S193" s="424">
        <f t="shared" si="16"/>
        <v>0</v>
      </c>
      <c r="T193" s="424">
        <v>0</v>
      </c>
      <c r="U193" s="424">
        <v>0</v>
      </c>
      <c r="V193" s="424">
        <f t="shared" si="17"/>
        <v>0</v>
      </c>
      <c r="W193" s="424"/>
      <c r="X193" s="424">
        <v>0</v>
      </c>
      <c r="Y193" s="424">
        <v>0</v>
      </c>
      <c r="Z193" s="424">
        <v>0</v>
      </c>
      <c r="AA193" s="424"/>
      <c r="AB193" s="424">
        <f t="shared" si="18"/>
        <v>0</v>
      </c>
    </row>
    <row r="194" spans="1:28" s="431" customFormat="1">
      <c r="A194" s="420"/>
      <c r="B194" s="421"/>
      <c r="C194" s="420"/>
      <c r="D194" s="422"/>
      <c r="E194" s="423"/>
      <c r="F194" s="420"/>
      <c r="G194" s="420"/>
      <c r="H194" s="424">
        <v>0</v>
      </c>
      <c r="I194" s="424">
        <v>0</v>
      </c>
      <c r="J194" s="424">
        <v>0</v>
      </c>
      <c r="K194" s="424">
        <v>0</v>
      </c>
      <c r="L194" s="424">
        <v>0</v>
      </c>
      <c r="M194" s="424">
        <f t="shared" si="14"/>
        <v>0</v>
      </c>
      <c r="N194" s="424">
        <v>0</v>
      </c>
      <c r="O194" s="424">
        <v>0</v>
      </c>
      <c r="P194" s="424">
        <f t="shared" si="15"/>
        <v>0</v>
      </c>
      <c r="Q194" s="424">
        <v>0</v>
      </c>
      <c r="R194" s="424">
        <v>0</v>
      </c>
      <c r="S194" s="424">
        <f t="shared" si="16"/>
        <v>0</v>
      </c>
      <c r="T194" s="424">
        <v>0</v>
      </c>
      <c r="U194" s="424">
        <v>0</v>
      </c>
      <c r="V194" s="424">
        <f t="shared" si="17"/>
        <v>0</v>
      </c>
      <c r="W194" s="424"/>
      <c r="X194" s="424">
        <v>0</v>
      </c>
      <c r="Y194" s="424">
        <v>0</v>
      </c>
      <c r="Z194" s="424">
        <v>0</v>
      </c>
      <c r="AA194" s="424"/>
      <c r="AB194" s="424">
        <f t="shared" si="18"/>
        <v>0</v>
      </c>
    </row>
    <row r="195" spans="1:28" s="431" customFormat="1">
      <c r="A195" s="420"/>
      <c r="B195" s="421"/>
      <c r="C195" s="420"/>
      <c r="D195" s="422"/>
      <c r="E195" s="423"/>
      <c r="F195" s="420"/>
      <c r="G195" s="420"/>
      <c r="H195" s="424">
        <v>0</v>
      </c>
      <c r="I195" s="424">
        <v>0</v>
      </c>
      <c r="J195" s="424">
        <v>0</v>
      </c>
      <c r="K195" s="424">
        <v>0</v>
      </c>
      <c r="L195" s="424">
        <v>0</v>
      </c>
      <c r="M195" s="424">
        <f t="shared" si="14"/>
        <v>0</v>
      </c>
      <c r="N195" s="424">
        <v>0</v>
      </c>
      <c r="O195" s="424">
        <v>0</v>
      </c>
      <c r="P195" s="424">
        <f t="shared" si="15"/>
        <v>0</v>
      </c>
      <c r="Q195" s="424">
        <v>0</v>
      </c>
      <c r="R195" s="424">
        <v>0</v>
      </c>
      <c r="S195" s="424">
        <f t="shared" si="16"/>
        <v>0</v>
      </c>
      <c r="T195" s="424">
        <v>0</v>
      </c>
      <c r="U195" s="424">
        <v>0</v>
      </c>
      <c r="V195" s="424">
        <f t="shared" si="17"/>
        <v>0</v>
      </c>
      <c r="W195" s="424"/>
      <c r="X195" s="424">
        <v>0</v>
      </c>
      <c r="Y195" s="424">
        <v>0</v>
      </c>
      <c r="Z195" s="424">
        <v>0</v>
      </c>
      <c r="AA195" s="424"/>
      <c r="AB195" s="424">
        <f t="shared" si="18"/>
        <v>0</v>
      </c>
    </row>
    <row r="196" spans="1:28" s="431" customFormat="1">
      <c r="A196" s="420"/>
      <c r="B196" s="421"/>
      <c r="C196" s="420"/>
      <c r="D196" s="422"/>
      <c r="E196" s="423"/>
      <c r="F196" s="420"/>
      <c r="G196" s="420"/>
      <c r="H196" s="424">
        <v>0</v>
      </c>
      <c r="I196" s="424">
        <v>0</v>
      </c>
      <c r="J196" s="424">
        <v>0</v>
      </c>
      <c r="K196" s="424">
        <v>0</v>
      </c>
      <c r="L196" s="424">
        <v>0</v>
      </c>
      <c r="M196" s="424">
        <f t="shared" ref="M196:M221" si="19">K196-L196</f>
        <v>0</v>
      </c>
      <c r="N196" s="424">
        <v>0</v>
      </c>
      <c r="O196" s="424">
        <v>0</v>
      </c>
      <c r="P196" s="424">
        <f t="shared" ref="P196:P221" si="20">N196-O196</f>
        <v>0</v>
      </c>
      <c r="Q196" s="424">
        <v>0</v>
      </c>
      <c r="R196" s="424">
        <v>0</v>
      </c>
      <c r="S196" s="424">
        <f t="shared" ref="S196:S221" si="21">Q196-R196</f>
        <v>0</v>
      </c>
      <c r="T196" s="424">
        <v>0</v>
      </c>
      <c r="U196" s="424">
        <v>0</v>
      </c>
      <c r="V196" s="424">
        <f t="shared" ref="V196:V221" si="22">T196-U196</f>
        <v>0</v>
      </c>
      <c r="W196" s="424"/>
      <c r="X196" s="424">
        <v>0</v>
      </c>
      <c r="Y196" s="424">
        <v>0</v>
      </c>
      <c r="Z196" s="424">
        <v>0</v>
      </c>
      <c r="AA196" s="424"/>
      <c r="AB196" s="424">
        <f t="shared" ref="AB196:AB221" si="23">SUM(Z196,V196,S196,P196,M196,J196,I196)</f>
        <v>0</v>
      </c>
    </row>
    <row r="197" spans="1:28" s="431" customFormat="1">
      <c r="A197" s="420"/>
      <c r="B197" s="421"/>
      <c r="C197" s="420"/>
      <c r="D197" s="422"/>
      <c r="E197" s="423"/>
      <c r="F197" s="420"/>
      <c r="G197" s="420"/>
      <c r="H197" s="424">
        <v>0</v>
      </c>
      <c r="I197" s="424">
        <v>0</v>
      </c>
      <c r="J197" s="424">
        <v>0</v>
      </c>
      <c r="K197" s="424">
        <v>0</v>
      </c>
      <c r="L197" s="424">
        <v>0</v>
      </c>
      <c r="M197" s="424">
        <f t="shared" si="19"/>
        <v>0</v>
      </c>
      <c r="N197" s="424">
        <v>0</v>
      </c>
      <c r="O197" s="424">
        <v>0</v>
      </c>
      <c r="P197" s="424">
        <f t="shared" si="20"/>
        <v>0</v>
      </c>
      <c r="Q197" s="424">
        <v>0</v>
      </c>
      <c r="R197" s="424">
        <v>0</v>
      </c>
      <c r="S197" s="424">
        <f t="shared" si="21"/>
        <v>0</v>
      </c>
      <c r="T197" s="424">
        <v>0</v>
      </c>
      <c r="U197" s="424">
        <v>0</v>
      </c>
      <c r="V197" s="424">
        <f t="shared" si="22"/>
        <v>0</v>
      </c>
      <c r="W197" s="424"/>
      <c r="X197" s="424">
        <v>0</v>
      </c>
      <c r="Y197" s="424">
        <v>0</v>
      </c>
      <c r="Z197" s="424">
        <v>0</v>
      </c>
      <c r="AA197" s="424"/>
      <c r="AB197" s="424">
        <f t="shared" si="23"/>
        <v>0</v>
      </c>
    </row>
    <row r="198" spans="1:28" s="431" customFormat="1">
      <c r="A198" s="420"/>
      <c r="B198" s="421"/>
      <c r="C198" s="420"/>
      <c r="D198" s="422"/>
      <c r="E198" s="423"/>
      <c r="F198" s="420"/>
      <c r="G198" s="420"/>
      <c r="H198" s="424">
        <v>0</v>
      </c>
      <c r="I198" s="424">
        <v>0</v>
      </c>
      <c r="J198" s="424">
        <v>0</v>
      </c>
      <c r="K198" s="424">
        <v>0</v>
      </c>
      <c r="L198" s="424">
        <v>0</v>
      </c>
      <c r="M198" s="424">
        <f t="shared" si="19"/>
        <v>0</v>
      </c>
      <c r="N198" s="424">
        <v>0</v>
      </c>
      <c r="O198" s="424">
        <v>0</v>
      </c>
      <c r="P198" s="424">
        <f t="shared" si="20"/>
        <v>0</v>
      </c>
      <c r="Q198" s="424">
        <v>0</v>
      </c>
      <c r="R198" s="424">
        <v>0</v>
      </c>
      <c r="S198" s="424">
        <f t="shared" si="21"/>
        <v>0</v>
      </c>
      <c r="T198" s="424">
        <v>0</v>
      </c>
      <c r="U198" s="424">
        <v>0</v>
      </c>
      <c r="V198" s="424">
        <f t="shared" si="22"/>
        <v>0</v>
      </c>
      <c r="W198" s="424"/>
      <c r="X198" s="424">
        <v>0</v>
      </c>
      <c r="Y198" s="424">
        <v>0</v>
      </c>
      <c r="Z198" s="424">
        <v>0</v>
      </c>
      <c r="AA198" s="424"/>
      <c r="AB198" s="424">
        <f t="shared" si="23"/>
        <v>0</v>
      </c>
    </row>
    <row r="199" spans="1:28" s="431" customFormat="1">
      <c r="A199" s="420"/>
      <c r="B199" s="421"/>
      <c r="C199" s="420"/>
      <c r="D199" s="422"/>
      <c r="E199" s="423"/>
      <c r="F199" s="420"/>
      <c r="G199" s="420"/>
      <c r="H199" s="424">
        <v>0</v>
      </c>
      <c r="I199" s="424">
        <v>0</v>
      </c>
      <c r="J199" s="424">
        <v>0</v>
      </c>
      <c r="K199" s="424">
        <v>0</v>
      </c>
      <c r="L199" s="424">
        <v>0</v>
      </c>
      <c r="M199" s="424">
        <f t="shared" si="19"/>
        <v>0</v>
      </c>
      <c r="N199" s="424">
        <v>0</v>
      </c>
      <c r="O199" s="424">
        <v>0</v>
      </c>
      <c r="P199" s="424">
        <f t="shared" si="20"/>
        <v>0</v>
      </c>
      <c r="Q199" s="424">
        <v>0</v>
      </c>
      <c r="R199" s="424">
        <v>0</v>
      </c>
      <c r="S199" s="424">
        <f t="shared" si="21"/>
        <v>0</v>
      </c>
      <c r="T199" s="424">
        <v>0</v>
      </c>
      <c r="U199" s="424">
        <v>0</v>
      </c>
      <c r="V199" s="424">
        <f t="shared" si="22"/>
        <v>0</v>
      </c>
      <c r="W199" s="424"/>
      <c r="X199" s="424">
        <v>0</v>
      </c>
      <c r="Y199" s="424">
        <v>0</v>
      </c>
      <c r="Z199" s="424">
        <v>0</v>
      </c>
      <c r="AA199" s="424"/>
      <c r="AB199" s="424">
        <f t="shared" si="23"/>
        <v>0</v>
      </c>
    </row>
    <row r="200" spans="1:28" s="431" customFormat="1">
      <c r="A200" s="420"/>
      <c r="B200" s="421"/>
      <c r="C200" s="420"/>
      <c r="D200" s="422"/>
      <c r="E200" s="423"/>
      <c r="F200" s="420"/>
      <c r="G200" s="420"/>
      <c r="H200" s="424">
        <v>0</v>
      </c>
      <c r="I200" s="424">
        <v>0</v>
      </c>
      <c r="J200" s="424">
        <v>0</v>
      </c>
      <c r="K200" s="424">
        <v>0</v>
      </c>
      <c r="L200" s="424">
        <v>0</v>
      </c>
      <c r="M200" s="424">
        <f t="shared" si="19"/>
        <v>0</v>
      </c>
      <c r="N200" s="424">
        <v>0</v>
      </c>
      <c r="O200" s="424">
        <v>0</v>
      </c>
      <c r="P200" s="424">
        <f t="shared" si="20"/>
        <v>0</v>
      </c>
      <c r="Q200" s="424">
        <v>0</v>
      </c>
      <c r="R200" s="424">
        <v>0</v>
      </c>
      <c r="S200" s="424">
        <f t="shared" si="21"/>
        <v>0</v>
      </c>
      <c r="T200" s="424">
        <v>0</v>
      </c>
      <c r="U200" s="424">
        <v>0</v>
      </c>
      <c r="V200" s="424">
        <f t="shared" si="22"/>
        <v>0</v>
      </c>
      <c r="W200" s="424"/>
      <c r="X200" s="424">
        <v>0</v>
      </c>
      <c r="Y200" s="424">
        <v>0</v>
      </c>
      <c r="Z200" s="424">
        <v>0</v>
      </c>
      <c r="AA200" s="424"/>
      <c r="AB200" s="424">
        <f t="shared" si="23"/>
        <v>0</v>
      </c>
    </row>
    <row r="201" spans="1:28" s="431" customFormat="1">
      <c r="A201" s="420"/>
      <c r="B201" s="421"/>
      <c r="C201" s="420"/>
      <c r="D201" s="422"/>
      <c r="E201" s="423"/>
      <c r="F201" s="420"/>
      <c r="G201" s="420"/>
      <c r="H201" s="424">
        <v>0</v>
      </c>
      <c r="I201" s="424">
        <v>0</v>
      </c>
      <c r="J201" s="424">
        <v>0</v>
      </c>
      <c r="K201" s="424">
        <v>0</v>
      </c>
      <c r="L201" s="424">
        <v>0</v>
      </c>
      <c r="M201" s="424">
        <f t="shared" si="19"/>
        <v>0</v>
      </c>
      <c r="N201" s="424">
        <v>0</v>
      </c>
      <c r="O201" s="424">
        <v>0</v>
      </c>
      <c r="P201" s="424">
        <f t="shared" si="20"/>
        <v>0</v>
      </c>
      <c r="Q201" s="424">
        <v>0</v>
      </c>
      <c r="R201" s="424">
        <v>0</v>
      </c>
      <c r="S201" s="424">
        <f t="shared" si="21"/>
        <v>0</v>
      </c>
      <c r="T201" s="424">
        <v>0</v>
      </c>
      <c r="U201" s="424">
        <v>0</v>
      </c>
      <c r="V201" s="424">
        <f t="shared" si="22"/>
        <v>0</v>
      </c>
      <c r="W201" s="424"/>
      <c r="X201" s="424">
        <v>0</v>
      </c>
      <c r="Y201" s="424">
        <v>0</v>
      </c>
      <c r="Z201" s="424">
        <v>0</v>
      </c>
      <c r="AA201" s="424"/>
      <c r="AB201" s="424">
        <f t="shared" si="23"/>
        <v>0</v>
      </c>
    </row>
    <row r="202" spans="1:28" s="431" customFormat="1">
      <c r="A202" s="420"/>
      <c r="B202" s="421"/>
      <c r="C202" s="420"/>
      <c r="D202" s="422"/>
      <c r="E202" s="423"/>
      <c r="F202" s="420"/>
      <c r="G202" s="420"/>
      <c r="H202" s="424">
        <v>0</v>
      </c>
      <c r="I202" s="424">
        <v>0</v>
      </c>
      <c r="J202" s="424">
        <v>0</v>
      </c>
      <c r="K202" s="424">
        <v>0</v>
      </c>
      <c r="L202" s="424">
        <v>0</v>
      </c>
      <c r="M202" s="424">
        <f t="shared" si="19"/>
        <v>0</v>
      </c>
      <c r="N202" s="424">
        <v>0</v>
      </c>
      <c r="O202" s="424">
        <v>0</v>
      </c>
      <c r="P202" s="424">
        <f t="shared" si="20"/>
        <v>0</v>
      </c>
      <c r="Q202" s="424">
        <v>0</v>
      </c>
      <c r="R202" s="424">
        <v>0</v>
      </c>
      <c r="S202" s="424">
        <f t="shared" si="21"/>
        <v>0</v>
      </c>
      <c r="T202" s="424">
        <v>0</v>
      </c>
      <c r="U202" s="424">
        <v>0</v>
      </c>
      <c r="V202" s="424">
        <f t="shared" si="22"/>
        <v>0</v>
      </c>
      <c r="W202" s="424"/>
      <c r="X202" s="424">
        <v>0</v>
      </c>
      <c r="Y202" s="424">
        <v>0</v>
      </c>
      <c r="Z202" s="424">
        <v>0</v>
      </c>
      <c r="AA202" s="424"/>
      <c r="AB202" s="424">
        <f t="shared" si="23"/>
        <v>0</v>
      </c>
    </row>
    <row r="203" spans="1:28" s="431" customFormat="1">
      <c r="A203" s="420"/>
      <c r="B203" s="421"/>
      <c r="C203" s="420"/>
      <c r="D203" s="422"/>
      <c r="E203" s="423"/>
      <c r="F203" s="420"/>
      <c r="G203" s="420"/>
      <c r="H203" s="424">
        <v>0</v>
      </c>
      <c r="I203" s="424">
        <v>0</v>
      </c>
      <c r="J203" s="424">
        <v>0</v>
      </c>
      <c r="K203" s="424">
        <v>0</v>
      </c>
      <c r="L203" s="424">
        <v>0</v>
      </c>
      <c r="M203" s="424">
        <f t="shared" si="19"/>
        <v>0</v>
      </c>
      <c r="N203" s="424">
        <v>0</v>
      </c>
      <c r="O203" s="424">
        <v>0</v>
      </c>
      <c r="P203" s="424">
        <f t="shared" si="20"/>
        <v>0</v>
      </c>
      <c r="Q203" s="424">
        <v>0</v>
      </c>
      <c r="R203" s="424">
        <v>0</v>
      </c>
      <c r="S203" s="424">
        <f t="shared" si="21"/>
        <v>0</v>
      </c>
      <c r="T203" s="424">
        <v>0</v>
      </c>
      <c r="U203" s="424">
        <v>0</v>
      </c>
      <c r="V203" s="424">
        <f t="shared" si="22"/>
        <v>0</v>
      </c>
      <c r="W203" s="424"/>
      <c r="X203" s="424">
        <v>0</v>
      </c>
      <c r="Y203" s="424">
        <v>0</v>
      </c>
      <c r="Z203" s="424">
        <v>0</v>
      </c>
      <c r="AA203" s="424"/>
      <c r="AB203" s="424">
        <f t="shared" si="23"/>
        <v>0</v>
      </c>
    </row>
    <row r="204" spans="1:28" s="431" customFormat="1">
      <c r="A204" s="420"/>
      <c r="B204" s="421"/>
      <c r="C204" s="420"/>
      <c r="D204" s="422"/>
      <c r="E204" s="423"/>
      <c r="F204" s="420"/>
      <c r="G204" s="420"/>
      <c r="H204" s="424">
        <v>0</v>
      </c>
      <c r="I204" s="424">
        <v>0</v>
      </c>
      <c r="J204" s="424">
        <v>0</v>
      </c>
      <c r="K204" s="424">
        <v>0</v>
      </c>
      <c r="L204" s="424">
        <v>0</v>
      </c>
      <c r="M204" s="424">
        <f t="shared" si="19"/>
        <v>0</v>
      </c>
      <c r="N204" s="424">
        <v>0</v>
      </c>
      <c r="O204" s="424">
        <v>0</v>
      </c>
      <c r="P204" s="424">
        <f t="shared" si="20"/>
        <v>0</v>
      </c>
      <c r="Q204" s="424">
        <v>0</v>
      </c>
      <c r="R204" s="424">
        <v>0</v>
      </c>
      <c r="S204" s="424">
        <f t="shared" si="21"/>
        <v>0</v>
      </c>
      <c r="T204" s="424">
        <v>0</v>
      </c>
      <c r="U204" s="424">
        <v>0</v>
      </c>
      <c r="V204" s="424">
        <f t="shared" si="22"/>
        <v>0</v>
      </c>
      <c r="W204" s="424"/>
      <c r="X204" s="424">
        <v>0</v>
      </c>
      <c r="Y204" s="424">
        <v>0</v>
      </c>
      <c r="Z204" s="424">
        <v>0</v>
      </c>
      <c r="AA204" s="424"/>
      <c r="AB204" s="424">
        <f t="shared" si="23"/>
        <v>0</v>
      </c>
    </row>
    <row r="205" spans="1:28" s="431" customFormat="1">
      <c r="A205" s="420"/>
      <c r="B205" s="421"/>
      <c r="C205" s="420"/>
      <c r="D205" s="422"/>
      <c r="E205" s="423"/>
      <c r="F205" s="420"/>
      <c r="G205" s="420"/>
      <c r="H205" s="424">
        <v>0</v>
      </c>
      <c r="I205" s="424">
        <v>0</v>
      </c>
      <c r="J205" s="424">
        <v>0</v>
      </c>
      <c r="K205" s="424">
        <v>0</v>
      </c>
      <c r="L205" s="424">
        <v>0</v>
      </c>
      <c r="M205" s="424">
        <f t="shared" si="19"/>
        <v>0</v>
      </c>
      <c r="N205" s="424">
        <v>0</v>
      </c>
      <c r="O205" s="424">
        <v>0</v>
      </c>
      <c r="P205" s="424">
        <f t="shared" si="20"/>
        <v>0</v>
      </c>
      <c r="Q205" s="424">
        <v>0</v>
      </c>
      <c r="R205" s="424">
        <v>0</v>
      </c>
      <c r="S205" s="424">
        <f t="shared" si="21"/>
        <v>0</v>
      </c>
      <c r="T205" s="424">
        <v>0</v>
      </c>
      <c r="U205" s="424">
        <v>0</v>
      </c>
      <c r="V205" s="424">
        <f t="shared" si="22"/>
        <v>0</v>
      </c>
      <c r="W205" s="424"/>
      <c r="X205" s="424">
        <v>0</v>
      </c>
      <c r="Y205" s="424">
        <v>0</v>
      </c>
      <c r="Z205" s="424">
        <v>0</v>
      </c>
      <c r="AA205" s="424"/>
      <c r="AB205" s="424">
        <f t="shared" si="23"/>
        <v>0</v>
      </c>
    </row>
    <row r="206" spans="1:28" s="431" customFormat="1">
      <c r="A206" s="420"/>
      <c r="B206" s="421"/>
      <c r="C206" s="420"/>
      <c r="D206" s="422"/>
      <c r="E206" s="426"/>
      <c r="F206" s="420"/>
      <c r="G206" s="420"/>
      <c r="H206" s="424">
        <v>0</v>
      </c>
      <c r="I206" s="424">
        <v>0</v>
      </c>
      <c r="J206" s="424">
        <v>0</v>
      </c>
      <c r="K206" s="424">
        <v>0</v>
      </c>
      <c r="L206" s="424">
        <v>0</v>
      </c>
      <c r="M206" s="424">
        <f t="shared" si="19"/>
        <v>0</v>
      </c>
      <c r="N206" s="424">
        <v>0</v>
      </c>
      <c r="O206" s="424">
        <v>0</v>
      </c>
      <c r="P206" s="424">
        <f t="shared" si="20"/>
        <v>0</v>
      </c>
      <c r="Q206" s="424">
        <v>0</v>
      </c>
      <c r="R206" s="424">
        <v>0</v>
      </c>
      <c r="S206" s="424">
        <f t="shared" si="21"/>
        <v>0</v>
      </c>
      <c r="T206" s="424">
        <v>0</v>
      </c>
      <c r="U206" s="424">
        <v>0</v>
      </c>
      <c r="V206" s="424">
        <f t="shared" si="22"/>
        <v>0</v>
      </c>
      <c r="W206" s="424"/>
      <c r="X206" s="424">
        <v>0</v>
      </c>
      <c r="Y206" s="424">
        <v>0</v>
      </c>
      <c r="Z206" s="424">
        <v>0</v>
      </c>
      <c r="AA206" s="424"/>
      <c r="AB206" s="424">
        <f t="shared" si="23"/>
        <v>0</v>
      </c>
    </row>
    <row r="207" spans="1:28" s="431" customFormat="1">
      <c r="A207" s="420"/>
      <c r="B207" s="421"/>
      <c r="C207" s="420"/>
      <c r="D207" s="422"/>
      <c r="E207" s="425"/>
      <c r="F207" s="420"/>
      <c r="G207" s="420"/>
      <c r="H207" s="424">
        <v>0</v>
      </c>
      <c r="I207" s="424">
        <v>0</v>
      </c>
      <c r="J207" s="424">
        <v>0</v>
      </c>
      <c r="K207" s="424">
        <v>0</v>
      </c>
      <c r="L207" s="424">
        <v>0</v>
      </c>
      <c r="M207" s="424">
        <f t="shared" si="19"/>
        <v>0</v>
      </c>
      <c r="N207" s="424">
        <v>0</v>
      </c>
      <c r="O207" s="424">
        <v>0</v>
      </c>
      <c r="P207" s="424">
        <f t="shared" si="20"/>
        <v>0</v>
      </c>
      <c r="Q207" s="424">
        <v>0</v>
      </c>
      <c r="R207" s="424">
        <v>0</v>
      </c>
      <c r="S207" s="424">
        <f t="shared" si="21"/>
        <v>0</v>
      </c>
      <c r="T207" s="424">
        <v>0</v>
      </c>
      <c r="U207" s="424">
        <v>0</v>
      </c>
      <c r="V207" s="424">
        <f t="shared" si="22"/>
        <v>0</v>
      </c>
      <c r="W207" s="424"/>
      <c r="X207" s="424">
        <v>0</v>
      </c>
      <c r="Y207" s="424">
        <v>0</v>
      </c>
      <c r="Z207" s="424">
        <v>0</v>
      </c>
      <c r="AA207" s="424"/>
      <c r="AB207" s="424">
        <f t="shared" si="23"/>
        <v>0</v>
      </c>
    </row>
    <row r="208" spans="1:28" s="431" customFormat="1">
      <c r="A208" s="420"/>
      <c r="B208" s="421"/>
      <c r="C208" s="420"/>
      <c r="D208" s="422"/>
      <c r="E208" s="423"/>
      <c r="F208" s="420"/>
      <c r="G208" s="420"/>
      <c r="H208" s="424">
        <v>0</v>
      </c>
      <c r="I208" s="424">
        <v>0</v>
      </c>
      <c r="J208" s="424">
        <v>0</v>
      </c>
      <c r="K208" s="424">
        <v>0</v>
      </c>
      <c r="L208" s="424">
        <v>0</v>
      </c>
      <c r="M208" s="424">
        <f t="shared" si="19"/>
        <v>0</v>
      </c>
      <c r="N208" s="424">
        <v>0</v>
      </c>
      <c r="O208" s="424">
        <v>0</v>
      </c>
      <c r="P208" s="424">
        <f t="shared" si="20"/>
        <v>0</v>
      </c>
      <c r="Q208" s="424">
        <v>0</v>
      </c>
      <c r="R208" s="424">
        <v>0</v>
      </c>
      <c r="S208" s="424">
        <f t="shared" si="21"/>
        <v>0</v>
      </c>
      <c r="T208" s="424">
        <v>0</v>
      </c>
      <c r="U208" s="424">
        <v>0</v>
      </c>
      <c r="V208" s="424">
        <f t="shared" si="22"/>
        <v>0</v>
      </c>
      <c r="W208" s="424"/>
      <c r="X208" s="424">
        <v>0</v>
      </c>
      <c r="Y208" s="424">
        <v>0</v>
      </c>
      <c r="Z208" s="424">
        <v>0</v>
      </c>
      <c r="AA208" s="424"/>
      <c r="AB208" s="424">
        <f t="shared" si="23"/>
        <v>0</v>
      </c>
    </row>
    <row r="209" spans="1:28" s="431" customFormat="1">
      <c r="A209" s="420"/>
      <c r="B209" s="421"/>
      <c r="C209" s="420"/>
      <c r="D209" s="422"/>
      <c r="E209" s="423"/>
      <c r="F209" s="420"/>
      <c r="G209" s="420"/>
      <c r="H209" s="424">
        <v>0</v>
      </c>
      <c r="I209" s="424">
        <v>0</v>
      </c>
      <c r="J209" s="424">
        <v>0</v>
      </c>
      <c r="K209" s="424">
        <v>0</v>
      </c>
      <c r="L209" s="424">
        <v>0</v>
      </c>
      <c r="M209" s="424">
        <f t="shared" si="19"/>
        <v>0</v>
      </c>
      <c r="N209" s="424">
        <v>0</v>
      </c>
      <c r="O209" s="424">
        <v>0</v>
      </c>
      <c r="P209" s="424">
        <f t="shared" si="20"/>
        <v>0</v>
      </c>
      <c r="Q209" s="424">
        <v>0</v>
      </c>
      <c r="R209" s="424">
        <v>0</v>
      </c>
      <c r="S209" s="424">
        <f t="shared" si="21"/>
        <v>0</v>
      </c>
      <c r="T209" s="424">
        <v>0</v>
      </c>
      <c r="U209" s="424">
        <v>0</v>
      </c>
      <c r="V209" s="424">
        <f t="shared" si="22"/>
        <v>0</v>
      </c>
      <c r="W209" s="424"/>
      <c r="X209" s="424">
        <v>0</v>
      </c>
      <c r="Y209" s="424">
        <v>0</v>
      </c>
      <c r="Z209" s="424">
        <v>0</v>
      </c>
      <c r="AA209" s="424"/>
      <c r="AB209" s="424">
        <f t="shared" si="23"/>
        <v>0</v>
      </c>
    </row>
    <row r="210" spans="1:28" s="431" customFormat="1">
      <c r="A210" s="420"/>
      <c r="B210" s="421"/>
      <c r="C210" s="420"/>
      <c r="D210" s="422"/>
      <c r="E210" s="423"/>
      <c r="F210" s="420"/>
      <c r="G210" s="420"/>
      <c r="H210" s="424">
        <v>0</v>
      </c>
      <c r="I210" s="424">
        <v>0</v>
      </c>
      <c r="J210" s="424">
        <v>0</v>
      </c>
      <c r="K210" s="424">
        <v>0</v>
      </c>
      <c r="L210" s="424">
        <v>0</v>
      </c>
      <c r="M210" s="424">
        <f t="shared" si="19"/>
        <v>0</v>
      </c>
      <c r="N210" s="424">
        <v>0</v>
      </c>
      <c r="O210" s="424">
        <v>0</v>
      </c>
      <c r="P210" s="424">
        <f t="shared" si="20"/>
        <v>0</v>
      </c>
      <c r="Q210" s="424">
        <v>0</v>
      </c>
      <c r="R210" s="424">
        <v>0</v>
      </c>
      <c r="S210" s="424">
        <f t="shared" si="21"/>
        <v>0</v>
      </c>
      <c r="T210" s="424">
        <v>0</v>
      </c>
      <c r="U210" s="424">
        <v>0</v>
      </c>
      <c r="V210" s="424">
        <f t="shared" si="22"/>
        <v>0</v>
      </c>
      <c r="W210" s="424"/>
      <c r="X210" s="424">
        <v>0</v>
      </c>
      <c r="Y210" s="424">
        <v>0</v>
      </c>
      <c r="Z210" s="424">
        <v>0</v>
      </c>
      <c r="AA210" s="424"/>
      <c r="AB210" s="424">
        <f t="shared" si="23"/>
        <v>0</v>
      </c>
    </row>
    <row r="211" spans="1:28" s="431" customFormat="1">
      <c r="A211" s="420"/>
      <c r="B211" s="421"/>
      <c r="C211" s="420"/>
      <c r="D211" s="422"/>
      <c r="E211" s="423"/>
      <c r="F211" s="420"/>
      <c r="G211" s="420"/>
      <c r="H211" s="424">
        <v>0</v>
      </c>
      <c r="I211" s="424">
        <v>0</v>
      </c>
      <c r="J211" s="424">
        <v>0</v>
      </c>
      <c r="K211" s="424">
        <v>0</v>
      </c>
      <c r="L211" s="424">
        <v>0</v>
      </c>
      <c r="M211" s="424">
        <f t="shared" si="19"/>
        <v>0</v>
      </c>
      <c r="N211" s="424">
        <v>0</v>
      </c>
      <c r="O211" s="424">
        <v>0</v>
      </c>
      <c r="P211" s="424">
        <f t="shared" si="20"/>
        <v>0</v>
      </c>
      <c r="Q211" s="424">
        <v>0</v>
      </c>
      <c r="R211" s="424">
        <v>0</v>
      </c>
      <c r="S211" s="424">
        <f t="shared" si="21"/>
        <v>0</v>
      </c>
      <c r="T211" s="424">
        <v>0</v>
      </c>
      <c r="U211" s="424">
        <v>0</v>
      </c>
      <c r="V211" s="424">
        <f t="shared" si="22"/>
        <v>0</v>
      </c>
      <c r="W211" s="424"/>
      <c r="X211" s="424">
        <v>0</v>
      </c>
      <c r="Y211" s="424">
        <v>0</v>
      </c>
      <c r="Z211" s="424">
        <v>0</v>
      </c>
      <c r="AA211" s="424"/>
      <c r="AB211" s="424">
        <f t="shared" si="23"/>
        <v>0</v>
      </c>
    </row>
    <row r="212" spans="1:28" s="431" customFormat="1">
      <c r="A212" s="420"/>
      <c r="B212" s="421"/>
      <c r="C212" s="420"/>
      <c r="D212" s="422"/>
      <c r="E212" s="423"/>
      <c r="F212" s="420"/>
      <c r="G212" s="420"/>
      <c r="H212" s="424">
        <v>0</v>
      </c>
      <c r="I212" s="424">
        <v>0</v>
      </c>
      <c r="J212" s="424">
        <v>0</v>
      </c>
      <c r="K212" s="424">
        <v>0</v>
      </c>
      <c r="L212" s="424">
        <v>0</v>
      </c>
      <c r="M212" s="424">
        <f t="shared" si="19"/>
        <v>0</v>
      </c>
      <c r="N212" s="424">
        <v>0</v>
      </c>
      <c r="O212" s="424">
        <v>0</v>
      </c>
      <c r="P212" s="424">
        <f t="shared" si="20"/>
        <v>0</v>
      </c>
      <c r="Q212" s="424">
        <v>0</v>
      </c>
      <c r="R212" s="424">
        <v>0</v>
      </c>
      <c r="S212" s="424">
        <f t="shared" si="21"/>
        <v>0</v>
      </c>
      <c r="T212" s="424">
        <v>0</v>
      </c>
      <c r="U212" s="424">
        <v>0</v>
      </c>
      <c r="V212" s="424">
        <f t="shared" si="22"/>
        <v>0</v>
      </c>
      <c r="W212" s="424"/>
      <c r="X212" s="424">
        <v>0</v>
      </c>
      <c r="Y212" s="424">
        <v>0</v>
      </c>
      <c r="Z212" s="424">
        <v>0</v>
      </c>
      <c r="AA212" s="424"/>
      <c r="AB212" s="424">
        <f t="shared" si="23"/>
        <v>0</v>
      </c>
    </row>
    <row r="213" spans="1:28" s="431" customFormat="1">
      <c r="A213" s="420"/>
      <c r="B213" s="421"/>
      <c r="C213" s="420"/>
      <c r="D213" s="422"/>
      <c r="E213" s="423"/>
      <c r="F213" s="420"/>
      <c r="G213" s="420"/>
      <c r="H213" s="424">
        <v>0</v>
      </c>
      <c r="I213" s="424">
        <v>0</v>
      </c>
      <c r="J213" s="424">
        <v>0</v>
      </c>
      <c r="K213" s="424">
        <v>0</v>
      </c>
      <c r="L213" s="424">
        <v>0</v>
      </c>
      <c r="M213" s="424">
        <f t="shared" si="19"/>
        <v>0</v>
      </c>
      <c r="N213" s="424">
        <v>0</v>
      </c>
      <c r="O213" s="424">
        <v>0</v>
      </c>
      <c r="P213" s="424">
        <f t="shared" si="20"/>
        <v>0</v>
      </c>
      <c r="Q213" s="424">
        <v>0</v>
      </c>
      <c r="R213" s="424">
        <v>0</v>
      </c>
      <c r="S213" s="424">
        <f t="shared" si="21"/>
        <v>0</v>
      </c>
      <c r="T213" s="424">
        <v>0</v>
      </c>
      <c r="U213" s="424">
        <v>0</v>
      </c>
      <c r="V213" s="424">
        <f t="shared" si="22"/>
        <v>0</v>
      </c>
      <c r="W213" s="424"/>
      <c r="X213" s="424">
        <v>0</v>
      </c>
      <c r="Y213" s="424">
        <v>0</v>
      </c>
      <c r="Z213" s="424">
        <v>0</v>
      </c>
      <c r="AA213" s="424"/>
      <c r="AB213" s="424">
        <f t="shared" si="23"/>
        <v>0</v>
      </c>
    </row>
    <row r="214" spans="1:28" s="431" customFormat="1">
      <c r="A214" s="420"/>
      <c r="B214" s="421"/>
      <c r="C214" s="420"/>
      <c r="D214" s="422"/>
      <c r="E214" s="423"/>
      <c r="F214" s="420"/>
      <c r="G214" s="420"/>
      <c r="H214" s="424">
        <v>0</v>
      </c>
      <c r="I214" s="424">
        <v>0</v>
      </c>
      <c r="J214" s="424">
        <v>0</v>
      </c>
      <c r="K214" s="424">
        <v>0</v>
      </c>
      <c r="L214" s="424">
        <v>0</v>
      </c>
      <c r="M214" s="424">
        <f t="shared" si="19"/>
        <v>0</v>
      </c>
      <c r="N214" s="424">
        <v>0</v>
      </c>
      <c r="O214" s="424">
        <v>0</v>
      </c>
      <c r="P214" s="424">
        <f t="shared" si="20"/>
        <v>0</v>
      </c>
      <c r="Q214" s="424">
        <v>0</v>
      </c>
      <c r="R214" s="424">
        <v>0</v>
      </c>
      <c r="S214" s="424">
        <f t="shared" si="21"/>
        <v>0</v>
      </c>
      <c r="T214" s="424">
        <v>0</v>
      </c>
      <c r="U214" s="424">
        <v>0</v>
      </c>
      <c r="V214" s="424">
        <f t="shared" si="22"/>
        <v>0</v>
      </c>
      <c r="W214" s="424"/>
      <c r="X214" s="424">
        <v>0</v>
      </c>
      <c r="Y214" s="424">
        <v>0</v>
      </c>
      <c r="Z214" s="424">
        <v>0</v>
      </c>
      <c r="AA214" s="424"/>
      <c r="AB214" s="424">
        <f t="shared" si="23"/>
        <v>0</v>
      </c>
    </row>
    <row r="215" spans="1:28" s="431" customFormat="1">
      <c r="A215" s="420"/>
      <c r="B215" s="421"/>
      <c r="C215" s="420"/>
      <c r="D215" s="422"/>
      <c r="E215" s="425"/>
      <c r="F215" s="420"/>
      <c r="G215" s="420"/>
      <c r="H215" s="424">
        <v>0</v>
      </c>
      <c r="I215" s="424">
        <v>0</v>
      </c>
      <c r="J215" s="424">
        <v>0</v>
      </c>
      <c r="K215" s="424">
        <v>0</v>
      </c>
      <c r="L215" s="424">
        <v>0</v>
      </c>
      <c r="M215" s="424">
        <f t="shared" si="19"/>
        <v>0</v>
      </c>
      <c r="N215" s="424">
        <v>0</v>
      </c>
      <c r="O215" s="424">
        <v>0</v>
      </c>
      <c r="P215" s="424">
        <f t="shared" si="20"/>
        <v>0</v>
      </c>
      <c r="Q215" s="424">
        <v>0</v>
      </c>
      <c r="R215" s="424">
        <v>0</v>
      </c>
      <c r="S215" s="424">
        <f t="shared" si="21"/>
        <v>0</v>
      </c>
      <c r="T215" s="424">
        <v>0</v>
      </c>
      <c r="U215" s="424">
        <v>0</v>
      </c>
      <c r="V215" s="424">
        <f t="shared" si="22"/>
        <v>0</v>
      </c>
      <c r="W215" s="424"/>
      <c r="X215" s="424">
        <v>0</v>
      </c>
      <c r="Y215" s="424">
        <v>0</v>
      </c>
      <c r="Z215" s="424">
        <v>0</v>
      </c>
      <c r="AA215" s="424"/>
      <c r="AB215" s="424">
        <f t="shared" si="23"/>
        <v>0</v>
      </c>
    </row>
    <row r="216" spans="1:28" s="431" customFormat="1">
      <c r="A216" s="420"/>
      <c r="B216" s="421"/>
      <c r="C216" s="420"/>
      <c r="D216" s="422"/>
      <c r="E216" s="423"/>
      <c r="F216" s="420"/>
      <c r="G216" s="420"/>
      <c r="H216" s="424">
        <v>0</v>
      </c>
      <c r="I216" s="424">
        <v>0</v>
      </c>
      <c r="J216" s="424">
        <v>0</v>
      </c>
      <c r="K216" s="424">
        <v>0</v>
      </c>
      <c r="L216" s="424">
        <v>0</v>
      </c>
      <c r="M216" s="424">
        <f t="shared" si="19"/>
        <v>0</v>
      </c>
      <c r="N216" s="424">
        <v>0</v>
      </c>
      <c r="O216" s="424">
        <v>0</v>
      </c>
      <c r="P216" s="424">
        <f t="shared" si="20"/>
        <v>0</v>
      </c>
      <c r="Q216" s="424">
        <v>0</v>
      </c>
      <c r="R216" s="424">
        <v>0</v>
      </c>
      <c r="S216" s="424">
        <f t="shared" si="21"/>
        <v>0</v>
      </c>
      <c r="T216" s="424">
        <v>0</v>
      </c>
      <c r="U216" s="424">
        <v>0</v>
      </c>
      <c r="V216" s="424">
        <f t="shared" si="22"/>
        <v>0</v>
      </c>
      <c r="W216" s="424"/>
      <c r="X216" s="424">
        <v>0</v>
      </c>
      <c r="Y216" s="424">
        <v>0</v>
      </c>
      <c r="Z216" s="424">
        <v>0</v>
      </c>
      <c r="AA216" s="424"/>
      <c r="AB216" s="424">
        <f t="shared" si="23"/>
        <v>0</v>
      </c>
    </row>
    <row r="217" spans="1:28" s="431" customFormat="1">
      <c r="A217" s="420"/>
      <c r="B217" s="421"/>
      <c r="C217" s="420"/>
      <c r="D217" s="422"/>
      <c r="E217" s="423"/>
      <c r="F217" s="420"/>
      <c r="G217" s="420"/>
      <c r="H217" s="424">
        <v>0</v>
      </c>
      <c r="I217" s="424">
        <v>0</v>
      </c>
      <c r="J217" s="424">
        <v>0</v>
      </c>
      <c r="K217" s="424">
        <v>0</v>
      </c>
      <c r="L217" s="424">
        <v>0</v>
      </c>
      <c r="M217" s="424">
        <f t="shared" si="19"/>
        <v>0</v>
      </c>
      <c r="N217" s="424">
        <v>0</v>
      </c>
      <c r="O217" s="424">
        <v>0</v>
      </c>
      <c r="P217" s="424">
        <f t="shared" si="20"/>
        <v>0</v>
      </c>
      <c r="Q217" s="424">
        <v>0</v>
      </c>
      <c r="R217" s="424">
        <v>0</v>
      </c>
      <c r="S217" s="424">
        <f t="shared" si="21"/>
        <v>0</v>
      </c>
      <c r="T217" s="424">
        <v>0</v>
      </c>
      <c r="U217" s="424">
        <v>0</v>
      </c>
      <c r="V217" s="424">
        <f t="shared" si="22"/>
        <v>0</v>
      </c>
      <c r="W217" s="424"/>
      <c r="X217" s="424">
        <v>0</v>
      </c>
      <c r="Y217" s="424">
        <v>0</v>
      </c>
      <c r="Z217" s="424">
        <v>0</v>
      </c>
      <c r="AA217" s="424"/>
      <c r="AB217" s="424">
        <f t="shared" si="23"/>
        <v>0</v>
      </c>
    </row>
    <row r="218" spans="1:28" s="431" customFormat="1">
      <c r="A218" s="420"/>
      <c r="B218" s="421"/>
      <c r="C218" s="420"/>
      <c r="D218" s="422"/>
      <c r="E218" s="423"/>
      <c r="F218" s="420"/>
      <c r="G218" s="420"/>
      <c r="H218" s="424">
        <v>0</v>
      </c>
      <c r="I218" s="424">
        <v>0</v>
      </c>
      <c r="J218" s="424">
        <v>0</v>
      </c>
      <c r="K218" s="424">
        <v>0</v>
      </c>
      <c r="L218" s="424">
        <v>0</v>
      </c>
      <c r="M218" s="424">
        <f t="shared" si="19"/>
        <v>0</v>
      </c>
      <c r="N218" s="424">
        <v>0</v>
      </c>
      <c r="O218" s="424">
        <v>0</v>
      </c>
      <c r="P218" s="424">
        <f t="shared" si="20"/>
        <v>0</v>
      </c>
      <c r="Q218" s="424">
        <v>0</v>
      </c>
      <c r="R218" s="424">
        <v>0</v>
      </c>
      <c r="S218" s="424">
        <f t="shared" si="21"/>
        <v>0</v>
      </c>
      <c r="T218" s="424">
        <v>0</v>
      </c>
      <c r="U218" s="424">
        <v>0</v>
      </c>
      <c r="V218" s="424">
        <f t="shared" si="22"/>
        <v>0</v>
      </c>
      <c r="W218" s="424"/>
      <c r="X218" s="424">
        <v>0</v>
      </c>
      <c r="Y218" s="424">
        <v>0</v>
      </c>
      <c r="Z218" s="424">
        <v>0</v>
      </c>
      <c r="AA218" s="424"/>
      <c r="AB218" s="424">
        <f t="shared" si="23"/>
        <v>0</v>
      </c>
    </row>
    <row r="219" spans="1:28" s="431" customFormat="1">
      <c r="A219" s="420"/>
      <c r="B219" s="421"/>
      <c r="C219" s="420"/>
      <c r="D219" s="422"/>
      <c r="E219" s="423"/>
      <c r="F219" s="420"/>
      <c r="G219" s="420"/>
      <c r="H219" s="424">
        <v>0</v>
      </c>
      <c r="I219" s="424">
        <v>0</v>
      </c>
      <c r="J219" s="424">
        <v>0</v>
      </c>
      <c r="K219" s="424">
        <v>0</v>
      </c>
      <c r="L219" s="424">
        <v>0</v>
      </c>
      <c r="M219" s="424">
        <f t="shared" si="19"/>
        <v>0</v>
      </c>
      <c r="N219" s="424">
        <v>0</v>
      </c>
      <c r="O219" s="424">
        <v>0</v>
      </c>
      <c r="P219" s="424">
        <f t="shared" si="20"/>
        <v>0</v>
      </c>
      <c r="Q219" s="424">
        <v>0</v>
      </c>
      <c r="R219" s="424">
        <v>0</v>
      </c>
      <c r="S219" s="424">
        <f t="shared" si="21"/>
        <v>0</v>
      </c>
      <c r="T219" s="424">
        <v>0</v>
      </c>
      <c r="U219" s="424">
        <v>0</v>
      </c>
      <c r="V219" s="424">
        <f t="shared" si="22"/>
        <v>0</v>
      </c>
      <c r="W219" s="424"/>
      <c r="X219" s="424">
        <v>0</v>
      </c>
      <c r="Y219" s="424">
        <v>0</v>
      </c>
      <c r="Z219" s="424">
        <v>0</v>
      </c>
      <c r="AA219" s="424"/>
      <c r="AB219" s="424">
        <f t="shared" si="23"/>
        <v>0</v>
      </c>
    </row>
    <row r="220" spans="1:28" s="431" customFormat="1">
      <c r="A220" s="420"/>
      <c r="B220" s="421"/>
      <c r="C220" s="420"/>
      <c r="D220" s="422"/>
      <c r="E220" s="423"/>
      <c r="F220" s="420"/>
      <c r="G220" s="420"/>
      <c r="H220" s="424">
        <v>0</v>
      </c>
      <c r="I220" s="424">
        <v>0</v>
      </c>
      <c r="J220" s="424">
        <v>0</v>
      </c>
      <c r="K220" s="424">
        <v>0</v>
      </c>
      <c r="L220" s="424">
        <v>0</v>
      </c>
      <c r="M220" s="424">
        <f t="shared" si="19"/>
        <v>0</v>
      </c>
      <c r="N220" s="424">
        <v>0</v>
      </c>
      <c r="O220" s="424">
        <v>0</v>
      </c>
      <c r="P220" s="424">
        <f t="shared" si="20"/>
        <v>0</v>
      </c>
      <c r="Q220" s="424">
        <v>0</v>
      </c>
      <c r="R220" s="424">
        <v>0</v>
      </c>
      <c r="S220" s="424">
        <f t="shared" si="21"/>
        <v>0</v>
      </c>
      <c r="T220" s="424">
        <v>0</v>
      </c>
      <c r="U220" s="424">
        <v>0</v>
      </c>
      <c r="V220" s="424">
        <f t="shared" si="22"/>
        <v>0</v>
      </c>
      <c r="W220" s="424"/>
      <c r="X220" s="424">
        <v>0</v>
      </c>
      <c r="Y220" s="424">
        <v>0</v>
      </c>
      <c r="Z220" s="424">
        <v>0</v>
      </c>
      <c r="AA220" s="424"/>
      <c r="AB220" s="424">
        <f t="shared" si="23"/>
        <v>0</v>
      </c>
    </row>
    <row r="221" spans="1:28" s="431" customFormat="1">
      <c r="A221" s="420"/>
      <c r="B221" s="421"/>
      <c r="C221" s="420"/>
      <c r="D221" s="422"/>
      <c r="E221" s="423"/>
      <c r="F221" s="420"/>
      <c r="G221" s="420"/>
      <c r="H221" s="424">
        <v>0</v>
      </c>
      <c r="I221" s="424">
        <v>0</v>
      </c>
      <c r="J221" s="424">
        <v>0</v>
      </c>
      <c r="K221" s="424">
        <v>0</v>
      </c>
      <c r="L221" s="424">
        <v>0</v>
      </c>
      <c r="M221" s="424">
        <f t="shared" si="19"/>
        <v>0</v>
      </c>
      <c r="N221" s="424">
        <v>0</v>
      </c>
      <c r="O221" s="424">
        <v>0</v>
      </c>
      <c r="P221" s="424">
        <f t="shared" si="20"/>
        <v>0</v>
      </c>
      <c r="Q221" s="424">
        <v>0</v>
      </c>
      <c r="R221" s="424">
        <v>0</v>
      </c>
      <c r="S221" s="424">
        <f t="shared" si="21"/>
        <v>0</v>
      </c>
      <c r="T221" s="424">
        <v>0</v>
      </c>
      <c r="U221" s="424">
        <v>0</v>
      </c>
      <c r="V221" s="424">
        <f t="shared" si="22"/>
        <v>0</v>
      </c>
      <c r="W221" s="424"/>
      <c r="X221" s="424">
        <v>0</v>
      </c>
      <c r="Y221" s="424">
        <v>0</v>
      </c>
      <c r="Z221" s="424">
        <v>0</v>
      </c>
      <c r="AA221" s="424"/>
      <c r="AB221" s="424">
        <f t="shared" si="23"/>
        <v>0</v>
      </c>
    </row>
    <row r="222" spans="1:28" ht="15">
      <c r="A222" s="316"/>
      <c r="B222" s="316"/>
      <c r="C222" s="316"/>
      <c r="E222" s="316"/>
      <c r="F222" s="316"/>
      <c r="G222" s="316"/>
      <c r="H222" s="316"/>
      <c r="I222" s="316"/>
      <c r="J222" s="316"/>
      <c r="K222" s="316"/>
      <c r="L222" s="316"/>
      <c r="M222" s="316"/>
      <c r="N222" s="316"/>
      <c r="O222" s="316"/>
      <c r="P222" s="316"/>
      <c r="Q222" s="316"/>
      <c r="R222" s="316"/>
      <c r="S222" s="316"/>
      <c r="T222" s="316"/>
      <c r="U222" s="316"/>
      <c r="V222" s="316"/>
      <c r="W222" s="316"/>
      <c r="X222" s="316"/>
      <c r="Y222" s="316"/>
      <c r="Z222" s="316"/>
      <c r="AA222" s="316"/>
      <c r="AB222" s="316"/>
    </row>
    <row r="243" spans="4:4" s="316" customFormat="1" ht="15">
      <c r="D243" s="312"/>
    </row>
  </sheetData>
  <protectedRanges>
    <protectedRange sqref="D5" name="Intervalo1_2_1_2_1"/>
    <protectedRange sqref="E70" name="Intervalo1_2_1_4_1"/>
  </protectedRanges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75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213"/>
  <sheetViews>
    <sheetView topLeftCell="B43" zoomScale="80" zoomScaleNormal="80" zoomScaleSheetLayoutView="100" workbookViewId="0">
      <selection activeCell="E72" sqref="E72"/>
    </sheetView>
  </sheetViews>
  <sheetFormatPr defaultRowHeight="15"/>
  <cols>
    <col min="1" max="1" width="17.5703125" style="345" customWidth="1"/>
    <col min="2" max="2" width="52.28515625" customWidth="1"/>
    <col min="3" max="3" width="12.42578125" customWidth="1"/>
    <col min="4" max="4" width="19.5703125" customWidth="1"/>
    <col min="5" max="5" width="70.85546875" style="346" customWidth="1"/>
    <col min="6" max="6" width="13.28515625" customWidth="1"/>
    <col min="7" max="7" width="7.7109375" customWidth="1"/>
    <col min="8" max="8" width="11.5703125" style="346" customWidth="1"/>
    <col min="9" max="9" width="11.140625" customWidth="1"/>
    <col min="10" max="10" width="54.7109375" customWidth="1"/>
    <col min="11" max="11" width="9.140625" style="346" customWidth="1"/>
    <col min="12" max="12" width="10.5703125" bestFit="1" customWidth="1"/>
  </cols>
  <sheetData>
    <row r="1" spans="1:174" ht="47.25">
      <c r="A1" s="444" t="s">
        <v>177</v>
      </c>
      <c r="B1" s="445" t="s">
        <v>178</v>
      </c>
      <c r="C1" s="445" t="s">
        <v>204</v>
      </c>
      <c r="D1" s="445" t="s">
        <v>205</v>
      </c>
      <c r="E1" s="445" t="s">
        <v>206</v>
      </c>
      <c r="F1" s="445" t="s">
        <v>207</v>
      </c>
      <c r="G1" s="446" t="s">
        <v>208</v>
      </c>
      <c r="H1" s="446" t="s">
        <v>209</v>
      </c>
      <c r="I1" s="447" t="s">
        <v>210</v>
      </c>
      <c r="J1" s="447" t="s">
        <v>211</v>
      </c>
      <c r="K1" s="447" t="s">
        <v>212</v>
      </c>
      <c r="L1" s="453" t="s">
        <v>213</v>
      </c>
      <c r="M1" s="2"/>
    </row>
    <row r="2" spans="1:174" s="327" customFormat="1" ht="15.75">
      <c r="A2" s="468" t="s">
        <v>545</v>
      </c>
      <c r="B2" s="238" t="s">
        <v>526</v>
      </c>
      <c r="C2" s="340" t="s">
        <v>160</v>
      </c>
      <c r="D2" s="340" t="s">
        <v>538</v>
      </c>
      <c r="E2" s="380" t="s">
        <v>539</v>
      </c>
      <c r="F2" s="325" t="s">
        <v>531</v>
      </c>
      <c r="G2" s="325" t="s">
        <v>528</v>
      </c>
      <c r="H2" s="340" t="s">
        <v>554</v>
      </c>
      <c r="I2" s="340" t="s">
        <v>552</v>
      </c>
      <c r="J2" s="340" t="s">
        <v>555</v>
      </c>
      <c r="K2" s="448">
        <v>2611606</v>
      </c>
      <c r="L2" s="424">
        <v>17998.5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327" customFormat="1" ht="15.75">
      <c r="A3" s="468" t="s">
        <v>545</v>
      </c>
      <c r="B3" s="238" t="s">
        <v>526</v>
      </c>
      <c r="C3" s="340" t="s">
        <v>144</v>
      </c>
      <c r="D3" s="340" t="s">
        <v>547</v>
      </c>
      <c r="E3" s="380" t="s">
        <v>559</v>
      </c>
      <c r="F3" s="380" t="s">
        <v>531</v>
      </c>
      <c r="G3" s="325" t="s">
        <v>528</v>
      </c>
      <c r="H3" s="340" t="s">
        <v>560</v>
      </c>
      <c r="I3" s="340" t="s">
        <v>553</v>
      </c>
      <c r="J3" s="340" t="s">
        <v>561</v>
      </c>
      <c r="K3" s="448">
        <v>2611606</v>
      </c>
      <c r="L3" s="439">
        <v>722.66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327" customFormat="1" ht="15.75">
      <c r="A4" s="468" t="s">
        <v>545</v>
      </c>
      <c r="B4" s="238" t="s">
        <v>526</v>
      </c>
      <c r="C4" s="340" t="s">
        <v>145</v>
      </c>
      <c r="D4" s="340" t="s">
        <v>534</v>
      </c>
      <c r="E4" s="380" t="s">
        <v>535</v>
      </c>
      <c r="F4" s="380" t="s">
        <v>531</v>
      </c>
      <c r="G4" s="325" t="s">
        <v>528</v>
      </c>
      <c r="H4" s="340" t="s">
        <v>562</v>
      </c>
      <c r="I4" s="340" t="s">
        <v>563</v>
      </c>
      <c r="J4" s="340" t="s">
        <v>564</v>
      </c>
      <c r="K4" s="448">
        <v>2607901</v>
      </c>
      <c r="L4" s="439">
        <v>966.1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327" customFormat="1" ht="15.75">
      <c r="A5" s="468" t="s">
        <v>545</v>
      </c>
      <c r="B5" s="238" t="s">
        <v>526</v>
      </c>
      <c r="C5" s="340" t="s">
        <v>154</v>
      </c>
      <c r="D5" s="340" t="s">
        <v>536</v>
      </c>
      <c r="E5" s="380" t="s">
        <v>537</v>
      </c>
      <c r="F5" s="380" t="s">
        <v>531</v>
      </c>
      <c r="G5" s="325" t="s">
        <v>528</v>
      </c>
      <c r="H5" s="340" t="s">
        <v>565</v>
      </c>
      <c r="I5" s="340" t="s">
        <v>563</v>
      </c>
      <c r="J5" s="340" t="s">
        <v>566</v>
      </c>
      <c r="K5" s="448">
        <v>2611606</v>
      </c>
      <c r="L5" s="439">
        <v>476.85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327" customFormat="1" ht="15.75">
      <c r="A6" s="468" t="s">
        <v>545</v>
      </c>
      <c r="B6" s="238" t="s">
        <v>526</v>
      </c>
      <c r="C6" s="340" t="s">
        <v>144</v>
      </c>
      <c r="D6" s="340" t="s">
        <v>567</v>
      </c>
      <c r="E6" s="380" t="s">
        <v>568</v>
      </c>
      <c r="F6" s="380" t="s">
        <v>531</v>
      </c>
      <c r="G6" s="325" t="s">
        <v>528</v>
      </c>
      <c r="H6" s="340" t="s">
        <v>569</v>
      </c>
      <c r="I6" s="340" t="s">
        <v>570</v>
      </c>
      <c r="J6" s="340" t="s">
        <v>571</v>
      </c>
      <c r="K6" s="448">
        <v>2304400</v>
      </c>
      <c r="L6" s="439">
        <v>530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327" customFormat="1" ht="15.75">
      <c r="A7" s="468" t="s">
        <v>545</v>
      </c>
      <c r="B7" s="238" t="s">
        <v>526</v>
      </c>
      <c r="C7" s="340" t="s">
        <v>145</v>
      </c>
      <c r="D7" s="340" t="s">
        <v>546</v>
      </c>
      <c r="E7" s="380" t="s">
        <v>556</v>
      </c>
      <c r="F7" s="380" t="s">
        <v>531</v>
      </c>
      <c r="G7" s="325" t="s">
        <v>528</v>
      </c>
      <c r="H7" s="340" t="s">
        <v>572</v>
      </c>
      <c r="I7" s="340" t="s">
        <v>573</v>
      </c>
      <c r="J7" s="340" t="s">
        <v>574</v>
      </c>
      <c r="K7" s="448">
        <v>2611606</v>
      </c>
      <c r="L7" s="439">
        <v>1567.2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327" customFormat="1" ht="15.75">
      <c r="A8" s="468" t="s">
        <v>545</v>
      </c>
      <c r="B8" s="238" t="s">
        <v>526</v>
      </c>
      <c r="C8" s="340" t="s">
        <v>145</v>
      </c>
      <c r="D8" s="340" t="s">
        <v>533</v>
      </c>
      <c r="E8" s="380" t="s">
        <v>575</v>
      </c>
      <c r="F8" s="380" t="s">
        <v>531</v>
      </c>
      <c r="G8" s="325" t="s">
        <v>528</v>
      </c>
      <c r="H8" s="340" t="s">
        <v>576</v>
      </c>
      <c r="I8" s="340" t="s">
        <v>570</v>
      </c>
      <c r="J8" s="340" t="s">
        <v>577</v>
      </c>
      <c r="K8" s="448">
        <v>2607901</v>
      </c>
      <c r="L8" s="439">
        <v>660.8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327" customFormat="1" ht="15.75">
      <c r="A9" s="468" t="s">
        <v>545</v>
      </c>
      <c r="B9" s="238" t="s">
        <v>526</v>
      </c>
      <c r="C9" s="340" t="s">
        <v>144</v>
      </c>
      <c r="D9" s="340" t="s">
        <v>578</v>
      </c>
      <c r="E9" s="380" t="s">
        <v>579</v>
      </c>
      <c r="F9" s="380" t="s">
        <v>531</v>
      </c>
      <c r="G9" s="325" t="s">
        <v>528</v>
      </c>
      <c r="H9" s="340" t="s">
        <v>580</v>
      </c>
      <c r="I9" s="340" t="s">
        <v>573</v>
      </c>
      <c r="J9" s="340" t="s">
        <v>581</v>
      </c>
      <c r="K9" s="448">
        <v>2611606</v>
      </c>
      <c r="L9" s="439">
        <v>390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327" customFormat="1" ht="15.75">
      <c r="A10" s="468" t="s">
        <v>545</v>
      </c>
      <c r="B10" s="238" t="s">
        <v>526</v>
      </c>
      <c r="C10" s="340" t="s">
        <v>145</v>
      </c>
      <c r="D10" s="340" t="s">
        <v>546</v>
      </c>
      <c r="E10" s="380" t="s">
        <v>556</v>
      </c>
      <c r="F10" s="380" t="s">
        <v>531</v>
      </c>
      <c r="G10" s="325" t="s">
        <v>528</v>
      </c>
      <c r="H10" s="340" t="s">
        <v>582</v>
      </c>
      <c r="I10" s="340" t="s">
        <v>583</v>
      </c>
      <c r="J10" s="340" t="s">
        <v>584</v>
      </c>
      <c r="K10" s="448">
        <v>2611606</v>
      </c>
      <c r="L10" s="439">
        <v>1242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327" customFormat="1" ht="15.75">
      <c r="A11" s="468" t="s">
        <v>545</v>
      </c>
      <c r="B11" s="238" t="s">
        <v>526</v>
      </c>
      <c r="C11" s="340" t="s">
        <v>144</v>
      </c>
      <c r="D11" s="340" t="s">
        <v>529</v>
      </c>
      <c r="E11" s="380" t="s">
        <v>527</v>
      </c>
      <c r="F11" s="380" t="s">
        <v>531</v>
      </c>
      <c r="G11" s="325" t="s">
        <v>528</v>
      </c>
      <c r="H11" s="340" t="s">
        <v>585</v>
      </c>
      <c r="I11" s="340" t="s">
        <v>570</v>
      </c>
      <c r="J11" s="340" t="s">
        <v>586</v>
      </c>
      <c r="K11" s="448">
        <v>2611606</v>
      </c>
      <c r="L11" s="439">
        <v>200.47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327" customFormat="1" ht="15.75">
      <c r="A12" s="468" t="s">
        <v>545</v>
      </c>
      <c r="B12" s="238" t="s">
        <v>526</v>
      </c>
      <c r="C12" s="340" t="s">
        <v>144</v>
      </c>
      <c r="D12" s="340" t="s">
        <v>529</v>
      </c>
      <c r="E12" s="380" t="s">
        <v>527</v>
      </c>
      <c r="F12" s="380" t="s">
        <v>531</v>
      </c>
      <c r="G12" s="325" t="s">
        <v>528</v>
      </c>
      <c r="H12" s="340" t="s">
        <v>587</v>
      </c>
      <c r="I12" s="340" t="s">
        <v>570</v>
      </c>
      <c r="J12" s="340" t="s">
        <v>588</v>
      </c>
      <c r="K12" s="448">
        <v>2611606</v>
      </c>
      <c r="L12" s="439">
        <v>1038.8699999999999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327" customFormat="1" ht="16.5" customHeight="1">
      <c r="A13" s="468" t="s">
        <v>545</v>
      </c>
      <c r="B13" s="238" t="s">
        <v>526</v>
      </c>
      <c r="C13" s="340" t="s">
        <v>145</v>
      </c>
      <c r="D13" s="340" t="s">
        <v>532</v>
      </c>
      <c r="E13" s="380" t="s">
        <v>589</v>
      </c>
      <c r="F13" s="380" t="s">
        <v>531</v>
      </c>
      <c r="G13" s="325" t="s">
        <v>528</v>
      </c>
      <c r="H13" s="340" t="s">
        <v>590</v>
      </c>
      <c r="I13" s="340" t="s">
        <v>570</v>
      </c>
      <c r="J13" s="340" t="s">
        <v>591</v>
      </c>
      <c r="K13" s="448">
        <v>2611606</v>
      </c>
      <c r="L13" s="439">
        <v>316.74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329" customFormat="1" ht="15.75">
      <c r="A14" s="468" t="s">
        <v>545</v>
      </c>
      <c r="B14" s="238" t="s">
        <v>526</v>
      </c>
      <c r="C14" s="340" t="s">
        <v>144</v>
      </c>
      <c r="D14" s="340" t="s">
        <v>592</v>
      </c>
      <c r="E14" s="380" t="s">
        <v>593</v>
      </c>
      <c r="F14" s="380" t="s">
        <v>531</v>
      </c>
      <c r="G14" s="325" t="s">
        <v>528</v>
      </c>
      <c r="H14" s="340" t="s">
        <v>594</v>
      </c>
      <c r="I14" s="340" t="s">
        <v>595</v>
      </c>
      <c r="J14" s="340" t="s">
        <v>596</v>
      </c>
      <c r="K14" s="448">
        <v>2611606</v>
      </c>
      <c r="L14" s="439">
        <v>316.8</v>
      </c>
      <c r="M14" s="443"/>
      <c r="N14" s="442"/>
      <c r="O14" s="442"/>
      <c r="P14" s="442"/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2"/>
      <c r="AB14" s="442"/>
      <c r="AC14" s="442"/>
      <c r="AD14" s="442"/>
      <c r="AE14" s="442"/>
      <c r="AF14" s="442"/>
      <c r="AG14" s="442"/>
      <c r="AH14" s="442"/>
      <c r="AI14" s="442"/>
      <c r="AJ14" s="442"/>
      <c r="AK14" s="442"/>
      <c r="AL14" s="442"/>
      <c r="AM14" s="442"/>
      <c r="AN14" s="442"/>
      <c r="AO14" s="442"/>
      <c r="AP14" s="442"/>
      <c r="AQ14" s="442"/>
      <c r="AR14" s="442"/>
      <c r="AS14" s="442"/>
      <c r="AT14" s="442"/>
      <c r="AU14" s="442"/>
      <c r="AV14" s="442"/>
      <c r="AW14" s="442"/>
      <c r="AX14" s="442"/>
      <c r="AY14" s="442"/>
      <c r="AZ14" s="442"/>
      <c r="BA14" s="442"/>
      <c r="BB14" s="442"/>
      <c r="BC14" s="442"/>
      <c r="BD14" s="442"/>
      <c r="BE14" s="442"/>
      <c r="BF14" s="442"/>
      <c r="BG14" s="442"/>
      <c r="BH14" s="442"/>
      <c r="BI14" s="442"/>
      <c r="BJ14" s="442"/>
      <c r="BK14" s="442"/>
      <c r="BL14" s="442"/>
      <c r="BM14" s="442"/>
      <c r="BN14" s="442"/>
      <c r="BO14" s="442"/>
      <c r="BP14" s="442"/>
      <c r="BQ14" s="442"/>
      <c r="BR14" s="442"/>
      <c r="BS14" s="442"/>
      <c r="BT14" s="442"/>
      <c r="BU14" s="442"/>
      <c r="BV14" s="442"/>
      <c r="BW14" s="442"/>
      <c r="BX14" s="442"/>
      <c r="BY14" s="442"/>
      <c r="BZ14" s="442"/>
      <c r="CA14" s="442"/>
      <c r="CB14" s="442"/>
      <c r="CC14" s="442"/>
      <c r="CD14" s="442"/>
      <c r="CE14" s="442"/>
      <c r="CF14" s="442"/>
      <c r="CG14" s="442"/>
      <c r="CH14" s="442"/>
      <c r="CI14" s="442"/>
      <c r="CJ14" s="442"/>
      <c r="CK14" s="442"/>
      <c r="CL14" s="442"/>
      <c r="CM14" s="442"/>
      <c r="CN14" s="442"/>
      <c r="CO14" s="442"/>
      <c r="CP14" s="442"/>
      <c r="CQ14" s="442"/>
      <c r="CR14" s="442"/>
      <c r="CS14" s="442"/>
      <c r="CT14" s="442"/>
      <c r="CU14" s="442"/>
      <c r="CV14" s="442"/>
      <c r="CW14" s="442"/>
      <c r="CX14" s="442"/>
      <c r="CY14" s="442"/>
      <c r="CZ14" s="442"/>
      <c r="DA14" s="442"/>
      <c r="DB14" s="442"/>
      <c r="DC14" s="442"/>
      <c r="DD14" s="442"/>
      <c r="DE14" s="442"/>
      <c r="DF14" s="442"/>
      <c r="DG14" s="442"/>
      <c r="DH14" s="442"/>
      <c r="DI14" s="442"/>
      <c r="DJ14" s="442"/>
      <c r="DK14" s="442"/>
      <c r="DL14" s="442"/>
      <c r="DM14" s="442"/>
      <c r="DN14" s="442"/>
      <c r="DO14" s="442"/>
      <c r="DP14" s="442"/>
      <c r="DQ14" s="442"/>
      <c r="DR14" s="442"/>
      <c r="DS14" s="442"/>
      <c r="DT14" s="442"/>
      <c r="DU14" s="442"/>
      <c r="DV14" s="442"/>
      <c r="DW14" s="442"/>
      <c r="DX14" s="442"/>
      <c r="DY14" s="442"/>
      <c r="DZ14" s="442"/>
      <c r="EA14" s="442"/>
      <c r="EB14" s="442"/>
      <c r="EC14" s="442"/>
      <c r="ED14" s="442"/>
      <c r="EE14" s="442"/>
      <c r="EF14" s="442"/>
      <c r="EG14" s="442"/>
      <c r="EH14" s="442"/>
      <c r="EI14" s="442"/>
      <c r="EJ14" s="442"/>
      <c r="EK14" s="442"/>
      <c r="EL14" s="442"/>
      <c r="EM14" s="442"/>
      <c r="EN14" s="442"/>
      <c r="EO14" s="442"/>
      <c r="EP14" s="442"/>
      <c r="EQ14" s="442"/>
      <c r="ER14" s="442"/>
      <c r="ES14" s="442"/>
      <c r="ET14" s="442"/>
      <c r="EU14" s="442"/>
      <c r="EV14" s="442"/>
      <c r="EW14" s="442"/>
      <c r="EX14" s="442"/>
      <c r="EY14" s="442"/>
      <c r="EZ14" s="442"/>
      <c r="FA14" s="442"/>
      <c r="FB14" s="442"/>
      <c r="FC14" s="442"/>
      <c r="FD14" s="442"/>
      <c r="FE14" s="442"/>
      <c r="FF14" s="442"/>
      <c r="FG14" s="442"/>
      <c r="FH14" s="442"/>
      <c r="FI14" s="442"/>
      <c r="FJ14" s="442"/>
      <c r="FK14" s="442"/>
      <c r="FL14" s="442"/>
      <c r="FM14" s="442"/>
      <c r="FN14" s="442"/>
      <c r="FO14" s="442"/>
      <c r="FP14" s="442"/>
      <c r="FQ14" s="442"/>
      <c r="FR14" s="442"/>
    </row>
    <row r="15" spans="1:174" s="329" customFormat="1" ht="15.75">
      <c r="A15" s="468" t="s">
        <v>545</v>
      </c>
      <c r="B15" s="238" t="s">
        <v>526</v>
      </c>
      <c r="C15" s="340" t="s">
        <v>144</v>
      </c>
      <c r="D15" s="340" t="s">
        <v>597</v>
      </c>
      <c r="E15" s="380" t="s">
        <v>598</v>
      </c>
      <c r="F15" s="380" t="s">
        <v>531</v>
      </c>
      <c r="G15" s="325" t="s">
        <v>528</v>
      </c>
      <c r="H15" s="340" t="s">
        <v>599</v>
      </c>
      <c r="I15" s="340" t="s">
        <v>583</v>
      </c>
      <c r="J15" s="340" t="s">
        <v>600</v>
      </c>
      <c r="K15" s="448">
        <v>2611606</v>
      </c>
      <c r="L15" s="439">
        <v>220</v>
      </c>
      <c r="M15" s="443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2"/>
      <c r="BB15" s="442"/>
      <c r="BC15" s="442"/>
      <c r="BD15" s="442"/>
      <c r="BE15" s="442"/>
      <c r="BF15" s="442"/>
      <c r="BG15" s="442"/>
      <c r="BH15" s="442"/>
      <c r="BI15" s="442"/>
      <c r="BJ15" s="442"/>
      <c r="BK15" s="442"/>
      <c r="BL15" s="442"/>
      <c r="BM15" s="442"/>
      <c r="BN15" s="442"/>
      <c r="BO15" s="442"/>
      <c r="BP15" s="442"/>
      <c r="BQ15" s="442"/>
      <c r="BR15" s="442"/>
      <c r="BS15" s="442"/>
      <c r="BT15" s="442"/>
      <c r="BU15" s="442"/>
      <c r="BV15" s="442"/>
      <c r="BW15" s="442"/>
      <c r="BX15" s="442"/>
      <c r="BY15" s="442"/>
      <c r="BZ15" s="442"/>
      <c r="CA15" s="442"/>
      <c r="CB15" s="442"/>
      <c r="CC15" s="442"/>
      <c r="CD15" s="442"/>
      <c r="CE15" s="442"/>
      <c r="CF15" s="442"/>
      <c r="CG15" s="442"/>
      <c r="CH15" s="442"/>
      <c r="CI15" s="442"/>
      <c r="CJ15" s="442"/>
      <c r="CK15" s="442"/>
      <c r="CL15" s="442"/>
      <c r="CM15" s="442"/>
      <c r="CN15" s="442"/>
      <c r="CO15" s="442"/>
      <c r="CP15" s="442"/>
      <c r="CQ15" s="442"/>
      <c r="CR15" s="442"/>
      <c r="CS15" s="442"/>
      <c r="CT15" s="442"/>
      <c r="CU15" s="442"/>
      <c r="CV15" s="442"/>
      <c r="CW15" s="442"/>
      <c r="CX15" s="442"/>
      <c r="CY15" s="442"/>
      <c r="CZ15" s="442"/>
      <c r="DA15" s="442"/>
      <c r="DB15" s="442"/>
      <c r="DC15" s="442"/>
      <c r="DD15" s="442"/>
      <c r="DE15" s="442"/>
      <c r="DF15" s="442"/>
      <c r="DG15" s="442"/>
      <c r="DH15" s="442"/>
      <c r="DI15" s="442"/>
      <c r="DJ15" s="442"/>
      <c r="DK15" s="442"/>
      <c r="DL15" s="442"/>
      <c r="DM15" s="442"/>
      <c r="DN15" s="442"/>
      <c r="DO15" s="442"/>
      <c r="DP15" s="442"/>
      <c r="DQ15" s="442"/>
      <c r="DR15" s="442"/>
      <c r="DS15" s="442"/>
      <c r="DT15" s="442"/>
      <c r="DU15" s="442"/>
      <c r="DV15" s="442"/>
      <c r="DW15" s="442"/>
      <c r="DX15" s="442"/>
      <c r="DY15" s="442"/>
      <c r="DZ15" s="442"/>
      <c r="EA15" s="442"/>
      <c r="EB15" s="442"/>
      <c r="EC15" s="442"/>
      <c r="ED15" s="442"/>
      <c r="EE15" s="442"/>
      <c r="EF15" s="442"/>
      <c r="EG15" s="442"/>
      <c r="EH15" s="442"/>
      <c r="EI15" s="442"/>
      <c r="EJ15" s="442"/>
      <c r="EK15" s="442"/>
      <c r="EL15" s="442"/>
      <c r="EM15" s="442"/>
      <c r="EN15" s="442"/>
      <c r="EO15" s="442"/>
      <c r="EP15" s="442"/>
      <c r="EQ15" s="442"/>
      <c r="ER15" s="442"/>
      <c r="ES15" s="442"/>
      <c r="ET15" s="442"/>
      <c r="EU15" s="442"/>
      <c r="EV15" s="442"/>
      <c r="EW15" s="442"/>
      <c r="EX15" s="442"/>
      <c r="EY15" s="442"/>
      <c r="EZ15" s="442"/>
      <c r="FA15" s="442"/>
      <c r="FB15" s="442"/>
      <c r="FC15" s="442"/>
      <c r="FD15" s="442"/>
      <c r="FE15" s="442"/>
      <c r="FF15" s="442"/>
      <c r="FG15" s="442"/>
      <c r="FH15" s="442"/>
      <c r="FI15" s="442"/>
      <c r="FJ15" s="442"/>
      <c r="FK15" s="442"/>
      <c r="FL15" s="442"/>
      <c r="FM15" s="442"/>
      <c r="FN15" s="442"/>
      <c r="FO15" s="442"/>
      <c r="FP15" s="442"/>
      <c r="FQ15" s="442"/>
      <c r="FR15" s="442"/>
    </row>
    <row r="16" spans="1:174" s="329" customFormat="1" ht="15.75">
      <c r="A16" s="468" t="s">
        <v>545</v>
      </c>
      <c r="B16" s="238" t="s">
        <v>526</v>
      </c>
      <c r="C16" s="340" t="s">
        <v>542</v>
      </c>
      <c r="D16" s="340" t="s">
        <v>601</v>
      </c>
      <c r="E16" s="380" t="s">
        <v>541</v>
      </c>
      <c r="F16" s="380" t="s">
        <v>540</v>
      </c>
      <c r="G16" s="325" t="s">
        <v>528</v>
      </c>
      <c r="H16" s="340" t="s">
        <v>602</v>
      </c>
      <c r="I16" s="340" t="s">
        <v>573</v>
      </c>
      <c r="J16" s="340" t="s">
        <v>603</v>
      </c>
      <c r="K16" s="448">
        <v>2609600</v>
      </c>
      <c r="L16" s="439">
        <v>450</v>
      </c>
      <c r="M16" s="443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2"/>
      <c r="AJ16" s="442"/>
      <c r="AK16" s="442"/>
      <c r="AL16" s="442"/>
      <c r="AM16" s="442"/>
      <c r="AN16" s="442"/>
      <c r="AO16" s="442"/>
      <c r="AP16" s="442"/>
      <c r="AQ16" s="442"/>
      <c r="AR16" s="442"/>
      <c r="AS16" s="442"/>
      <c r="AT16" s="442"/>
      <c r="AU16" s="442"/>
      <c r="AV16" s="442"/>
      <c r="AW16" s="442"/>
      <c r="AX16" s="442"/>
      <c r="AY16" s="442"/>
      <c r="AZ16" s="442"/>
      <c r="BA16" s="442"/>
      <c r="BB16" s="442"/>
      <c r="BC16" s="442"/>
      <c r="BD16" s="442"/>
      <c r="BE16" s="442"/>
      <c r="BF16" s="442"/>
      <c r="BG16" s="442"/>
      <c r="BH16" s="442"/>
      <c r="BI16" s="442"/>
      <c r="BJ16" s="442"/>
      <c r="BK16" s="442"/>
      <c r="BL16" s="442"/>
      <c r="BM16" s="442"/>
      <c r="BN16" s="442"/>
      <c r="BO16" s="442"/>
      <c r="BP16" s="442"/>
      <c r="BQ16" s="442"/>
      <c r="BR16" s="442"/>
      <c r="BS16" s="442"/>
      <c r="BT16" s="442"/>
      <c r="BU16" s="442"/>
      <c r="BV16" s="442"/>
      <c r="BW16" s="442"/>
      <c r="BX16" s="442"/>
      <c r="BY16" s="442"/>
      <c r="BZ16" s="442"/>
      <c r="CA16" s="442"/>
      <c r="CB16" s="442"/>
      <c r="CC16" s="442"/>
      <c r="CD16" s="442"/>
      <c r="CE16" s="442"/>
      <c r="CF16" s="442"/>
      <c r="CG16" s="442"/>
      <c r="CH16" s="442"/>
      <c r="CI16" s="442"/>
      <c r="CJ16" s="442"/>
      <c r="CK16" s="442"/>
      <c r="CL16" s="442"/>
      <c r="CM16" s="442"/>
      <c r="CN16" s="442"/>
      <c r="CO16" s="442"/>
      <c r="CP16" s="442"/>
      <c r="CQ16" s="442"/>
      <c r="CR16" s="442"/>
      <c r="CS16" s="442"/>
      <c r="CT16" s="442"/>
      <c r="CU16" s="442"/>
      <c r="CV16" s="442"/>
      <c r="CW16" s="442"/>
      <c r="CX16" s="442"/>
      <c r="CY16" s="442"/>
      <c r="CZ16" s="442"/>
      <c r="DA16" s="442"/>
      <c r="DB16" s="442"/>
      <c r="DC16" s="442"/>
      <c r="DD16" s="442"/>
      <c r="DE16" s="442"/>
      <c r="DF16" s="442"/>
      <c r="DG16" s="442"/>
      <c r="DH16" s="442"/>
      <c r="DI16" s="442"/>
      <c r="DJ16" s="442"/>
      <c r="DK16" s="442"/>
      <c r="DL16" s="442"/>
      <c r="DM16" s="442"/>
      <c r="DN16" s="442"/>
      <c r="DO16" s="442"/>
      <c r="DP16" s="442"/>
      <c r="DQ16" s="442"/>
      <c r="DR16" s="442"/>
      <c r="DS16" s="442"/>
      <c r="DT16" s="442"/>
      <c r="DU16" s="442"/>
      <c r="DV16" s="442"/>
      <c r="DW16" s="442"/>
      <c r="DX16" s="442"/>
      <c r="DY16" s="442"/>
      <c r="DZ16" s="442"/>
      <c r="EA16" s="442"/>
      <c r="EB16" s="442"/>
      <c r="EC16" s="442"/>
      <c r="ED16" s="442"/>
      <c r="EE16" s="442"/>
      <c r="EF16" s="442"/>
      <c r="EG16" s="442"/>
      <c r="EH16" s="442"/>
      <c r="EI16" s="442"/>
      <c r="EJ16" s="442"/>
      <c r="EK16" s="442"/>
      <c r="EL16" s="442"/>
      <c r="EM16" s="442"/>
      <c r="EN16" s="442"/>
      <c r="EO16" s="442"/>
      <c r="EP16" s="442"/>
      <c r="EQ16" s="442"/>
      <c r="ER16" s="442"/>
      <c r="ES16" s="442"/>
      <c r="ET16" s="442"/>
      <c r="EU16" s="442"/>
      <c r="EV16" s="442"/>
      <c r="EW16" s="442"/>
      <c r="EX16" s="442"/>
      <c r="EY16" s="442"/>
      <c r="EZ16" s="442"/>
      <c r="FA16" s="442"/>
      <c r="FB16" s="442"/>
      <c r="FC16" s="442"/>
      <c r="FD16" s="442"/>
      <c r="FE16" s="442"/>
      <c r="FF16" s="442"/>
      <c r="FG16" s="442"/>
      <c r="FH16" s="442"/>
      <c r="FI16" s="442"/>
      <c r="FJ16" s="442"/>
      <c r="FK16" s="442"/>
      <c r="FL16" s="442"/>
      <c r="FM16" s="442"/>
      <c r="FN16" s="442"/>
      <c r="FO16" s="442"/>
      <c r="FP16" s="442"/>
      <c r="FQ16" s="442"/>
      <c r="FR16" s="442"/>
    </row>
    <row r="17" spans="1:174" s="329" customFormat="1" ht="15.75">
      <c r="A17" s="468" t="s">
        <v>545</v>
      </c>
      <c r="B17" s="238" t="s">
        <v>526</v>
      </c>
      <c r="C17" s="340" t="s">
        <v>156</v>
      </c>
      <c r="D17" s="340" t="s">
        <v>604</v>
      </c>
      <c r="E17" s="380" t="s">
        <v>605</v>
      </c>
      <c r="F17" s="380" t="s">
        <v>531</v>
      </c>
      <c r="G17" s="325" t="s">
        <v>528</v>
      </c>
      <c r="H17" s="340" t="s">
        <v>606</v>
      </c>
      <c r="I17" s="340" t="s">
        <v>595</v>
      </c>
      <c r="J17" s="340" t="s">
        <v>607</v>
      </c>
      <c r="K17" s="448">
        <v>2607901</v>
      </c>
      <c r="L17" s="439">
        <v>624.77</v>
      </c>
      <c r="M17" s="443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2"/>
      <c r="AL17" s="442"/>
      <c r="AM17" s="442"/>
      <c r="AN17" s="442"/>
      <c r="AO17" s="442"/>
      <c r="AP17" s="442"/>
      <c r="AQ17" s="442"/>
      <c r="AR17" s="442"/>
      <c r="AS17" s="442"/>
      <c r="AT17" s="442"/>
      <c r="AU17" s="442"/>
      <c r="AV17" s="442"/>
      <c r="AW17" s="442"/>
      <c r="AX17" s="442"/>
      <c r="AY17" s="442"/>
      <c r="AZ17" s="442"/>
      <c r="BA17" s="442"/>
      <c r="BB17" s="442"/>
      <c r="BC17" s="442"/>
      <c r="BD17" s="442"/>
      <c r="BE17" s="442"/>
      <c r="BF17" s="442"/>
      <c r="BG17" s="442"/>
      <c r="BH17" s="442"/>
      <c r="BI17" s="442"/>
      <c r="BJ17" s="442"/>
      <c r="BK17" s="442"/>
      <c r="BL17" s="442"/>
      <c r="BM17" s="442"/>
      <c r="BN17" s="442"/>
      <c r="BO17" s="442"/>
      <c r="BP17" s="442"/>
      <c r="BQ17" s="442"/>
      <c r="BR17" s="442"/>
      <c r="BS17" s="442"/>
      <c r="BT17" s="442"/>
      <c r="BU17" s="442"/>
      <c r="BV17" s="442"/>
      <c r="BW17" s="442"/>
      <c r="BX17" s="442"/>
      <c r="BY17" s="442"/>
      <c r="BZ17" s="442"/>
      <c r="CA17" s="442"/>
      <c r="CB17" s="442"/>
      <c r="CC17" s="442"/>
      <c r="CD17" s="442"/>
      <c r="CE17" s="442"/>
      <c r="CF17" s="442"/>
      <c r="CG17" s="442"/>
      <c r="CH17" s="442"/>
      <c r="CI17" s="442"/>
      <c r="CJ17" s="442"/>
      <c r="CK17" s="442"/>
      <c r="CL17" s="442"/>
      <c r="CM17" s="442"/>
      <c r="CN17" s="442"/>
      <c r="CO17" s="442"/>
      <c r="CP17" s="442"/>
      <c r="CQ17" s="442"/>
      <c r="CR17" s="442"/>
      <c r="CS17" s="442"/>
      <c r="CT17" s="442"/>
      <c r="CU17" s="442"/>
      <c r="CV17" s="442"/>
      <c r="CW17" s="442"/>
      <c r="CX17" s="442"/>
      <c r="CY17" s="442"/>
      <c r="CZ17" s="442"/>
      <c r="DA17" s="442"/>
      <c r="DB17" s="442"/>
      <c r="DC17" s="442"/>
      <c r="DD17" s="442"/>
      <c r="DE17" s="442"/>
      <c r="DF17" s="442"/>
      <c r="DG17" s="442"/>
      <c r="DH17" s="442"/>
      <c r="DI17" s="442"/>
      <c r="DJ17" s="442"/>
      <c r="DK17" s="442"/>
      <c r="DL17" s="442"/>
      <c r="DM17" s="442"/>
      <c r="DN17" s="442"/>
      <c r="DO17" s="442"/>
      <c r="DP17" s="442"/>
      <c r="DQ17" s="442"/>
      <c r="DR17" s="442"/>
      <c r="DS17" s="442"/>
      <c r="DT17" s="442"/>
      <c r="DU17" s="442"/>
      <c r="DV17" s="442"/>
      <c r="DW17" s="442"/>
      <c r="DX17" s="442"/>
      <c r="DY17" s="442"/>
      <c r="DZ17" s="442"/>
      <c r="EA17" s="442"/>
      <c r="EB17" s="442"/>
      <c r="EC17" s="442"/>
      <c r="ED17" s="442"/>
      <c r="EE17" s="442"/>
      <c r="EF17" s="442"/>
      <c r="EG17" s="442"/>
      <c r="EH17" s="442"/>
      <c r="EI17" s="442"/>
      <c r="EJ17" s="442"/>
      <c r="EK17" s="442"/>
      <c r="EL17" s="442"/>
      <c r="EM17" s="442"/>
      <c r="EN17" s="442"/>
      <c r="EO17" s="442"/>
      <c r="EP17" s="442"/>
      <c r="EQ17" s="442"/>
      <c r="ER17" s="442"/>
      <c r="ES17" s="442"/>
      <c r="ET17" s="442"/>
      <c r="EU17" s="442"/>
      <c r="EV17" s="442"/>
      <c r="EW17" s="442"/>
      <c r="EX17" s="442"/>
      <c r="EY17" s="442"/>
      <c r="EZ17" s="442"/>
      <c r="FA17" s="442"/>
      <c r="FB17" s="442"/>
      <c r="FC17" s="442"/>
      <c r="FD17" s="442"/>
      <c r="FE17" s="442"/>
      <c r="FF17" s="442"/>
      <c r="FG17" s="442"/>
      <c r="FH17" s="442"/>
      <c r="FI17" s="442"/>
      <c r="FJ17" s="442"/>
      <c r="FK17" s="442"/>
      <c r="FL17" s="442"/>
      <c r="FM17" s="442"/>
      <c r="FN17" s="442"/>
      <c r="FO17" s="442"/>
      <c r="FP17" s="442"/>
      <c r="FQ17" s="442"/>
      <c r="FR17" s="442"/>
    </row>
    <row r="18" spans="1:174" s="327" customFormat="1" ht="15.75">
      <c r="A18" s="468" t="s">
        <v>545</v>
      </c>
      <c r="B18" s="238" t="s">
        <v>526</v>
      </c>
      <c r="C18" s="340" t="s">
        <v>156</v>
      </c>
      <c r="D18" s="340" t="s">
        <v>530</v>
      </c>
      <c r="E18" s="380" t="s">
        <v>608</v>
      </c>
      <c r="F18" s="380" t="s">
        <v>531</v>
      </c>
      <c r="G18" s="325" t="s">
        <v>528</v>
      </c>
      <c r="H18" s="340" t="s">
        <v>609</v>
      </c>
      <c r="I18" s="340" t="s">
        <v>553</v>
      </c>
      <c r="J18" s="340" t="s">
        <v>610</v>
      </c>
      <c r="K18" s="448">
        <v>2611606</v>
      </c>
      <c r="L18" s="439">
        <v>348.1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327" customFormat="1" ht="15.75">
      <c r="A19" s="468" t="s">
        <v>545</v>
      </c>
      <c r="B19" s="238" t="s">
        <v>526</v>
      </c>
      <c r="C19" s="340" t="s">
        <v>154</v>
      </c>
      <c r="D19" s="340" t="s">
        <v>548</v>
      </c>
      <c r="E19" s="380" t="s">
        <v>558</v>
      </c>
      <c r="F19" s="380" t="s">
        <v>531</v>
      </c>
      <c r="G19" s="325" t="s">
        <v>528</v>
      </c>
      <c r="H19" s="340" t="s">
        <v>611</v>
      </c>
      <c r="I19" s="340" t="s">
        <v>612</v>
      </c>
      <c r="J19" s="340" t="s">
        <v>613</v>
      </c>
      <c r="K19" s="448">
        <v>2610707</v>
      </c>
      <c r="L19" s="439">
        <v>583.20000000000005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327" customFormat="1" ht="15.75">
      <c r="A20" s="468" t="s">
        <v>545</v>
      </c>
      <c r="B20" s="238" t="s">
        <v>526</v>
      </c>
      <c r="C20" s="340" t="s">
        <v>154</v>
      </c>
      <c r="D20" s="340" t="s">
        <v>548</v>
      </c>
      <c r="E20" s="380" t="s">
        <v>558</v>
      </c>
      <c r="F20" s="380" t="s">
        <v>531</v>
      </c>
      <c r="G20" s="325" t="s">
        <v>528</v>
      </c>
      <c r="H20" s="340" t="s">
        <v>614</v>
      </c>
      <c r="I20" s="340" t="s">
        <v>612</v>
      </c>
      <c r="J20" s="340" t="s">
        <v>615</v>
      </c>
      <c r="K20" s="448">
        <v>2610707</v>
      </c>
      <c r="L20" s="439">
        <v>251.5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327" customFormat="1" ht="15.75">
      <c r="A21" s="468" t="s">
        <v>545</v>
      </c>
      <c r="B21" s="238" t="s">
        <v>526</v>
      </c>
      <c r="C21" s="340" t="s">
        <v>156</v>
      </c>
      <c r="D21" s="340" t="s">
        <v>548</v>
      </c>
      <c r="E21" s="380" t="s">
        <v>558</v>
      </c>
      <c r="F21" s="380" t="s">
        <v>531</v>
      </c>
      <c r="G21" s="325" t="s">
        <v>528</v>
      </c>
      <c r="H21" s="340" t="s">
        <v>616</v>
      </c>
      <c r="I21" s="340" t="s">
        <v>573</v>
      </c>
      <c r="J21" s="340" t="s">
        <v>617</v>
      </c>
      <c r="K21" s="448">
        <v>2610707</v>
      </c>
      <c r="L21" s="439">
        <v>224.25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327" customFormat="1" ht="15.75">
      <c r="A22" s="468" t="s">
        <v>545</v>
      </c>
      <c r="B22" s="238" t="s">
        <v>526</v>
      </c>
      <c r="C22" s="340" t="s">
        <v>154</v>
      </c>
      <c r="D22" s="340" t="s">
        <v>548</v>
      </c>
      <c r="E22" s="380" t="s">
        <v>558</v>
      </c>
      <c r="F22" s="380" t="s">
        <v>531</v>
      </c>
      <c r="G22" s="325" t="s">
        <v>528</v>
      </c>
      <c r="H22" s="340" t="s">
        <v>618</v>
      </c>
      <c r="I22" s="340" t="s">
        <v>573</v>
      </c>
      <c r="J22" s="340" t="s">
        <v>619</v>
      </c>
      <c r="K22" s="448">
        <v>2610707</v>
      </c>
      <c r="L22" s="439">
        <v>3273.6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327" customFormat="1" ht="15.75">
      <c r="A23" s="468" t="s">
        <v>545</v>
      </c>
      <c r="B23" s="238" t="s">
        <v>526</v>
      </c>
      <c r="C23" s="340" t="s">
        <v>156</v>
      </c>
      <c r="D23" s="340" t="s">
        <v>549</v>
      </c>
      <c r="E23" s="380" t="s">
        <v>557</v>
      </c>
      <c r="F23" s="380" t="s">
        <v>531</v>
      </c>
      <c r="G23" s="325" t="s">
        <v>528</v>
      </c>
      <c r="H23" s="340" t="s">
        <v>620</v>
      </c>
      <c r="I23" s="340" t="s">
        <v>621</v>
      </c>
      <c r="J23" s="340" t="s">
        <v>622</v>
      </c>
      <c r="K23" s="448">
        <v>2611606</v>
      </c>
      <c r="L23" s="439">
        <v>920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327" customFormat="1" ht="15.75">
      <c r="A24" s="468" t="s">
        <v>545</v>
      </c>
      <c r="B24" s="238" t="s">
        <v>526</v>
      </c>
      <c r="C24" s="340" t="s">
        <v>156</v>
      </c>
      <c r="D24" s="340" t="s">
        <v>549</v>
      </c>
      <c r="E24" s="380" t="s">
        <v>557</v>
      </c>
      <c r="F24" s="380" t="s">
        <v>531</v>
      </c>
      <c r="G24" s="325" t="s">
        <v>528</v>
      </c>
      <c r="H24" s="340" t="s">
        <v>623</v>
      </c>
      <c r="I24" s="340" t="s">
        <v>621</v>
      </c>
      <c r="J24" s="340" t="s">
        <v>624</v>
      </c>
      <c r="K24" s="448">
        <v>2611606</v>
      </c>
      <c r="L24" s="439">
        <v>3568.42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327" customFormat="1" ht="15.75">
      <c r="A25" s="468" t="s">
        <v>545</v>
      </c>
      <c r="B25" s="238" t="s">
        <v>526</v>
      </c>
      <c r="C25" s="340" t="s">
        <v>156</v>
      </c>
      <c r="D25" s="340" t="s">
        <v>604</v>
      </c>
      <c r="E25" s="380" t="s">
        <v>605</v>
      </c>
      <c r="F25" s="380" t="s">
        <v>531</v>
      </c>
      <c r="G25" s="325" t="s">
        <v>528</v>
      </c>
      <c r="H25" s="340" t="s">
        <v>625</v>
      </c>
      <c r="I25" s="340" t="s">
        <v>595</v>
      </c>
      <c r="J25" s="340" t="s">
        <v>626</v>
      </c>
      <c r="K25" s="448">
        <v>2607901</v>
      </c>
      <c r="L25" s="439">
        <v>728.8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327" customFormat="1" ht="15.75">
      <c r="A26" s="468" t="s">
        <v>545</v>
      </c>
      <c r="B26" s="238" t="s">
        <v>526</v>
      </c>
      <c r="C26" s="340" t="s">
        <v>156</v>
      </c>
      <c r="D26" s="340" t="s">
        <v>548</v>
      </c>
      <c r="E26" s="380" t="s">
        <v>558</v>
      </c>
      <c r="F26" s="380" t="s">
        <v>531</v>
      </c>
      <c r="G26" s="325" t="s">
        <v>528</v>
      </c>
      <c r="H26" s="340" t="s">
        <v>627</v>
      </c>
      <c r="I26" s="340" t="s">
        <v>628</v>
      </c>
      <c r="J26" s="340" t="s">
        <v>629</v>
      </c>
      <c r="K26" s="448">
        <v>2610707</v>
      </c>
      <c r="L26" s="439">
        <v>261.5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327" customFormat="1" ht="15.75">
      <c r="A27" s="468" t="s">
        <v>545</v>
      </c>
      <c r="B27" s="238" t="s">
        <v>526</v>
      </c>
      <c r="C27" s="382" t="s">
        <v>144</v>
      </c>
      <c r="D27" s="382" t="s">
        <v>534</v>
      </c>
      <c r="E27" s="469" t="s">
        <v>535</v>
      </c>
      <c r="F27" s="380" t="s">
        <v>531</v>
      </c>
      <c r="G27" s="325" t="s">
        <v>528</v>
      </c>
      <c r="H27" s="340" t="s">
        <v>630</v>
      </c>
      <c r="I27" s="340" t="s">
        <v>631</v>
      </c>
      <c r="J27" s="340" t="s">
        <v>632</v>
      </c>
      <c r="K27" s="448">
        <v>2607901</v>
      </c>
      <c r="L27" s="439">
        <v>514.79999999999995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327" customFormat="1" ht="15.75">
      <c r="A28" s="468" t="s">
        <v>545</v>
      </c>
      <c r="B28" s="238" t="s">
        <v>526</v>
      </c>
      <c r="C28" s="340" t="s">
        <v>145</v>
      </c>
      <c r="D28" s="382" t="s">
        <v>546</v>
      </c>
      <c r="E28" s="469" t="s">
        <v>556</v>
      </c>
      <c r="F28" s="325" t="s">
        <v>531</v>
      </c>
      <c r="G28" s="325" t="s">
        <v>528</v>
      </c>
      <c r="H28" s="340" t="s">
        <v>633</v>
      </c>
      <c r="I28" s="340" t="s">
        <v>631</v>
      </c>
      <c r="J28" s="340" t="s">
        <v>634</v>
      </c>
      <c r="K28" s="450">
        <v>2611606</v>
      </c>
      <c r="L28" s="439">
        <v>700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327" customFormat="1" ht="15.75">
      <c r="A29" s="468" t="s">
        <v>545</v>
      </c>
      <c r="B29" s="238" t="s">
        <v>526</v>
      </c>
      <c r="C29" s="449" t="s">
        <v>144</v>
      </c>
      <c r="D29" s="382" t="s">
        <v>532</v>
      </c>
      <c r="E29" s="469" t="s">
        <v>589</v>
      </c>
      <c r="F29" s="380" t="s">
        <v>531</v>
      </c>
      <c r="G29" s="325" t="s">
        <v>528</v>
      </c>
      <c r="H29" s="340" t="s">
        <v>635</v>
      </c>
      <c r="I29" s="340" t="s">
        <v>631</v>
      </c>
      <c r="J29" s="340" t="s">
        <v>636</v>
      </c>
      <c r="K29" s="448">
        <v>2611606</v>
      </c>
      <c r="L29" s="439">
        <v>428.4</v>
      </c>
      <c r="M29" s="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</row>
    <row r="30" spans="1:174" s="327" customFormat="1" ht="15.75">
      <c r="A30" s="468" t="s">
        <v>545</v>
      </c>
      <c r="B30" s="238" t="s">
        <v>526</v>
      </c>
      <c r="C30" s="449" t="s">
        <v>156</v>
      </c>
      <c r="D30" s="340" t="s">
        <v>548</v>
      </c>
      <c r="E30" s="380" t="s">
        <v>558</v>
      </c>
      <c r="F30" s="380" t="s">
        <v>531</v>
      </c>
      <c r="G30" s="325" t="s">
        <v>528</v>
      </c>
      <c r="H30" s="340" t="s">
        <v>637</v>
      </c>
      <c r="I30" s="340" t="s">
        <v>638</v>
      </c>
      <c r="J30" s="340" t="s">
        <v>639</v>
      </c>
      <c r="K30" s="219">
        <v>2610707</v>
      </c>
      <c r="L30" s="439">
        <v>253</v>
      </c>
      <c r="M30" s="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</row>
    <row r="31" spans="1:174" s="327" customFormat="1" ht="15.75">
      <c r="A31" s="468" t="s">
        <v>545</v>
      </c>
      <c r="B31" s="238" t="s">
        <v>526</v>
      </c>
      <c r="C31" s="449" t="s">
        <v>156</v>
      </c>
      <c r="D31" s="340" t="s">
        <v>530</v>
      </c>
      <c r="E31" s="380" t="s">
        <v>608</v>
      </c>
      <c r="F31" s="380" t="s">
        <v>531</v>
      </c>
      <c r="G31" s="325" t="s">
        <v>528</v>
      </c>
      <c r="H31" s="340" t="s">
        <v>640</v>
      </c>
      <c r="I31" s="340" t="s">
        <v>638</v>
      </c>
      <c r="J31" s="340" t="s">
        <v>641</v>
      </c>
      <c r="K31" s="448">
        <v>2611606</v>
      </c>
      <c r="L31" s="439">
        <v>283.60000000000002</v>
      </c>
      <c r="M31" s="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</row>
    <row r="32" spans="1:174" s="327" customFormat="1" ht="15.75">
      <c r="A32" s="468" t="s">
        <v>545</v>
      </c>
      <c r="B32" s="238" t="s">
        <v>526</v>
      </c>
      <c r="C32" s="449" t="s">
        <v>144</v>
      </c>
      <c r="D32" s="340" t="s">
        <v>592</v>
      </c>
      <c r="E32" s="380" t="s">
        <v>593</v>
      </c>
      <c r="F32" s="380" t="s">
        <v>531</v>
      </c>
      <c r="G32" s="325" t="s">
        <v>528</v>
      </c>
      <c r="H32" s="340" t="s">
        <v>648</v>
      </c>
      <c r="I32" s="340" t="s">
        <v>649</v>
      </c>
      <c r="J32" s="340" t="s">
        <v>650</v>
      </c>
      <c r="K32" s="448">
        <v>2611606</v>
      </c>
      <c r="L32" s="439">
        <v>444.12</v>
      </c>
      <c r="M32" s="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</row>
    <row r="33" spans="1:256" s="327" customFormat="1" ht="15.75">
      <c r="A33" s="468" t="s">
        <v>545</v>
      </c>
      <c r="B33" s="238" t="s">
        <v>526</v>
      </c>
      <c r="C33" s="449" t="s">
        <v>144</v>
      </c>
      <c r="D33" s="382" t="s">
        <v>651</v>
      </c>
      <c r="E33" s="469" t="s">
        <v>652</v>
      </c>
      <c r="F33" s="380" t="s">
        <v>531</v>
      </c>
      <c r="G33" s="325" t="s">
        <v>528</v>
      </c>
      <c r="H33" s="340" t="s">
        <v>653</v>
      </c>
      <c r="I33" s="340" t="s">
        <v>649</v>
      </c>
      <c r="J33" s="340" t="s">
        <v>654</v>
      </c>
      <c r="K33" s="448">
        <v>2603454</v>
      </c>
      <c r="L33" s="439">
        <v>590.29999999999995</v>
      </c>
      <c r="M33" s="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</row>
    <row r="34" spans="1:256" s="327" customFormat="1" ht="15.75">
      <c r="A34" s="468" t="s">
        <v>545</v>
      </c>
      <c r="B34" s="238" t="s">
        <v>526</v>
      </c>
      <c r="C34" s="449" t="s">
        <v>157</v>
      </c>
      <c r="D34" s="382" t="s">
        <v>655</v>
      </c>
      <c r="E34" s="380" t="s">
        <v>656</v>
      </c>
      <c r="F34" s="380" t="s">
        <v>531</v>
      </c>
      <c r="G34" s="325" t="s">
        <v>528</v>
      </c>
      <c r="H34" s="340" t="s">
        <v>657</v>
      </c>
      <c r="I34" s="340" t="s">
        <v>553</v>
      </c>
      <c r="J34" s="340"/>
      <c r="K34" s="448">
        <v>2607901</v>
      </c>
      <c r="L34" s="439">
        <v>237.08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</row>
    <row r="35" spans="1:256" s="327" customFormat="1" ht="15.75">
      <c r="A35" s="468" t="s">
        <v>545</v>
      </c>
      <c r="B35" s="238" t="s">
        <v>526</v>
      </c>
      <c r="C35" s="449" t="s">
        <v>157</v>
      </c>
      <c r="D35" s="382" t="s">
        <v>655</v>
      </c>
      <c r="E35" s="380" t="s">
        <v>656</v>
      </c>
      <c r="F35" s="380" t="s">
        <v>531</v>
      </c>
      <c r="G35" s="325" t="s">
        <v>528</v>
      </c>
      <c r="H35" s="340" t="s">
        <v>658</v>
      </c>
      <c r="I35" s="340" t="s">
        <v>583</v>
      </c>
      <c r="J35" s="340"/>
      <c r="K35" s="448">
        <v>2607901</v>
      </c>
      <c r="L35" s="439">
        <v>248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</row>
    <row r="36" spans="1:256" s="331" customFormat="1" ht="15.75">
      <c r="A36" s="468" t="s">
        <v>545</v>
      </c>
      <c r="B36" s="238" t="s">
        <v>526</v>
      </c>
      <c r="C36" s="449" t="s">
        <v>157</v>
      </c>
      <c r="D36" s="382" t="s">
        <v>655</v>
      </c>
      <c r="E36" s="470" t="s">
        <v>656</v>
      </c>
      <c r="F36" s="380" t="s">
        <v>531</v>
      </c>
      <c r="G36" s="325" t="s">
        <v>528</v>
      </c>
      <c r="H36" s="340" t="s">
        <v>659</v>
      </c>
      <c r="I36" s="340" t="s">
        <v>621</v>
      </c>
      <c r="J36" s="340"/>
      <c r="K36" s="448">
        <v>2607901</v>
      </c>
      <c r="L36" s="439">
        <v>247.35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 s="377"/>
      <c r="FT36" s="377"/>
      <c r="FU36" s="377"/>
      <c r="FV36" s="377"/>
      <c r="FW36" s="377"/>
      <c r="FX36" s="377"/>
      <c r="FY36" s="377"/>
      <c r="FZ36" s="377"/>
      <c r="GA36" s="377"/>
      <c r="GB36" s="377"/>
      <c r="GC36" s="377"/>
      <c r="GD36" s="377"/>
      <c r="GE36" s="377"/>
      <c r="GF36" s="377"/>
      <c r="GG36" s="377"/>
      <c r="GH36" s="377"/>
      <c r="GI36" s="377"/>
      <c r="GJ36" s="377"/>
      <c r="GK36" s="377"/>
      <c r="GL36" s="377"/>
      <c r="GM36" s="377"/>
      <c r="GN36" s="377"/>
      <c r="GO36" s="377"/>
      <c r="GP36" s="377"/>
      <c r="GQ36" s="377"/>
      <c r="GR36" s="377"/>
      <c r="GS36" s="377"/>
      <c r="GT36" s="377"/>
      <c r="GU36" s="377"/>
      <c r="GV36" s="377"/>
      <c r="GW36" s="377"/>
      <c r="GX36" s="377"/>
      <c r="GY36" s="377"/>
      <c r="GZ36" s="377"/>
      <c r="HA36" s="377"/>
      <c r="HB36" s="377"/>
      <c r="HC36" s="377"/>
      <c r="HD36" s="377"/>
      <c r="HE36" s="377"/>
      <c r="HF36" s="377"/>
      <c r="HG36" s="377"/>
      <c r="HH36" s="377"/>
      <c r="HI36" s="377"/>
      <c r="HJ36" s="377"/>
      <c r="HK36" s="377"/>
      <c r="HL36" s="377"/>
      <c r="HM36" s="377"/>
      <c r="HN36" s="377"/>
      <c r="HO36" s="377"/>
      <c r="HP36" s="377"/>
      <c r="HQ36" s="377"/>
      <c r="HR36" s="377"/>
      <c r="HS36" s="377"/>
      <c r="HT36" s="377"/>
      <c r="HU36" s="377"/>
      <c r="HV36" s="377"/>
      <c r="HW36" s="377"/>
      <c r="HX36" s="377"/>
      <c r="HY36" s="377"/>
      <c r="HZ36" s="377"/>
      <c r="IA36" s="377"/>
      <c r="IB36" s="377"/>
      <c r="IC36" s="377"/>
      <c r="ID36" s="377"/>
      <c r="IE36" s="377"/>
      <c r="IF36" s="377"/>
      <c r="IG36" s="377"/>
      <c r="IH36" s="377"/>
      <c r="II36" s="377"/>
      <c r="IJ36" s="377"/>
      <c r="IK36" s="377"/>
      <c r="IL36" s="377"/>
      <c r="IM36" s="377"/>
      <c r="IN36" s="377"/>
      <c r="IO36" s="377"/>
      <c r="IP36" s="377"/>
      <c r="IQ36" s="377"/>
      <c r="IR36" s="377"/>
      <c r="IS36" s="377"/>
      <c r="IT36" s="377"/>
      <c r="IU36" s="377"/>
      <c r="IV36" s="377"/>
    </row>
    <row r="37" spans="1:256" s="331" customFormat="1" ht="15.75">
      <c r="A37" s="468" t="s">
        <v>545</v>
      </c>
      <c r="B37" s="238" t="s">
        <v>526</v>
      </c>
      <c r="C37" s="449" t="s">
        <v>157</v>
      </c>
      <c r="D37" s="382" t="s">
        <v>655</v>
      </c>
      <c r="E37" s="469" t="s">
        <v>656</v>
      </c>
      <c r="F37" s="380" t="s">
        <v>531</v>
      </c>
      <c r="G37" s="325" t="s">
        <v>528</v>
      </c>
      <c r="H37" s="340" t="s">
        <v>660</v>
      </c>
      <c r="I37" s="340" t="s">
        <v>661</v>
      </c>
      <c r="J37" s="340"/>
      <c r="K37" s="448">
        <v>2607901</v>
      </c>
      <c r="L37" s="439">
        <v>300.06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 s="377"/>
      <c r="FT37" s="377"/>
      <c r="FU37" s="377"/>
      <c r="FV37" s="377"/>
      <c r="FW37" s="377"/>
      <c r="FX37" s="377"/>
      <c r="FY37" s="377"/>
      <c r="FZ37" s="377"/>
      <c r="GA37" s="377"/>
      <c r="GB37" s="377"/>
      <c r="GC37" s="377"/>
      <c r="GD37" s="377"/>
      <c r="GE37" s="377"/>
      <c r="GF37" s="377"/>
      <c r="GG37" s="377"/>
      <c r="GH37" s="377"/>
      <c r="GI37" s="377"/>
      <c r="GJ37" s="377"/>
      <c r="GK37" s="377"/>
      <c r="GL37" s="377"/>
      <c r="GM37" s="377"/>
      <c r="GN37" s="377"/>
      <c r="GO37" s="377"/>
      <c r="GP37" s="377"/>
      <c r="GQ37" s="377"/>
      <c r="GR37" s="377"/>
      <c r="GS37" s="377"/>
      <c r="GT37" s="377"/>
      <c r="GU37" s="377"/>
      <c r="GV37" s="377"/>
      <c r="GW37" s="377"/>
      <c r="GX37" s="377"/>
      <c r="GY37" s="377"/>
      <c r="GZ37" s="377"/>
      <c r="HA37" s="377"/>
      <c r="HB37" s="377"/>
      <c r="HC37" s="377"/>
      <c r="HD37" s="377"/>
      <c r="HE37" s="377"/>
      <c r="HF37" s="377"/>
      <c r="HG37" s="377"/>
      <c r="HH37" s="377"/>
      <c r="HI37" s="377"/>
      <c r="HJ37" s="377"/>
      <c r="HK37" s="377"/>
      <c r="HL37" s="377"/>
      <c r="HM37" s="377"/>
      <c r="HN37" s="377"/>
      <c r="HO37" s="377"/>
      <c r="HP37" s="377"/>
      <c r="HQ37" s="377"/>
      <c r="HR37" s="377"/>
      <c r="HS37" s="377"/>
      <c r="HT37" s="377"/>
      <c r="HU37" s="377"/>
      <c r="HV37" s="377"/>
      <c r="HW37" s="377"/>
      <c r="HX37" s="377"/>
      <c r="HY37" s="377"/>
      <c r="HZ37" s="377"/>
      <c r="IA37" s="377"/>
      <c r="IB37" s="377"/>
      <c r="IC37" s="377"/>
      <c r="ID37" s="377"/>
      <c r="IE37" s="377"/>
      <c r="IF37" s="377"/>
      <c r="IG37" s="377"/>
      <c r="IH37" s="377"/>
      <c r="II37" s="377"/>
      <c r="IJ37" s="377"/>
      <c r="IK37" s="377"/>
      <c r="IL37" s="377"/>
      <c r="IM37" s="377"/>
      <c r="IN37" s="377"/>
      <c r="IO37" s="377"/>
      <c r="IP37" s="377"/>
      <c r="IQ37" s="377"/>
      <c r="IR37" s="377"/>
      <c r="IS37" s="377"/>
      <c r="IT37" s="377"/>
      <c r="IU37" s="377"/>
      <c r="IV37" s="377"/>
    </row>
    <row r="38" spans="1:256" s="331" customFormat="1" ht="15.75">
      <c r="A38" s="468" t="s">
        <v>545</v>
      </c>
      <c r="B38" s="238" t="s">
        <v>526</v>
      </c>
      <c r="C38" s="449" t="s">
        <v>157</v>
      </c>
      <c r="D38" s="382" t="s">
        <v>655</v>
      </c>
      <c r="E38" s="469" t="s">
        <v>656</v>
      </c>
      <c r="F38" s="380" t="s">
        <v>531</v>
      </c>
      <c r="G38" s="325" t="s">
        <v>528</v>
      </c>
      <c r="H38" s="471">
        <v>656402</v>
      </c>
      <c r="I38" s="340" t="s">
        <v>662</v>
      </c>
      <c r="J38" s="340"/>
      <c r="K38" s="448">
        <v>2607901</v>
      </c>
      <c r="L38" s="439">
        <v>334.44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377"/>
      <c r="GT38" s="377"/>
      <c r="GU38" s="377"/>
      <c r="GV38" s="377"/>
      <c r="GW38" s="377"/>
      <c r="GX38" s="377"/>
      <c r="GY38" s="377"/>
      <c r="GZ38" s="377"/>
      <c r="HA38" s="377"/>
      <c r="HB38" s="377"/>
      <c r="HC38" s="377"/>
      <c r="HD38" s="377"/>
      <c r="HE38" s="377"/>
      <c r="HF38" s="377"/>
      <c r="HG38" s="377"/>
      <c r="HH38" s="377"/>
      <c r="HI38" s="377"/>
      <c r="HJ38" s="377"/>
      <c r="HK38" s="377"/>
      <c r="HL38" s="377"/>
      <c r="HM38" s="377"/>
      <c r="HN38" s="377"/>
      <c r="HO38" s="377"/>
      <c r="HP38" s="377"/>
      <c r="HQ38" s="377"/>
      <c r="HR38" s="377"/>
      <c r="HS38" s="377"/>
      <c r="HT38" s="377"/>
      <c r="HU38" s="377"/>
      <c r="HV38" s="377"/>
      <c r="HW38" s="377"/>
      <c r="HX38" s="377"/>
      <c r="HY38" s="377"/>
      <c r="HZ38" s="377"/>
      <c r="IA38" s="377"/>
      <c r="IB38" s="377"/>
      <c r="IC38" s="377"/>
      <c r="ID38" s="377"/>
      <c r="IE38" s="377"/>
      <c r="IF38" s="377"/>
      <c r="IG38" s="377"/>
      <c r="IH38" s="377"/>
      <c r="II38" s="377"/>
      <c r="IJ38" s="377"/>
      <c r="IK38" s="377"/>
      <c r="IL38" s="377"/>
      <c r="IM38" s="377"/>
      <c r="IN38" s="377"/>
      <c r="IO38" s="377"/>
      <c r="IP38" s="377"/>
      <c r="IQ38" s="377"/>
      <c r="IR38" s="377"/>
      <c r="IS38" s="377"/>
      <c r="IT38" s="377"/>
      <c r="IU38" s="377"/>
      <c r="IV38" s="377"/>
    </row>
    <row r="39" spans="1:256" s="331" customFormat="1" ht="15.75">
      <c r="A39" s="468" t="s">
        <v>545</v>
      </c>
      <c r="B39" s="238" t="s">
        <v>526</v>
      </c>
      <c r="C39" s="449" t="s">
        <v>543</v>
      </c>
      <c r="D39" s="449" t="s">
        <v>680</v>
      </c>
      <c r="E39" s="472" t="s">
        <v>681</v>
      </c>
      <c r="F39" s="380" t="s">
        <v>531</v>
      </c>
      <c r="G39" s="325" t="s">
        <v>528</v>
      </c>
      <c r="H39" s="340" t="s">
        <v>682</v>
      </c>
      <c r="I39" s="340" t="s">
        <v>683</v>
      </c>
      <c r="J39" s="340" t="s">
        <v>684</v>
      </c>
      <c r="K39" s="450">
        <v>2607901</v>
      </c>
      <c r="L39" s="439">
        <v>275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 s="377"/>
      <c r="FT39" s="377"/>
      <c r="FU39" s="377"/>
      <c r="FV39" s="377"/>
      <c r="FW39" s="377"/>
      <c r="FX39" s="377"/>
      <c r="FY39" s="377"/>
      <c r="FZ39" s="377"/>
      <c r="GA39" s="377"/>
      <c r="GB39" s="377"/>
      <c r="GC39" s="377"/>
      <c r="GD39" s="377"/>
      <c r="GE39" s="377"/>
      <c r="GF39" s="377"/>
      <c r="GG39" s="377"/>
      <c r="GH39" s="377"/>
      <c r="GI39" s="377"/>
      <c r="GJ39" s="377"/>
      <c r="GK39" s="377"/>
      <c r="GL39" s="377"/>
      <c r="GM39" s="377"/>
      <c r="GN39" s="377"/>
      <c r="GO39" s="377"/>
      <c r="GP39" s="377"/>
      <c r="GQ39" s="377"/>
      <c r="GR39" s="377"/>
      <c r="GS39" s="377"/>
      <c r="GT39" s="377"/>
      <c r="GU39" s="377"/>
      <c r="GV39" s="377"/>
      <c r="GW39" s="377"/>
      <c r="GX39" s="377"/>
      <c r="GY39" s="377"/>
      <c r="GZ39" s="377"/>
      <c r="HA39" s="377"/>
      <c r="HB39" s="377"/>
      <c r="HC39" s="377"/>
      <c r="HD39" s="377"/>
      <c r="HE39" s="377"/>
      <c r="HF39" s="377"/>
      <c r="HG39" s="377"/>
      <c r="HH39" s="377"/>
      <c r="HI39" s="377"/>
      <c r="HJ39" s="377"/>
      <c r="HK39" s="377"/>
      <c r="HL39" s="377"/>
      <c r="HM39" s="377"/>
      <c r="HN39" s="377"/>
      <c r="HO39" s="377"/>
      <c r="HP39" s="377"/>
      <c r="HQ39" s="377"/>
      <c r="HR39" s="377"/>
      <c r="HS39" s="377"/>
      <c r="HT39" s="377"/>
      <c r="HU39" s="377"/>
      <c r="HV39" s="377"/>
      <c r="HW39" s="377"/>
      <c r="HX39" s="377"/>
      <c r="HY39" s="377"/>
      <c r="HZ39" s="377"/>
      <c r="IA39" s="377"/>
      <c r="IB39" s="377"/>
      <c r="IC39" s="377"/>
      <c r="ID39" s="377"/>
      <c r="IE39" s="377"/>
      <c r="IF39" s="377"/>
      <c r="IG39" s="377"/>
      <c r="IH39" s="377"/>
      <c r="II39" s="377"/>
      <c r="IJ39" s="377"/>
      <c r="IK39" s="377"/>
      <c r="IL39" s="377"/>
      <c r="IM39" s="377"/>
      <c r="IN39" s="377"/>
      <c r="IO39" s="377"/>
      <c r="IP39" s="377"/>
      <c r="IQ39" s="377"/>
      <c r="IR39" s="377"/>
      <c r="IS39" s="377"/>
      <c r="IT39" s="377"/>
      <c r="IU39" s="377"/>
      <c r="IV39" s="377"/>
    </row>
    <row r="40" spans="1:256" s="331" customFormat="1" ht="15.75">
      <c r="A40" s="468" t="s">
        <v>545</v>
      </c>
      <c r="B40" s="238" t="s">
        <v>526</v>
      </c>
      <c r="C40" s="449" t="s">
        <v>543</v>
      </c>
      <c r="D40" s="449" t="s">
        <v>685</v>
      </c>
      <c r="E40" s="472" t="s">
        <v>686</v>
      </c>
      <c r="F40" s="380" t="s">
        <v>531</v>
      </c>
      <c r="G40" s="325" t="s">
        <v>528</v>
      </c>
      <c r="H40" s="340" t="s">
        <v>687</v>
      </c>
      <c r="I40" s="340" t="s">
        <v>612</v>
      </c>
      <c r="J40" s="454" t="s">
        <v>688</v>
      </c>
      <c r="K40" s="450">
        <v>2611606</v>
      </c>
      <c r="L40" s="439">
        <v>180.9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 s="377"/>
      <c r="FT40" s="377"/>
      <c r="FU40" s="377"/>
      <c r="FV40" s="377"/>
      <c r="FW40" s="377"/>
      <c r="FX40" s="377"/>
      <c r="FY40" s="377"/>
      <c r="FZ40" s="377"/>
      <c r="GA40" s="377"/>
      <c r="GB40" s="377"/>
      <c r="GC40" s="377"/>
      <c r="GD40" s="377"/>
      <c r="GE40" s="377"/>
      <c r="GF40" s="377"/>
      <c r="GG40" s="377"/>
      <c r="GH40" s="377"/>
      <c r="GI40" s="377"/>
      <c r="GJ40" s="377"/>
      <c r="GK40" s="377"/>
      <c r="GL40" s="377"/>
      <c r="GM40" s="377"/>
      <c r="GN40" s="377"/>
      <c r="GO40" s="377"/>
      <c r="GP40" s="377"/>
      <c r="GQ40" s="377"/>
      <c r="GR40" s="377"/>
      <c r="GS40" s="377"/>
      <c r="GT40" s="377"/>
      <c r="GU40" s="377"/>
      <c r="GV40" s="377"/>
      <c r="GW40" s="377"/>
      <c r="GX40" s="377"/>
      <c r="GY40" s="377"/>
      <c r="GZ40" s="377"/>
      <c r="HA40" s="377"/>
      <c r="HB40" s="377"/>
      <c r="HC40" s="377"/>
      <c r="HD40" s="377"/>
      <c r="HE40" s="377"/>
      <c r="HF40" s="377"/>
      <c r="HG40" s="377"/>
      <c r="HH40" s="377"/>
      <c r="HI40" s="377"/>
      <c r="HJ40" s="377"/>
      <c r="HK40" s="377"/>
      <c r="HL40" s="377"/>
      <c r="HM40" s="377"/>
      <c r="HN40" s="377"/>
      <c r="HO40" s="377"/>
      <c r="HP40" s="377"/>
      <c r="HQ40" s="377"/>
      <c r="HR40" s="377"/>
      <c r="HS40" s="377"/>
      <c r="HT40" s="377"/>
      <c r="HU40" s="377"/>
      <c r="HV40" s="377"/>
      <c r="HW40" s="377"/>
      <c r="HX40" s="377"/>
      <c r="HY40" s="377"/>
      <c r="HZ40" s="377"/>
      <c r="IA40" s="377"/>
      <c r="IB40" s="377"/>
      <c r="IC40" s="377"/>
      <c r="ID40" s="377"/>
      <c r="IE40" s="377"/>
      <c r="IF40" s="377"/>
      <c r="IG40" s="377"/>
      <c r="IH40" s="377"/>
      <c r="II40" s="377"/>
      <c r="IJ40" s="377"/>
      <c r="IK40" s="377"/>
      <c r="IL40" s="377"/>
      <c r="IM40" s="377"/>
      <c r="IN40" s="377"/>
      <c r="IO40" s="377"/>
      <c r="IP40" s="377"/>
      <c r="IQ40" s="377"/>
      <c r="IR40" s="377"/>
      <c r="IS40" s="377"/>
      <c r="IT40" s="377"/>
      <c r="IU40" s="377"/>
      <c r="IV40" s="377"/>
    </row>
    <row r="41" spans="1:256" s="331" customFormat="1" ht="15.75">
      <c r="A41" s="468" t="s">
        <v>545</v>
      </c>
      <c r="B41" s="238" t="s">
        <v>526</v>
      </c>
      <c r="C41" s="382" t="s">
        <v>156</v>
      </c>
      <c r="D41" s="382" t="s">
        <v>689</v>
      </c>
      <c r="E41" s="469" t="s">
        <v>666</v>
      </c>
      <c r="F41" s="380" t="s">
        <v>531</v>
      </c>
      <c r="G41" s="325" t="s">
        <v>528</v>
      </c>
      <c r="H41" s="340" t="s">
        <v>690</v>
      </c>
      <c r="I41" s="340" t="s">
        <v>552</v>
      </c>
      <c r="J41" s="340" t="s">
        <v>705</v>
      </c>
      <c r="K41" s="450">
        <v>2607901</v>
      </c>
      <c r="L41" s="439">
        <v>34.97</v>
      </c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 s="377"/>
      <c r="FT41" s="377"/>
      <c r="FU41" s="377"/>
      <c r="FV41" s="377"/>
      <c r="FW41" s="377"/>
      <c r="FX41" s="377"/>
      <c r="FY41" s="377"/>
      <c r="FZ41" s="377"/>
      <c r="GA41" s="377"/>
      <c r="GB41" s="377"/>
      <c r="GC41" s="377"/>
      <c r="GD41" s="377"/>
      <c r="GE41" s="377"/>
      <c r="GF41" s="377"/>
      <c r="GG41" s="377"/>
      <c r="GH41" s="377"/>
      <c r="GI41" s="377"/>
      <c r="GJ41" s="377"/>
      <c r="GK41" s="377"/>
      <c r="GL41" s="377"/>
      <c r="GM41" s="377"/>
      <c r="GN41" s="377"/>
      <c r="GO41" s="377"/>
      <c r="GP41" s="377"/>
      <c r="GQ41" s="377"/>
      <c r="GR41" s="377"/>
      <c r="GS41" s="377"/>
      <c r="GT41" s="377"/>
      <c r="GU41" s="377"/>
      <c r="GV41" s="377"/>
      <c r="GW41" s="377"/>
      <c r="GX41" s="377"/>
      <c r="GY41" s="377"/>
      <c r="GZ41" s="377"/>
      <c r="HA41" s="377"/>
      <c r="HB41" s="377"/>
      <c r="HC41" s="377"/>
      <c r="HD41" s="377"/>
      <c r="HE41" s="377"/>
      <c r="HF41" s="377"/>
      <c r="HG41" s="377"/>
      <c r="HH41" s="377"/>
      <c r="HI41" s="377"/>
      <c r="HJ41" s="377"/>
      <c r="HK41" s="377"/>
      <c r="HL41" s="377"/>
      <c r="HM41" s="377"/>
      <c r="HN41" s="377"/>
      <c r="HO41" s="377"/>
      <c r="HP41" s="377"/>
      <c r="HQ41" s="377"/>
      <c r="HR41" s="377"/>
      <c r="HS41" s="377"/>
      <c r="HT41" s="377"/>
      <c r="HU41" s="377"/>
      <c r="HV41" s="377"/>
      <c r="HW41" s="377"/>
      <c r="HX41" s="377"/>
      <c r="HY41" s="377"/>
      <c r="HZ41" s="377"/>
      <c r="IA41" s="377"/>
      <c r="IB41" s="377"/>
      <c r="IC41" s="377"/>
      <c r="ID41" s="377"/>
      <c r="IE41" s="377"/>
      <c r="IF41" s="377"/>
      <c r="IG41" s="377"/>
      <c r="IH41" s="377"/>
      <c r="II41" s="377"/>
      <c r="IJ41" s="377"/>
      <c r="IK41" s="377"/>
      <c r="IL41" s="377"/>
      <c r="IM41" s="377"/>
      <c r="IN41" s="377"/>
      <c r="IO41" s="377"/>
      <c r="IP41" s="377"/>
      <c r="IQ41" s="377"/>
      <c r="IR41" s="377"/>
      <c r="IS41" s="377"/>
      <c r="IT41" s="377"/>
      <c r="IU41" s="377"/>
      <c r="IV41" s="377"/>
    </row>
    <row r="42" spans="1:256" s="331" customFormat="1" ht="15.75">
      <c r="A42" s="468" t="s">
        <v>545</v>
      </c>
      <c r="B42" s="238" t="s">
        <v>526</v>
      </c>
      <c r="C42" s="382" t="s">
        <v>154</v>
      </c>
      <c r="D42" s="382" t="s">
        <v>691</v>
      </c>
      <c r="E42" s="469" t="s">
        <v>670</v>
      </c>
      <c r="F42" s="380" t="s">
        <v>531</v>
      </c>
      <c r="G42" s="325" t="s">
        <v>528</v>
      </c>
      <c r="H42" s="340" t="s">
        <v>692</v>
      </c>
      <c r="I42" s="340" t="s">
        <v>552</v>
      </c>
      <c r="J42" s="340" t="s">
        <v>704</v>
      </c>
      <c r="K42" s="450">
        <v>2611606</v>
      </c>
      <c r="L42" s="439">
        <v>74.97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 s="377"/>
      <c r="FT42" s="377"/>
      <c r="FU42" s="377"/>
      <c r="FV42" s="377"/>
      <c r="FW42" s="377"/>
      <c r="FX42" s="377"/>
      <c r="FY42" s="377"/>
      <c r="FZ42" s="377"/>
      <c r="GA42" s="377"/>
      <c r="GB42" s="377"/>
      <c r="GC42" s="377"/>
      <c r="GD42" s="377"/>
      <c r="GE42" s="377"/>
      <c r="GF42" s="377"/>
      <c r="GG42" s="377"/>
      <c r="GH42" s="377"/>
      <c r="GI42" s="377"/>
      <c r="GJ42" s="377"/>
      <c r="GK42" s="377"/>
      <c r="GL42" s="377"/>
      <c r="GM42" s="377"/>
      <c r="GN42" s="377"/>
      <c r="GO42" s="377"/>
      <c r="GP42" s="377"/>
      <c r="GQ42" s="377"/>
      <c r="GR42" s="377"/>
      <c r="GS42" s="377"/>
      <c r="GT42" s="377"/>
      <c r="GU42" s="377"/>
      <c r="GV42" s="377"/>
      <c r="GW42" s="377"/>
      <c r="GX42" s="377"/>
      <c r="GY42" s="377"/>
      <c r="GZ42" s="377"/>
      <c r="HA42" s="377"/>
      <c r="HB42" s="377"/>
      <c r="HC42" s="377"/>
      <c r="HD42" s="377"/>
      <c r="HE42" s="377"/>
      <c r="HF42" s="377"/>
      <c r="HG42" s="377"/>
      <c r="HH42" s="377"/>
      <c r="HI42" s="377"/>
      <c r="HJ42" s="377"/>
      <c r="HK42" s="377"/>
      <c r="HL42" s="377"/>
      <c r="HM42" s="377"/>
      <c r="HN42" s="377"/>
      <c r="HO42" s="377"/>
      <c r="HP42" s="377"/>
      <c r="HQ42" s="377"/>
      <c r="HR42" s="377"/>
      <c r="HS42" s="377"/>
      <c r="HT42" s="377"/>
      <c r="HU42" s="377"/>
      <c r="HV42" s="377"/>
      <c r="HW42" s="377"/>
      <c r="HX42" s="377"/>
      <c r="HY42" s="377"/>
      <c r="HZ42" s="377"/>
      <c r="IA42" s="377"/>
      <c r="IB42" s="377"/>
      <c r="IC42" s="377"/>
      <c r="ID42" s="377"/>
      <c r="IE42" s="377"/>
      <c r="IF42" s="377"/>
      <c r="IG42" s="377"/>
      <c r="IH42" s="377"/>
      <c r="II42" s="377"/>
      <c r="IJ42" s="377"/>
      <c r="IK42" s="377"/>
      <c r="IL42" s="377"/>
      <c r="IM42" s="377"/>
      <c r="IN42" s="377"/>
      <c r="IO42" s="377"/>
      <c r="IP42" s="377"/>
      <c r="IQ42" s="377"/>
      <c r="IR42" s="377"/>
      <c r="IS42" s="377"/>
      <c r="IT42" s="377"/>
      <c r="IU42" s="377"/>
      <c r="IV42" s="377"/>
    </row>
    <row r="43" spans="1:256" s="331" customFormat="1" ht="15.75">
      <c r="A43" s="468" t="s">
        <v>545</v>
      </c>
      <c r="B43" s="238" t="s">
        <v>526</v>
      </c>
      <c r="C43" s="449" t="s">
        <v>543</v>
      </c>
      <c r="D43" s="382" t="s">
        <v>693</v>
      </c>
      <c r="E43" s="469" t="s">
        <v>694</v>
      </c>
      <c r="F43" s="380" t="s">
        <v>531</v>
      </c>
      <c r="G43" s="325" t="s">
        <v>528</v>
      </c>
      <c r="H43" s="340" t="s">
        <v>672</v>
      </c>
      <c r="I43" s="340" t="s">
        <v>583</v>
      </c>
      <c r="J43" s="340"/>
      <c r="K43" s="450">
        <v>3550308</v>
      </c>
      <c r="L43" s="439">
        <v>23.5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 s="377"/>
      <c r="FT43" s="377"/>
      <c r="FU43" s="377"/>
      <c r="FV43" s="377"/>
      <c r="FW43" s="377"/>
      <c r="FX43" s="377"/>
      <c r="FY43" s="377"/>
      <c r="FZ43" s="377"/>
      <c r="GA43" s="377"/>
      <c r="GB43" s="377"/>
      <c r="GC43" s="377"/>
      <c r="GD43" s="377"/>
      <c r="GE43" s="377"/>
      <c r="GF43" s="377"/>
      <c r="GG43" s="377"/>
      <c r="GH43" s="377"/>
      <c r="GI43" s="377"/>
      <c r="GJ43" s="377"/>
      <c r="GK43" s="377"/>
      <c r="GL43" s="377"/>
      <c r="GM43" s="377"/>
      <c r="GN43" s="377"/>
      <c r="GO43" s="377"/>
      <c r="GP43" s="377"/>
      <c r="GQ43" s="377"/>
      <c r="GR43" s="377"/>
      <c r="GS43" s="377"/>
      <c r="GT43" s="377"/>
      <c r="GU43" s="377"/>
      <c r="GV43" s="377"/>
      <c r="GW43" s="377"/>
      <c r="GX43" s="377"/>
      <c r="GY43" s="377"/>
      <c r="GZ43" s="377"/>
      <c r="HA43" s="377"/>
      <c r="HB43" s="377"/>
      <c r="HC43" s="377"/>
      <c r="HD43" s="377"/>
      <c r="HE43" s="377"/>
      <c r="HF43" s="377"/>
      <c r="HG43" s="377"/>
      <c r="HH43" s="377"/>
      <c r="HI43" s="377"/>
      <c r="HJ43" s="377"/>
      <c r="HK43" s="377"/>
      <c r="HL43" s="377"/>
      <c r="HM43" s="377"/>
      <c r="HN43" s="377"/>
      <c r="HO43" s="377"/>
      <c r="HP43" s="377"/>
      <c r="HQ43" s="377"/>
      <c r="HR43" s="377"/>
      <c r="HS43" s="377"/>
      <c r="HT43" s="377"/>
      <c r="HU43" s="377"/>
      <c r="HV43" s="377"/>
      <c r="HW43" s="377"/>
      <c r="HX43" s="377"/>
      <c r="HY43" s="377"/>
      <c r="HZ43" s="377"/>
      <c r="IA43" s="377"/>
      <c r="IB43" s="377"/>
      <c r="IC43" s="377"/>
      <c r="ID43" s="377"/>
      <c r="IE43" s="377"/>
      <c r="IF43" s="377"/>
      <c r="IG43" s="377"/>
      <c r="IH43" s="377"/>
      <c r="II43" s="377"/>
      <c r="IJ43" s="377"/>
      <c r="IK43" s="377"/>
      <c r="IL43" s="377"/>
      <c r="IM43" s="377"/>
      <c r="IN43" s="377"/>
      <c r="IO43" s="377"/>
      <c r="IP43" s="377"/>
      <c r="IQ43" s="377"/>
      <c r="IR43" s="377"/>
      <c r="IS43" s="377"/>
      <c r="IT43" s="377"/>
      <c r="IU43" s="377"/>
      <c r="IV43" s="377"/>
    </row>
    <row r="44" spans="1:256" s="331" customFormat="1" ht="15.75">
      <c r="A44" s="468" t="s">
        <v>545</v>
      </c>
      <c r="B44" s="238" t="s">
        <v>526</v>
      </c>
      <c r="C44" s="449" t="s">
        <v>543</v>
      </c>
      <c r="D44" s="382" t="s">
        <v>693</v>
      </c>
      <c r="E44" s="469" t="s">
        <v>694</v>
      </c>
      <c r="F44" s="380" t="s">
        <v>531</v>
      </c>
      <c r="G44" s="325" t="s">
        <v>528</v>
      </c>
      <c r="H44" s="340" t="s">
        <v>672</v>
      </c>
      <c r="I44" s="340" t="s">
        <v>583</v>
      </c>
      <c r="J44" s="340"/>
      <c r="K44" s="450">
        <v>3550308</v>
      </c>
      <c r="L44" s="439">
        <v>16.899999999999999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 s="377"/>
      <c r="FT44" s="377"/>
      <c r="FU44" s="377"/>
      <c r="FV44" s="377"/>
      <c r="FW44" s="377"/>
      <c r="FX44" s="377"/>
      <c r="FY44" s="377"/>
      <c r="FZ44" s="377"/>
      <c r="GA44" s="377"/>
      <c r="GB44" s="377"/>
      <c r="GC44" s="377"/>
      <c r="GD44" s="377"/>
      <c r="GE44" s="377"/>
      <c r="GF44" s="377"/>
      <c r="GG44" s="377"/>
      <c r="GH44" s="377"/>
      <c r="GI44" s="377"/>
      <c r="GJ44" s="377"/>
      <c r="GK44" s="377"/>
      <c r="GL44" s="377"/>
      <c r="GM44" s="377"/>
      <c r="GN44" s="377"/>
      <c r="GO44" s="377"/>
      <c r="GP44" s="377"/>
      <c r="GQ44" s="377"/>
      <c r="GR44" s="377"/>
      <c r="GS44" s="377"/>
      <c r="GT44" s="377"/>
      <c r="GU44" s="377"/>
      <c r="GV44" s="377"/>
      <c r="GW44" s="377"/>
      <c r="GX44" s="377"/>
      <c r="GY44" s="377"/>
      <c r="GZ44" s="377"/>
      <c r="HA44" s="377"/>
      <c r="HB44" s="377"/>
      <c r="HC44" s="377"/>
      <c r="HD44" s="377"/>
      <c r="HE44" s="377"/>
      <c r="HF44" s="377"/>
      <c r="HG44" s="377"/>
      <c r="HH44" s="377"/>
      <c r="HI44" s="377"/>
      <c r="HJ44" s="377"/>
      <c r="HK44" s="377"/>
      <c r="HL44" s="377"/>
      <c r="HM44" s="377"/>
      <c r="HN44" s="377"/>
      <c r="HO44" s="377"/>
      <c r="HP44" s="377"/>
      <c r="HQ44" s="377"/>
      <c r="HR44" s="377"/>
      <c r="HS44" s="377"/>
      <c r="HT44" s="377"/>
      <c r="HU44" s="377"/>
      <c r="HV44" s="377"/>
      <c r="HW44" s="377"/>
      <c r="HX44" s="377"/>
      <c r="HY44" s="377"/>
      <c r="HZ44" s="377"/>
      <c r="IA44" s="377"/>
      <c r="IB44" s="377"/>
      <c r="IC44" s="377"/>
      <c r="ID44" s="377"/>
      <c r="IE44" s="377"/>
      <c r="IF44" s="377"/>
      <c r="IG44" s="377"/>
      <c r="IH44" s="377"/>
      <c r="II44" s="377"/>
      <c r="IJ44" s="377"/>
      <c r="IK44" s="377"/>
      <c r="IL44" s="377"/>
      <c r="IM44" s="377"/>
      <c r="IN44" s="377"/>
      <c r="IO44" s="377"/>
      <c r="IP44" s="377"/>
      <c r="IQ44" s="377"/>
      <c r="IR44" s="377"/>
      <c r="IS44" s="377"/>
      <c r="IT44" s="377"/>
      <c r="IU44" s="377"/>
      <c r="IV44" s="377"/>
    </row>
    <row r="45" spans="1:256" s="331" customFormat="1" ht="15.75">
      <c r="A45" s="468" t="s">
        <v>545</v>
      </c>
      <c r="B45" s="238" t="s">
        <v>526</v>
      </c>
      <c r="C45" s="449" t="s">
        <v>543</v>
      </c>
      <c r="D45" s="382" t="s">
        <v>693</v>
      </c>
      <c r="E45" s="469" t="s">
        <v>694</v>
      </c>
      <c r="F45" s="380" t="s">
        <v>531</v>
      </c>
      <c r="G45" s="325" t="s">
        <v>528</v>
      </c>
      <c r="H45" s="340" t="s">
        <v>672</v>
      </c>
      <c r="I45" s="340" t="s">
        <v>695</v>
      </c>
      <c r="J45" s="340"/>
      <c r="K45" s="450">
        <v>3550308</v>
      </c>
      <c r="L45" s="439">
        <v>45.66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 s="377"/>
      <c r="FT45" s="377"/>
      <c r="FU45" s="377"/>
      <c r="FV45" s="377"/>
      <c r="FW45" s="377"/>
      <c r="FX45" s="377"/>
      <c r="FY45" s="377"/>
      <c r="FZ45" s="377"/>
      <c r="GA45" s="377"/>
      <c r="GB45" s="377"/>
      <c r="GC45" s="377"/>
      <c r="GD45" s="377"/>
      <c r="GE45" s="377"/>
      <c r="GF45" s="377"/>
      <c r="GG45" s="377"/>
      <c r="GH45" s="377"/>
      <c r="GI45" s="377"/>
      <c r="GJ45" s="377"/>
      <c r="GK45" s="377"/>
      <c r="GL45" s="377"/>
      <c r="GM45" s="377"/>
      <c r="GN45" s="377"/>
      <c r="GO45" s="377"/>
      <c r="GP45" s="377"/>
      <c r="GQ45" s="377"/>
      <c r="GR45" s="377"/>
      <c r="GS45" s="377"/>
      <c r="GT45" s="377"/>
      <c r="GU45" s="377"/>
      <c r="GV45" s="377"/>
      <c r="GW45" s="377"/>
      <c r="GX45" s="377"/>
      <c r="GY45" s="377"/>
      <c r="GZ45" s="377"/>
      <c r="HA45" s="377"/>
      <c r="HB45" s="377"/>
      <c r="HC45" s="377"/>
      <c r="HD45" s="377"/>
      <c r="HE45" s="377"/>
      <c r="HF45" s="377"/>
      <c r="HG45" s="377"/>
      <c r="HH45" s="377"/>
      <c r="HI45" s="377"/>
      <c r="HJ45" s="377"/>
      <c r="HK45" s="377"/>
      <c r="HL45" s="377"/>
      <c r="HM45" s="377"/>
      <c r="HN45" s="377"/>
      <c r="HO45" s="377"/>
      <c r="HP45" s="377"/>
      <c r="HQ45" s="377"/>
      <c r="HR45" s="377"/>
      <c r="HS45" s="377"/>
      <c r="HT45" s="377"/>
      <c r="HU45" s="377"/>
      <c r="HV45" s="377"/>
      <c r="HW45" s="377"/>
      <c r="HX45" s="377"/>
      <c r="HY45" s="377"/>
      <c r="HZ45" s="377"/>
      <c r="IA45" s="377"/>
      <c r="IB45" s="377"/>
      <c r="IC45" s="377"/>
      <c r="ID45" s="377"/>
      <c r="IE45" s="377"/>
      <c r="IF45" s="377"/>
      <c r="IG45" s="377"/>
      <c r="IH45" s="377"/>
      <c r="II45" s="377"/>
      <c r="IJ45" s="377"/>
      <c r="IK45" s="377"/>
      <c r="IL45" s="377"/>
      <c r="IM45" s="377"/>
      <c r="IN45" s="377"/>
      <c r="IO45" s="377"/>
      <c r="IP45" s="377"/>
      <c r="IQ45" s="377"/>
      <c r="IR45" s="377"/>
      <c r="IS45" s="377"/>
      <c r="IT45" s="377"/>
      <c r="IU45" s="377"/>
      <c r="IV45" s="377"/>
    </row>
    <row r="46" spans="1:256" s="331" customFormat="1" ht="15.75">
      <c r="A46" s="468" t="s">
        <v>545</v>
      </c>
      <c r="B46" s="238" t="s">
        <v>526</v>
      </c>
      <c r="C46" s="449" t="s">
        <v>543</v>
      </c>
      <c r="D46" s="382" t="s">
        <v>693</v>
      </c>
      <c r="E46" s="469" t="s">
        <v>694</v>
      </c>
      <c r="F46" s="380" t="s">
        <v>531</v>
      </c>
      <c r="G46" s="325" t="s">
        <v>528</v>
      </c>
      <c r="H46" s="340" t="s">
        <v>672</v>
      </c>
      <c r="I46" s="340" t="s">
        <v>696</v>
      </c>
      <c r="J46" s="340"/>
      <c r="K46" s="450">
        <v>3550308</v>
      </c>
      <c r="L46" s="439">
        <v>37.33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 s="377"/>
      <c r="FT46" s="377"/>
      <c r="FU46" s="377"/>
      <c r="FV46" s="377"/>
      <c r="FW46" s="377"/>
      <c r="FX46" s="377"/>
      <c r="FY46" s="377"/>
      <c r="FZ46" s="377"/>
      <c r="GA46" s="377"/>
      <c r="GB46" s="377"/>
      <c r="GC46" s="377"/>
      <c r="GD46" s="377"/>
      <c r="GE46" s="377"/>
      <c r="GF46" s="377"/>
      <c r="GG46" s="377"/>
      <c r="GH46" s="377"/>
      <c r="GI46" s="377"/>
      <c r="GJ46" s="377"/>
      <c r="GK46" s="377"/>
      <c r="GL46" s="377"/>
      <c r="GM46" s="377"/>
      <c r="GN46" s="377"/>
      <c r="GO46" s="377"/>
      <c r="GP46" s="377"/>
      <c r="GQ46" s="377"/>
      <c r="GR46" s="377"/>
      <c r="GS46" s="377"/>
      <c r="GT46" s="377"/>
      <c r="GU46" s="377"/>
      <c r="GV46" s="377"/>
      <c r="GW46" s="377"/>
      <c r="GX46" s="377"/>
      <c r="GY46" s="377"/>
      <c r="GZ46" s="377"/>
      <c r="HA46" s="377"/>
      <c r="HB46" s="377"/>
      <c r="HC46" s="377"/>
      <c r="HD46" s="377"/>
      <c r="HE46" s="377"/>
      <c r="HF46" s="377"/>
      <c r="HG46" s="377"/>
      <c r="HH46" s="377"/>
      <c r="HI46" s="377"/>
      <c r="HJ46" s="377"/>
      <c r="HK46" s="377"/>
      <c r="HL46" s="377"/>
      <c r="HM46" s="377"/>
      <c r="HN46" s="377"/>
      <c r="HO46" s="377"/>
      <c r="HP46" s="377"/>
      <c r="HQ46" s="377"/>
      <c r="HR46" s="377"/>
      <c r="HS46" s="377"/>
      <c r="HT46" s="377"/>
      <c r="HU46" s="377"/>
      <c r="HV46" s="377"/>
      <c r="HW46" s="377"/>
      <c r="HX46" s="377"/>
      <c r="HY46" s="377"/>
      <c r="HZ46" s="377"/>
      <c r="IA46" s="377"/>
      <c r="IB46" s="377"/>
      <c r="IC46" s="377"/>
      <c r="ID46" s="377"/>
      <c r="IE46" s="377"/>
      <c r="IF46" s="377"/>
      <c r="IG46" s="377"/>
      <c r="IH46" s="377"/>
      <c r="II46" s="377"/>
      <c r="IJ46" s="377"/>
      <c r="IK46" s="377"/>
      <c r="IL46" s="377"/>
      <c r="IM46" s="377"/>
      <c r="IN46" s="377"/>
      <c r="IO46" s="377"/>
      <c r="IP46" s="377"/>
      <c r="IQ46" s="377"/>
      <c r="IR46" s="377"/>
      <c r="IS46" s="377"/>
      <c r="IT46" s="377"/>
      <c r="IU46" s="377"/>
      <c r="IV46" s="377"/>
    </row>
    <row r="47" spans="1:256" s="331" customFormat="1" ht="15.75">
      <c r="A47" s="468" t="s">
        <v>545</v>
      </c>
      <c r="B47" s="238" t="s">
        <v>526</v>
      </c>
      <c r="C47" s="340" t="s">
        <v>156</v>
      </c>
      <c r="D47" s="340" t="s">
        <v>697</v>
      </c>
      <c r="E47" s="380" t="s">
        <v>678</v>
      </c>
      <c r="F47" s="380" t="s">
        <v>531</v>
      </c>
      <c r="G47" s="325" t="s">
        <v>528</v>
      </c>
      <c r="H47" s="340" t="s">
        <v>698</v>
      </c>
      <c r="I47" s="340" t="s">
        <v>696</v>
      </c>
      <c r="J47" s="340" t="s">
        <v>699</v>
      </c>
      <c r="K47" s="450">
        <v>2607901</v>
      </c>
      <c r="L47" s="439">
        <v>44</v>
      </c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 s="377"/>
      <c r="FT47" s="377"/>
      <c r="FU47" s="377"/>
      <c r="FV47" s="377"/>
      <c r="FW47" s="377"/>
      <c r="FX47" s="377"/>
      <c r="FY47" s="377"/>
      <c r="FZ47" s="377"/>
      <c r="GA47" s="377"/>
      <c r="GB47" s="377"/>
      <c r="GC47" s="377"/>
      <c r="GD47" s="377"/>
      <c r="GE47" s="377"/>
      <c r="GF47" s="377"/>
      <c r="GG47" s="377"/>
      <c r="GH47" s="377"/>
      <c r="GI47" s="377"/>
      <c r="GJ47" s="377"/>
      <c r="GK47" s="377"/>
      <c r="GL47" s="377"/>
      <c r="GM47" s="377"/>
      <c r="GN47" s="377"/>
      <c r="GO47" s="377"/>
      <c r="GP47" s="377"/>
      <c r="GQ47" s="377"/>
      <c r="GR47" s="377"/>
      <c r="GS47" s="377"/>
      <c r="GT47" s="377"/>
      <c r="GU47" s="377"/>
      <c r="GV47" s="377"/>
      <c r="GW47" s="377"/>
      <c r="GX47" s="377"/>
      <c r="GY47" s="377"/>
      <c r="GZ47" s="377"/>
      <c r="HA47" s="377"/>
      <c r="HB47" s="377"/>
      <c r="HC47" s="377"/>
      <c r="HD47" s="377"/>
      <c r="HE47" s="377"/>
      <c r="HF47" s="377"/>
      <c r="HG47" s="377"/>
      <c r="HH47" s="377"/>
      <c r="HI47" s="377"/>
      <c r="HJ47" s="377"/>
      <c r="HK47" s="377"/>
      <c r="HL47" s="377"/>
      <c r="HM47" s="377"/>
      <c r="HN47" s="377"/>
      <c r="HO47" s="377"/>
      <c r="HP47" s="377"/>
      <c r="HQ47" s="377"/>
      <c r="HR47" s="377"/>
      <c r="HS47" s="377"/>
      <c r="HT47" s="377"/>
      <c r="HU47" s="377"/>
      <c r="HV47" s="377"/>
      <c r="HW47" s="377"/>
      <c r="HX47" s="377"/>
      <c r="HY47" s="377"/>
      <c r="HZ47" s="377"/>
      <c r="IA47" s="377"/>
      <c r="IB47" s="377"/>
      <c r="IC47" s="377"/>
      <c r="ID47" s="377"/>
      <c r="IE47" s="377"/>
      <c r="IF47" s="377"/>
      <c r="IG47" s="377"/>
      <c r="IH47" s="377"/>
      <c r="II47" s="377"/>
      <c r="IJ47" s="377"/>
      <c r="IK47" s="377"/>
      <c r="IL47" s="377"/>
      <c r="IM47" s="377"/>
      <c r="IN47" s="377"/>
      <c r="IO47" s="377"/>
      <c r="IP47" s="377"/>
      <c r="IQ47" s="377"/>
      <c r="IR47" s="377"/>
      <c r="IS47" s="377"/>
      <c r="IT47" s="377"/>
      <c r="IU47" s="377"/>
      <c r="IV47" s="377"/>
    </row>
    <row r="48" spans="1:256" s="331" customFormat="1" ht="15.75">
      <c r="A48" s="468" t="s">
        <v>545</v>
      </c>
      <c r="B48" s="238" t="s">
        <v>526</v>
      </c>
      <c r="C48" s="340" t="s">
        <v>154</v>
      </c>
      <c r="D48" s="340" t="s">
        <v>700</v>
      </c>
      <c r="E48" s="380" t="s">
        <v>701</v>
      </c>
      <c r="F48" s="380" t="s">
        <v>531</v>
      </c>
      <c r="G48" s="325" t="s">
        <v>528</v>
      </c>
      <c r="H48" s="340" t="s">
        <v>702</v>
      </c>
      <c r="I48" s="340" t="s">
        <v>621</v>
      </c>
      <c r="J48" s="340" t="s">
        <v>703</v>
      </c>
      <c r="K48" s="450">
        <v>2607901</v>
      </c>
      <c r="L48" s="439">
        <v>24.37</v>
      </c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 s="377"/>
      <c r="FT48" s="377"/>
      <c r="FU48" s="377"/>
      <c r="FV48" s="377"/>
      <c r="FW48" s="377"/>
      <c r="FX48" s="377"/>
      <c r="FY48" s="377"/>
      <c r="FZ48" s="377"/>
      <c r="GA48" s="377"/>
      <c r="GB48" s="377"/>
      <c r="GC48" s="377"/>
      <c r="GD48" s="377"/>
      <c r="GE48" s="377"/>
      <c r="GF48" s="377"/>
      <c r="GG48" s="377"/>
      <c r="GH48" s="377"/>
      <c r="GI48" s="377"/>
      <c r="GJ48" s="377"/>
      <c r="GK48" s="377"/>
      <c r="GL48" s="377"/>
      <c r="GM48" s="377"/>
      <c r="GN48" s="377"/>
      <c r="GO48" s="377"/>
      <c r="GP48" s="377"/>
      <c r="GQ48" s="377"/>
      <c r="GR48" s="377"/>
      <c r="GS48" s="377"/>
      <c r="GT48" s="377"/>
      <c r="GU48" s="377"/>
      <c r="GV48" s="377"/>
      <c r="GW48" s="377"/>
      <c r="GX48" s="377"/>
      <c r="GY48" s="377"/>
      <c r="GZ48" s="377"/>
      <c r="HA48" s="377"/>
      <c r="HB48" s="377"/>
      <c r="HC48" s="377"/>
      <c r="HD48" s="377"/>
      <c r="HE48" s="377"/>
      <c r="HF48" s="377"/>
      <c r="HG48" s="377"/>
      <c r="HH48" s="377"/>
      <c r="HI48" s="377"/>
      <c r="HJ48" s="377"/>
      <c r="HK48" s="377"/>
      <c r="HL48" s="377"/>
      <c r="HM48" s="377"/>
      <c r="HN48" s="377"/>
      <c r="HO48" s="377"/>
      <c r="HP48" s="377"/>
      <c r="HQ48" s="377"/>
      <c r="HR48" s="377"/>
      <c r="HS48" s="377"/>
      <c r="HT48" s="377"/>
      <c r="HU48" s="377"/>
      <c r="HV48" s="377"/>
      <c r="HW48" s="377"/>
      <c r="HX48" s="377"/>
      <c r="HY48" s="377"/>
      <c r="HZ48" s="377"/>
      <c r="IA48" s="377"/>
      <c r="IB48" s="377"/>
      <c r="IC48" s="377"/>
      <c r="ID48" s="377"/>
      <c r="IE48" s="377"/>
      <c r="IF48" s="377"/>
      <c r="IG48" s="377"/>
      <c r="IH48" s="377"/>
      <c r="II48" s="377"/>
      <c r="IJ48" s="377"/>
      <c r="IK48" s="377"/>
      <c r="IL48" s="377"/>
      <c r="IM48" s="377"/>
      <c r="IN48" s="377"/>
      <c r="IO48" s="377"/>
      <c r="IP48" s="377"/>
      <c r="IQ48" s="377"/>
      <c r="IR48" s="377"/>
      <c r="IS48" s="377"/>
      <c r="IT48" s="377"/>
      <c r="IU48" s="377"/>
      <c r="IV48" s="377"/>
    </row>
    <row r="49" spans="1:256" s="331" customFormat="1" ht="15.75">
      <c r="A49" s="468" t="s">
        <v>545</v>
      </c>
      <c r="B49" s="238" t="s">
        <v>526</v>
      </c>
      <c r="C49" s="340" t="s">
        <v>706</v>
      </c>
      <c r="D49" s="340" t="s">
        <v>707</v>
      </c>
      <c r="E49" s="380" t="s">
        <v>708</v>
      </c>
      <c r="F49" s="380" t="s">
        <v>540</v>
      </c>
      <c r="G49" s="325" t="s">
        <v>528</v>
      </c>
      <c r="H49" s="340" t="s">
        <v>709</v>
      </c>
      <c r="I49" s="340" t="s">
        <v>710</v>
      </c>
      <c r="J49" s="340" t="s">
        <v>711</v>
      </c>
      <c r="K49" s="451">
        <v>2603454</v>
      </c>
      <c r="L49" s="439">
        <v>1544.13</v>
      </c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 s="377"/>
      <c r="FT49" s="377"/>
      <c r="FU49" s="377"/>
      <c r="FV49" s="377"/>
      <c r="FW49" s="377"/>
      <c r="FX49" s="377"/>
      <c r="FY49" s="377"/>
      <c r="FZ49" s="377"/>
      <c r="GA49" s="377"/>
      <c r="GB49" s="377"/>
      <c r="GC49" s="377"/>
      <c r="GD49" s="377"/>
      <c r="GE49" s="377"/>
      <c r="GF49" s="377"/>
      <c r="GG49" s="377"/>
      <c r="GH49" s="377"/>
      <c r="GI49" s="377"/>
      <c r="GJ49" s="377"/>
      <c r="GK49" s="377"/>
      <c r="GL49" s="377"/>
      <c r="GM49" s="377"/>
      <c r="GN49" s="377"/>
      <c r="GO49" s="377"/>
      <c r="GP49" s="377"/>
      <c r="GQ49" s="377"/>
      <c r="GR49" s="377"/>
      <c r="GS49" s="377"/>
      <c r="GT49" s="377"/>
      <c r="GU49" s="377"/>
      <c r="GV49" s="377"/>
      <c r="GW49" s="377"/>
      <c r="GX49" s="377"/>
      <c r="GY49" s="377"/>
      <c r="GZ49" s="377"/>
      <c r="HA49" s="377"/>
      <c r="HB49" s="377"/>
      <c r="HC49" s="377"/>
      <c r="HD49" s="377"/>
      <c r="HE49" s="377"/>
      <c r="HF49" s="377"/>
      <c r="HG49" s="377"/>
      <c r="HH49" s="377"/>
      <c r="HI49" s="377"/>
      <c r="HJ49" s="377"/>
      <c r="HK49" s="377"/>
      <c r="HL49" s="377"/>
      <c r="HM49" s="377"/>
      <c r="HN49" s="377"/>
      <c r="HO49" s="377"/>
      <c r="HP49" s="377"/>
      <c r="HQ49" s="377"/>
      <c r="HR49" s="377"/>
      <c r="HS49" s="377"/>
      <c r="HT49" s="377"/>
      <c r="HU49" s="377"/>
      <c r="HV49" s="377"/>
      <c r="HW49" s="377"/>
      <c r="HX49" s="377"/>
      <c r="HY49" s="377"/>
      <c r="HZ49" s="377"/>
      <c r="IA49" s="377"/>
      <c r="IB49" s="377"/>
      <c r="IC49" s="377"/>
      <c r="ID49" s="377"/>
      <c r="IE49" s="377"/>
      <c r="IF49" s="377"/>
      <c r="IG49" s="377"/>
      <c r="IH49" s="377"/>
      <c r="II49" s="377"/>
      <c r="IJ49" s="377"/>
      <c r="IK49" s="377"/>
      <c r="IL49" s="377"/>
      <c r="IM49" s="377"/>
      <c r="IN49" s="377"/>
      <c r="IO49" s="377"/>
      <c r="IP49" s="377"/>
      <c r="IQ49" s="377"/>
      <c r="IR49" s="377"/>
      <c r="IS49" s="377"/>
      <c r="IT49" s="377"/>
      <c r="IU49" s="377"/>
      <c r="IV49" s="377"/>
    </row>
    <row r="50" spans="1:256" s="331" customFormat="1" ht="15.75">
      <c r="A50" s="468" t="s">
        <v>545</v>
      </c>
      <c r="B50" s="238" t="s">
        <v>526</v>
      </c>
      <c r="C50" s="382" t="s">
        <v>712</v>
      </c>
      <c r="D50" s="452" t="s">
        <v>713</v>
      </c>
      <c r="E50" s="380" t="s">
        <v>714</v>
      </c>
      <c r="F50" s="380" t="s">
        <v>540</v>
      </c>
      <c r="G50" s="325" t="s">
        <v>528</v>
      </c>
      <c r="H50" s="340" t="s">
        <v>715</v>
      </c>
      <c r="I50" s="340" t="s">
        <v>710</v>
      </c>
      <c r="J50" s="340" t="s">
        <v>716</v>
      </c>
      <c r="K50" s="383">
        <v>2611606</v>
      </c>
      <c r="L50" s="439">
        <v>1471.65</v>
      </c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 s="377"/>
      <c r="FT50" s="377"/>
      <c r="FU50" s="377"/>
      <c r="FV50" s="377"/>
      <c r="FW50" s="377"/>
      <c r="FX50" s="377"/>
      <c r="FY50" s="377"/>
      <c r="FZ50" s="377"/>
      <c r="GA50" s="377"/>
      <c r="GB50" s="377"/>
      <c r="GC50" s="377"/>
      <c r="GD50" s="377"/>
      <c r="GE50" s="377"/>
      <c r="GF50" s="377"/>
      <c r="GG50" s="377"/>
      <c r="GH50" s="377"/>
      <c r="GI50" s="377"/>
      <c r="GJ50" s="377"/>
      <c r="GK50" s="377"/>
      <c r="GL50" s="377"/>
      <c r="GM50" s="377"/>
      <c r="GN50" s="377"/>
      <c r="GO50" s="377"/>
      <c r="GP50" s="377"/>
      <c r="GQ50" s="377"/>
      <c r="GR50" s="377"/>
      <c r="GS50" s="377"/>
      <c r="GT50" s="377"/>
      <c r="GU50" s="377"/>
      <c r="GV50" s="377"/>
      <c r="GW50" s="377"/>
      <c r="GX50" s="377"/>
      <c r="GY50" s="377"/>
      <c r="GZ50" s="377"/>
      <c r="HA50" s="377"/>
      <c r="HB50" s="377"/>
      <c r="HC50" s="377"/>
      <c r="HD50" s="377"/>
      <c r="HE50" s="377"/>
      <c r="HF50" s="377"/>
      <c r="HG50" s="377"/>
      <c r="HH50" s="377"/>
      <c r="HI50" s="377"/>
      <c r="HJ50" s="377"/>
      <c r="HK50" s="377"/>
      <c r="HL50" s="377"/>
      <c r="HM50" s="377"/>
      <c r="HN50" s="377"/>
      <c r="HO50" s="377"/>
      <c r="HP50" s="377"/>
      <c r="HQ50" s="377"/>
      <c r="HR50" s="377"/>
      <c r="HS50" s="377"/>
      <c r="HT50" s="377"/>
      <c r="HU50" s="377"/>
      <c r="HV50" s="377"/>
      <c r="HW50" s="377"/>
      <c r="HX50" s="377"/>
      <c r="HY50" s="377"/>
      <c r="HZ50" s="377"/>
      <c r="IA50" s="377"/>
      <c r="IB50" s="377"/>
      <c r="IC50" s="377"/>
      <c r="ID50" s="377"/>
      <c r="IE50" s="377"/>
      <c r="IF50" s="377"/>
      <c r="IG50" s="377"/>
      <c r="IH50" s="377"/>
      <c r="II50" s="377"/>
      <c r="IJ50" s="377"/>
      <c r="IK50" s="377"/>
      <c r="IL50" s="377"/>
      <c r="IM50" s="377"/>
      <c r="IN50" s="377"/>
      <c r="IO50" s="377"/>
      <c r="IP50" s="377"/>
      <c r="IQ50" s="377"/>
      <c r="IR50" s="377"/>
      <c r="IS50" s="377"/>
      <c r="IT50" s="377"/>
      <c r="IU50" s="377"/>
      <c r="IV50" s="377"/>
    </row>
    <row r="51" spans="1:256" s="331" customFormat="1" ht="15.75">
      <c r="A51" s="468" t="s">
        <v>545</v>
      </c>
      <c r="B51" s="238" t="s">
        <v>526</v>
      </c>
      <c r="C51" s="382" t="s">
        <v>733</v>
      </c>
      <c r="D51" s="382" t="s">
        <v>717</v>
      </c>
      <c r="E51" s="469" t="s">
        <v>718</v>
      </c>
      <c r="F51" s="380" t="s">
        <v>531</v>
      </c>
      <c r="G51" s="325" t="s">
        <v>528</v>
      </c>
      <c r="H51" s="340" t="s">
        <v>719</v>
      </c>
      <c r="I51" s="340" t="s">
        <v>662</v>
      </c>
      <c r="J51" s="340" t="s">
        <v>720</v>
      </c>
      <c r="K51" s="451">
        <v>3106200</v>
      </c>
      <c r="L51" s="439">
        <v>435.2</v>
      </c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 s="377"/>
      <c r="FT51" s="377"/>
      <c r="FU51" s="377"/>
      <c r="FV51" s="377"/>
      <c r="FW51" s="377"/>
      <c r="FX51" s="377"/>
      <c r="FY51" s="377"/>
      <c r="FZ51" s="377"/>
      <c r="GA51" s="377"/>
      <c r="GB51" s="377"/>
      <c r="GC51" s="377"/>
      <c r="GD51" s="377"/>
      <c r="GE51" s="377"/>
      <c r="GF51" s="377"/>
      <c r="GG51" s="377"/>
      <c r="GH51" s="377"/>
      <c r="GI51" s="377"/>
      <c r="GJ51" s="377"/>
      <c r="GK51" s="377"/>
      <c r="GL51" s="377"/>
      <c r="GM51" s="377"/>
      <c r="GN51" s="377"/>
      <c r="GO51" s="377"/>
      <c r="GP51" s="377"/>
      <c r="GQ51" s="377"/>
      <c r="GR51" s="377"/>
      <c r="GS51" s="377"/>
      <c r="GT51" s="377"/>
      <c r="GU51" s="377"/>
      <c r="GV51" s="377"/>
      <c r="GW51" s="377"/>
      <c r="GX51" s="377"/>
      <c r="GY51" s="377"/>
      <c r="GZ51" s="377"/>
      <c r="HA51" s="377"/>
      <c r="HB51" s="377"/>
      <c r="HC51" s="377"/>
      <c r="HD51" s="377"/>
      <c r="HE51" s="377"/>
      <c r="HF51" s="377"/>
      <c r="HG51" s="377"/>
      <c r="HH51" s="377"/>
      <c r="HI51" s="377"/>
      <c r="HJ51" s="377"/>
      <c r="HK51" s="377"/>
      <c r="HL51" s="377"/>
      <c r="HM51" s="377"/>
      <c r="HN51" s="377"/>
      <c r="HO51" s="377"/>
      <c r="HP51" s="377"/>
      <c r="HQ51" s="377"/>
      <c r="HR51" s="377"/>
      <c r="HS51" s="377"/>
      <c r="HT51" s="377"/>
      <c r="HU51" s="377"/>
      <c r="HV51" s="377"/>
      <c r="HW51" s="377"/>
      <c r="HX51" s="377"/>
      <c r="HY51" s="377"/>
      <c r="HZ51" s="377"/>
      <c r="IA51" s="377"/>
      <c r="IB51" s="377"/>
      <c r="IC51" s="377"/>
      <c r="ID51" s="377"/>
      <c r="IE51" s="377"/>
      <c r="IF51" s="377"/>
      <c r="IG51" s="377"/>
      <c r="IH51" s="377"/>
      <c r="II51" s="377"/>
      <c r="IJ51" s="377"/>
      <c r="IK51" s="377"/>
      <c r="IL51" s="377"/>
      <c r="IM51" s="377"/>
      <c r="IN51" s="377"/>
      <c r="IO51" s="377"/>
      <c r="IP51" s="377"/>
      <c r="IQ51" s="377"/>
      <c r="IR51" s="377"/>
      <c r="IS51" s="377"/>
      <c r="IT51" s="377"/>
      <c r="IU51" s="377"/>
      <c r="IV51" s="377"/>
    </row>
    <row r="52" spans="1:256" s="331" customFormat="1" ht="15.75">
      <c r="A52" s="468" t="s">
        <v>545</v>
      </c>
      <c r="B52" s="238" t="s">
        <v>526</v>
      </c>
      <c r="C52" s="382" t="s">
        <v>157</v>
      </c>
      <c r="D52" s="382" t="s">
        <v>721</v>
      </c>
      <c r="E52" s="469" t="s">
        <v>722</v>
      </c>
      <c r="F52" s="380" t="s">
        <v>531</v>
      </c>
      <c r="G52" s="325" t="s">
        <v>528</v>
      </c>
      <c r="H52" s="340" t="s">
        <v>765</v>
      </c>
      <c r="I52" s="340" t="s">
        <v>766</v>
      </c>
      <c r="J52" s="340" t="s">
        <v>767</v>
      </c>
      <c r="K52" s="451">
        <v>3550308</v>
      </c>
      <c r="L52" s="439">
        <v>746.25</v>
      </c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 s="377"/>
      <c r="FT52" s="377"/>
      <c r="FU52" s="377"/>
      <c r="FV52" s="377"/>
      <c r="FW52" s="377"/>
      <c r="FX52" s="377"/>
      <c r="FY52" s="377"/>
      <c r="FZ52" s="377"/>
      <c r="GA52" s="377"/>
      <c r="GB52" s="377"/>
      <c r="GC52" s="377"/>
      <c r="GD52" s="377"/>
      <c r="GE52" s="377"/>
      <c r="GF52" s="377"/>
      <c r="GG52" s="377"/>
      <c r="GH52" s="377"/>
      <c r="GI52" s="377"/>
      <c r="GJ52" s="377"/>
      <c r="GK52" s="377"/>
      <c r="GL52" s="377"/>
      <c r="GM52" s="377"/>
      <c r="GN52" s="377"/>
      <c r="GO52" s="377"/>
      <c r="GP52" s="377"/>
      <c r="GQ52" s="377"/>
      <c r="GR52" s="377"/>
      <c r="GS52" s="377"/>
      <c r="GT52" s="377"/>
      <c r="GU52" s="377"/>
      <c r="GV52" s="377"/>
      <c r="GW52" s="377"/>
      <c r="GX52" s="377"/>
      <c r="GY52" s="377"/>
      <c r="GZ52" s="377"/>
      <c r="HA52" s="377"/>
      <c r="HB52" s="377"/>
      <c r="HC52" s="377"/>
      <c r="HD52" s="377"/>
      <c r="HE52" s="377"/>
      <c r="HF52" s="377"/>
      <c r="HG52" s="377"/>
      <c r="HH52" s="377"/>
      <c r="HI52" s="377"/>
      <c r="HJ52" s="377"/>
      <c r="HK52" s="377"/>
      <c r="HL52" s="377"/>
      <c r="HM52" s="377"/>
      <c r="HN52" s="377"/>
      <c r="HO52" s="377"/>
      <c r="HP52" s="377"/>
      <c r="HQ52" s="377"/>
      <c r="HR52" s="377"/>
      <c r="HS52" s="377"/>
      <c r="HT52" s="377"/>
      <c r="HU52" s="377"/>
      <c r="HV52" s="377"/>
      <c r="HW52" s="377"/>
      <c r="HX52" s="377"/>
      <c r="HY52" s="377"/>
      <c r="HZ52" s="377"/>
      <c r="IA52" s="377"/>
      <c r="IB52" s="377"/>
      <c r="IC52" s="377"/>
      <c r="ID52" s="377"/>
      <c r="IE52" s="377"/>
      <c r="IF52" s="377"/>
      <c r="IG52" s="377"/>
      <c r="IH52" s="377"/>
      <c r="II52" s="377"/>
      <c r="IJ52" s="377"/>
      <c r="IK52" s="377"/>
      <c r="IL52" s="377"/>
      <c r="IM52" s="377"/>
      <c r="IN52" s="377"/>
      <c r="IO52" s="377"/>
      <c r="IP52" s="377"/>
      <c r="IQ52" s="377"/>
      <c r="IR52" s="377"/>
      <c r="IS52" s="377"/>
      <c r="IT52" s="377"/>
      <c r="IU52" s="377"/>
      <c r="IV52" s="377"/>
    </row>
    <row r="53" spans="1:256" s="331" customFormat="1" ht="15.75">
      <c r="A53" s="468" t="s">
        <v>545</v>
      </c>
      <c r="B53" s="238" t="s">
        <v>526</v>
      </c>
      <c r="C53" s="382" t="s">
        <v>157</v>
      </c>
      <c r="D53" s="382" t="s">
        <v>721</v>
      </c>
      <c r="E53" s="469" t="s">
        <v>722</v>
      </c>
      <c r="F53" s="380" t="s">
        <v>531</v>
      </c>
      <c r="G53" s="325" t="s">
        <v>528</v>
      </c>
      <c r="H53" s="340" t="s">
        <v>723</v>
      </c>
      <c r="I53" s="340" t="s">
        <v>595</v>
      </c>
      <c r="J53" s="340" t="s">
        <v>724</v>
      </c>
      <c r="K53" s="451">
        <v>3550308</v>
      </c>
      <c r="L53" s="439">
        <v>746.25</v>
      </c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 s="377"/>
      <c r="FT53" s="377"/>
      <c r="FU53" s="377"/>
      <c r="FV53" s="377"/>
      <c r="FW53" s="377"/>
      <c r="FX53" s="377"/>
      <c r="FY53" s="377"/>
      <c r="FZ53" s="377"/>
      <c r="GA53" s="377"/>
      <c r="GB53" s="377"/>
      <c r="GC53" s="377"/>
      <c r="GD53" s="377"/>
      <c r="GE53" s="377"/>
      <c r="GF53" s="377"/>
      <c r="GG53" s="377"/>
      <c r="GH53" s="377"/>
      <c r="GI53" s="377"/>
      <c r="GJ53" s="377"/>
      <c r="GK53" s="377"/>
      <c r="GL53" s="377"/>
      <c r="GM53" s="377"/>
      <c r="GN53" s="377"/>
      <c r="GO53" s="377"/>
      <c r="GP53" s="377"/>
      <c r="GQ53" s="377"/>
      <c r="GR53" s="377"/>
      <c r="GS53" s="377"/>
      <c r="GT53" s="377"/>
      <c r="GU53" s="377"/>
      <c r="GV53" s="377"/>
      <c r="GW53" s="377"/>
      <c r="GX53" s="377"/>
      <c r="GY53" s="377"/>
      <c r="GZ53" s="377"/>
      <c r="HA53" s="377"/>
      <c r="HB53" s="377"/>
      <c r="HC53" s="377"/>
      <c r="HD53" s="377"/>
      <c r="HE53" s="377"/>
      <c r="HF53" s="377"/>
      <c r="HG53" s="377"/>
      <c r="HH53" s="377"/>
      <c r="HI53" s="377"/>
      <c r="HJ53" s="377"/>
      <c r="HK53" s="377"/>
      <c r="HL53" s="377"/>
      <c r="HM53" s="377"/>
      <c r="HN53" s="377"/>
      <c r="HO53" s="377"/>
      <c r="HP53" s="377"/>
      <c r="HQ53" s="377"/>
      <c r="HR53" s="377"/>
      <c r="HS53" s="377"/>
      <c r="HT53" s="377"/>
      <c r="HU53" s="377"/>
      <c r="HV53" s="377"/>
      <c r="HW53" s="377"/>
      <c r="HX53" s="377"/>
      <c r="HY53" s="377"/>
      <c r="HZ53" s="377"/>
      <c r="IA53" s="377"/>
      <c r="IB53" s="377"/>
      <c r="IC53" s="377"/>
      <c r="ID53" s="377"/>
      <c r="IE53" s="377"/>
      <c r="IF53" s="377"/>
      <c r="IG53" s="377"/>
      <c r="IH53" s="377"/>
      <c r="II53" s="377"/>
      <c r="IJ53" s="377"/>
      <c r="IK53" s="377"/>
      <c r="IL53" s="377"/>
      <c r="IM53" s="377"/>
      <c r="IN53" s="377"/>
      <c r="IO53" s="377"/>
      <c r="IP53" s="377"/>
      <c r="IQ53" s="377"/>
      <c r="IR53" s="377"/>
      <c r="IS53" s="377"/>
      <c r="IT53" s="377"/>
      <c r="IU53" s="377"/>
      <c r="IV53" s="377"/>
    </row>
    <row r="54" spans="1:256" s="331" customFormat="1" ht="15.75">
      <c r="A54" s="468" t="s">
        <v>545</v>
      </c>
      <c r="B54" s="238" t="s">
        <v>526</v>
      </c>
      <c r="C54" s="382" t="s">
        <v>1008</v>
      </c>
      <c r="D54" s="382" t="s">
        <v>725</v>
      </c>
      <c r="E54" s="469" t="s">
        <v>726</v>
      </c>
      <c r="F54" s="380" t="s">
        <v>540</v>
      </c>
      <c r="G54" s="325" t="s">
        <v>528</v>
      </c>
      <c r="H54" s="340" t="s">
        <v>727</v>
      </c>
      <c r="I54" s="340" t="s">
        <v>621</v>
      </c>
      <c r="J54" s="340" t="s">
        <v>728</v>
      </c>
      <c r="K54" s="451">
        <v>2927408</v>
      </c>
      <c r="L54" s="439">
        <v>10000</v>
      </c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 s="377"/>
      <c r="FT54" s="377"/>
      <c r="FU54" s="377"/>
      <c r="FV54" s="377"/>
      <c r="FW54" s="377"/>
      <c r="FX54" s="377"/>
      <c r="FY54" s="377"/>
      <c r="FZ54" s="377"/>
      <c r="GA54" s="377"/>
      <c r="GB54" s="377"/>
      <c r="GC54" s="377"/>
      <c r="GD54" s="377"/>
      <c r="GE54" s="377"/>
      <c r="GF54" s="377"/>
      <c r="GG54" s="377"/>
      <c r="GH54" s="377"/>
      <c r="GI54" s="377"/>
      <c r="GJ54" s="377"/>
      <c r="GK54" s="377"/>
      <c r="GL54" s="377"/>
      <c r="GM54" s="377"/>
      <c r="GN54" s="377"/>
      <c r="GO54" s="377"/>
      <c r="GP54" s="377"/>
      <c r="GQ54" s="377"/>
      <c r="GR54" s="377"/>
      <c r="GS54" s="377"/>
      <c r="GT54" s="377"/>
      <c r="GU54" s="377"/>
      <c r="GV54" s="377"/>
      <c r="GW54" s="377"/>
      <c r="GX54" s="377"/>
      <c r="GY54" s="377"/>
      <c r="GZ54" s="377"/>
      <c r="HA54" s="377"/>
      <c r="HB54" s="377"/>
      <c r="HC54" s="377"/>
      <c r="HD54" s="377"/>
      <c r="HE54" s="377"/>
      <c r="HF54" s="377"/>
      <c r="HG54" s="377"/>
      <c r="HH54" s="377"/>
      <c r="HI54" s="377"/>
      <c r="HJ54" s="377"/>
      <c r="HK54" s="377"/>
      <c r="HL54" s="377"/>
      <c r="HM54" s="377"/>
      <c r="HN54" s="377"/>
      <c r="HO54" s="377"/>
      <c r="HP54" s="377"/>
      <c r="HQ54" s="377"/>
      <c r="HR54" s="377"/>
      <c r="HS54" s="377"/>
      <c r="HT54" s="377"/>
      <c r="HU54" s="377"/>
      <c r="HV54" s="377"/>
      <c r="HW54" s="377"/>
      <c r="HX54" s="377"/>
      <c r="HY54" s="377"/>
      <c r="HZ54" s="377"/>
      <c r="IA54" s="377"/>
      <c r="IB54" s="377"/>
      <c r="IC54" s="377"/>
      <c r="ID54" s="377"/>
      <c r="IE54" s="377"/>
      <c r="IF54" s="377"/>
      <c r="IG54" s="377"/>
      <c r="IH54" s="377"/>
      <c r="II54" s="377"/>
      <c r="IJ54" s="377"/>
      <c r="IK54" s="377"/>
      <c r="IL54" s="377"/>
      <c r="IM54" s="377"/>
      <c r="IN54" s="377"/>
      <c r="IO54" s="377"/>
      <c r="IP54" s="377"/>
      <c r="IQ54" s="377"/>
      <c r="IR54" s="377"/>
      <c r="IS54" s="377"/>
      <c r="IT54" s="377"/>
      <c r="IU54" s="377"/>
      <c r="IV54" s="377"/>
    </row>
    <row r="55" spans="1:256" s="331" customFormat="1" ht="15.75">
      <c r="A55" s="468" t="s">
        <v>545</v>
      </c>
      <c r="B55" s="238" t="s">
        <v>526</v>
      </c>
      <c r="C55" s="382" t="s">
        <v>1008</v>
      </c>
      <c r="D55" s="382" t="s">
        <v>729</v>
      </c>
      <c r="E55" s="469" t="s">
        <v>730</v>
      </c>
      <c r="F55" s="380" t="s">
        <v>540</v>
      </c>
      <c r="G55" s="325" t="s">
        <v>528</v>
      </c>
      <c r="H55" s="340" t="s">
        <v>731</v>
      </c>
      <c r="I55" s="340" t="s">
        <v>628</v>
      </c>
      <c r="J55" s="340" t="s">
        <v>732</v>
      </c>
      <c r="K55" s="451">
        <v>2927408</v>
      </c>
      <c r="L55" s="439">
        <v>5000</v>
      </c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 s="377"/>
      <c r="FT55" s="377"/>
      <c r="FU55" s="377"/>
      <c r="FV55" s="377"/>
      <c r="FW55" s="377"/>
      <c r="FX55" s="377"/>
      <c r="FY55" s="377"/>
      <c r="FZ55" s="377"/>
      <c r="GA55" s="377"/>
      <c r="GB55" s="377"/>
      <c r="GC55" s="377"/>
      <c r="GD55" s="377"/>
      <c r="GE55" s="377"/>
      <c r="GF55" s="377"/>
      <c r="GG55" s="377"/>
      <c r="GH55" s="377"/>
      <c r="GI55" s="377"/>
      <c r="GJ55" s="377"/>
      <c r="GK55" s="377"/>
      <c r="GL55" s="377"/>
      <c r="GM55" s="377"/>
      <c r="GN55" s="377"/>
      <c r="GO55" s="377"/>
      <c r="GP55" s="377"/>
      <c r="GQ55" s="377"/>
      <c r="GR55" s="377"/>
      <c r="GS55" s="377"/>
      <c r="GT55" s="377"/>
      <c r="GU55" s="377"/>
      <c r="GV55" s="377"/>
      <c r="GW55" s="377"/>
      <c r="GX55" s="377"/>
      <c r="GY55" s="377"/>
      <c r="GZ55" s="377"/>
      <c r="HA55" s="377"/>
      <c r="HB55" s="377"/>
      <c r="HC55" s="377"/>
      <c r="HD55" s="377"/>
      <c r="HE55" s="377"/>
      <c r="HF55" s="377"/>
      <c r="HG55" s="377"/>
      <c r="HH55" s="377"/>
      <c r="HI55" s="377"/>
      <c r="HJ55" s="377"/>
      <c r="HK55" s="377"/>
      <c r="HL55" s="377"/>
      <c r="HM55" s="377"/>
      <c r="HN55" s="377"/>
      <c r="HO55" s="377"/>
      <c r="HP55" s="377"/>
      <c r="HQ55" s="377"/>
      <c r="HR55" s="377"/>
      <c r="HS55" s="377"/>
      <c r="HT55" s="377"/>
      <c r="HU55" s="377"/>
      <c r="HV55" s="377"/>
      <c r="HW55" s="377"/>
      <c r="HX55" s="377"/>
      <c r="HY55" s="377"/>
      <c r="HZ55" s="377"/>
      <c r="IA55" s="377"/>
      <c r="IB55" s="377"/>
      <c r="IC55" s="377"/>
      <c r="ID55" s="377"/>
      <c r="IE55" s="377"/>
      <c r="IF55" s="377"/>
      <c r="IG55" s="377"/>
      <c r="IH55" s="377"/>
      <c r="II55" s="377"/>
      <c r="IJ55" s="377"/>
      <c r="IK55" s="377"/>
      <c r="IL55" s="377"/>
      <c r="IM55" s="377"/>
      <c r="IN55" s="377"/>
      <c r="IO55" s="377"/>
      <c r="IP55" s="377"/>
      <c r="IQ55" s="377"/>
      <c r="IR55" s="377"/>
      <c r="IS55" s="377"/>
      <c r="IT55" s="377"/>
      <c r="IU55" s="377"/>
      <c r="IV55" s="377"/>
    </row>
    <row r="56" spans="1:256" s="331" customFormat="1" ht="15.75">
      <c r="A56" s="468" t="s">
        <v>545</v>
      </c>
      <c r="B56" s="238" t="s">
        <v>526</v>
      </c>
      <c r="C56" s="340" t="s">
        <v>144</v>
      </c>
      <c r="D56" s="340" t="s">
        <v>734</v>
      </c>
      <c r="E56" s="380" t="s">
        <v>735</v>
      </c>
      <c r="F56" s="380" t="s">
        <v>531</v>
      </c>
      <c r="G56" s="325" t="s">
        <v>528</v>
      </c>
      <c r="H56" s="340" t="s">
        <v>736</v>
      </c>
      <c r="I56" s="340" t="s">
        <v>737</v>
      </c>
      <c r="J56" s="340" t="s">
        <v>738</v>
      </c>
      <c r="K56" s="450">
        <v>3106200</v>
      </c>
      <c r="L56" s="439">
        <v>779.2</v>
      </c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77"/>
      <c r="FT56" s="377"/>
      <c r="FU56" s="377"/>
      <c r="FV56" s="377"/>
      <c r="FW56" s="377"/>
      <c r="FX56" s="377"/>
      <c r="FY56" s="377"/>
      <c r="FZ56" s="377"/>
      <c r="GA56" s="377"/>
      <c r="GB56" s="377"/>
      <c r="GC56" s="377"/>
      <c r="GD56" s="377"/>
      <c r="GE56" s="377"/>
      <c r="GF56" s="377"/>
      <c r="GG56" s="377"/>
      <c r="GH56" s="377"/>
      <c r="GI56" s="377"/>
      <c r="GJ56" s="377"/>
      <c r="GK56" s="377"/>
      <c r="GL56" s="377"/>
      <c r="GM56" s="377"/>
      <c r="GN56" s="377"/>
      <c r="GO56" s="377"/>
      <c r="GP56" s="377"/>
      <c r="GQ56" s="377"/>
      <c r="GR56" s="377"/>
      <c r="GS56" s="377"/>
      <c r="GT56" s="377"/>
      <c r="GU56" s="377"/>
      <c r="GV56" s="377"/>
      <c r="GW56" s="377"/>
      <c r="GX56" s="377"/>
      <c r="GY56" s="377"/>
      <c r="GZ56" s="377"/>
      <c r="HA56" s="377"/>
      <c r="HB56" s="377"/>
      <c r="HC56" s="377"/>
      <c r="HD56" s="377"/>
      <c r="HE56" s="377"/>
      <c r="HF56" s="377"/>
      <c r="HG56" s="377"/>
      <c r="HH56" s="377"/>
      <c r="HI56" s="377"/>
      <c r="HJ56" s="377"/>
      <c r="HK56" s="377"/>
      <c r="HL56" s="377"/>
      <c r="HM56" s="377"/>
      <c r="HN56" s="377"/>
      <c r="HO56" s="377"/>
      <c r="HP56" s="377"/>
      <c r="HQ56" s="377"/>
      <c r="HR56" s="377"/>
      <c r="HS56" s="377"/>
      <c r="HT56" s="377"/>
      <c r="HU56" s="377"/>
      <c r="HV56" s="377"/>
      <c r="HW56" s="377"/>
      <c r="HX56" s="377"/>
      <c r="HY56" s="377"/>
      <c r="HZ56" s="377"/>
      <c r="IA56" s="377"/>
      <c r="IB56" s="377"/>
      <c r="IC56" s="377"/>
      <c r="ID56" s="377"/>
      <c r="IE56" s="377"/>
      <c r="IF56" s="377"/>
      <c r="IG56" s="377"/>
      <c r="IH56" s="377"/>
      <c r="II56" s="377"/>
      <c r="IJ56" s="377"/>
      <c r="IK56" s="377"/>
      <c r="IL56" s="377"/>
      <c r="IM56" s="377"/>
      <c r="IN56" s="377"/>
      <c r="IO56" s="377"/>
      <c r="IP56" s="377"/>
      <c r="IQ56" s="377"/>
      <c r="IR56" s="377"/>
      <c r="IS56" s="377"/>
      <c r="IT56" s="377"/>
      <c r="IU56" s="377"/>
      <c r="IV56" s="377"/>
    </row>
    <row r="57" spans="1:256" s="331" customFormat="1" ht="15.75">
      <c r="A57" s="468" t="s">
        <v>545</v>
      </c>
      <c r="B57" s="238" t="s">
        <v>526</v>
      </c>
      <c r="C57" s="340" t="s">
        <v>445</v>
      </c>
      <c r="D57" s="340" t="s">
        <v>768</v>
      </c>
      <c r="E57" s="380" t="s">
        <v>769</v>
      </c>
      <c r="F57" s="380" t="s">
        <v>531</v>
      </c>
      <c r="G57" s="325" t="s">
        <v>528</v>
      </c>
      <c r="H57" s="340" t="s">
        <v>770</v>
      </c>
      <c r="I57" s="340" t="s">
        <v>771</v>
      </c>
      <c r="J57" s="340" t="s">
        <v>772</v>
      </c>
      <c r="K57" s="451">
        <v>3550308</v>
      </c>
      <c r="L57" s="439">
        <v>285.89999999999998</v>
      </c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77"/>
      <c r="FT57" s="377"/>
      <c r="FU57" s="377"/>
      <c r="FV57" s="377"/>
      <c r="FW57" s="377"/>
      <c r="FX57" s="377"/>
      <c r="FY57" s="377"/>
      <c r="FZ57" s="377"/>
      <c r="GA57" s="377"/>
      <c r="GB57" s="377"/>
      <c r="GC57" s="377"/>
      <c r="GD57" s="377"/>
      <c r="GE57" s="377"/>
      <c r="GF57" s="377"/>
      <c r="GG57" s="377"/>
      <c r="GH57" s="377"/>
      <c r="GI57" s="377"/>
      <c r="GJ57" s="377"/>
      <c r="GK57" s="377"/>
      <c r="GL57" s="377"/>
      <c r="GM57" s="377"/>
      <c r="GN57" s="377"/>
      <c r="GO57" s="377"/>
      <c r="GP57" s="377"/>
      <c r="GQ57" s="377"/>
      <c r="GR57" s="377"/>
      <c r="GS57" s="377"/>
      <c r="GT57" s="377"/>
      <c r="GU57" s="377"/>
      <c r="GV57" s="377"/>
      <c r="GW57" s="377"/>
      <c r="GX57" s="377"/>
      <c r="GY57" s="377"/>
      <c r="GZ57" s="377"/>
      <c r="HA57" s="377"/>
      <c r="HB57" s="377"/>
      <c r="HC57" s="377"/>
      <c r="HD57" s="377"/>
      <c r="HE57" s="377"/>
      <c r="HF57" s="377"/>
      <c r="HG57" s="377"/>
      <c r="HH57" s="377"/>
      <c r="HI57" s="377"/>
      <c r="HJ57" s="377"/>
      <c r="HK57" s="377"/>
      <c r="HL57" s="377"/>
      <c r="HM57" s="377"/>
      <c r="HN57" s="377"/>
      <c r="HO57" s="377"/>
      <c r="HP57" s="377"/>
      <c r="HQ57" s="377"/>
      <c r="HR57" s="377"/>
      <c r="HS57" s="377"/>
      <c r="HT57" s="377"/>
      <c r="HU57" s="377"/>
      <c r="HV57" s="377"/>
      <c r="HW57" s="377"/>
      <c r="HX57" s="377"/>
      <c r="HY57" s="377"/>
      <c r="HZ57" s="377"/>
      <c r="IA57" s="377"/>
      <c r="IB57" s="377"/>
      <c r="IC57" s="377"/>
      <c r="ID57" s="377"/>
      <c r="IE57" s="377"/>
      <c r="IF57" s="377"/>
      <c r="IG57" s="377"/>
      <c r="IH57" s="377"/>
      <c r="II57" s="377"/>
      <c r="IJ57" s="377"/>
      <c r="IK57" s="377"/>
      <c r="IL57" s="377"/>
      <c r="IM57" s="377"/>
      <c r="IN57" s="377"/>
      <c r="IO57" s="377"/>
      <c r="IP57" s="377"/>
      <c r="IQ57" s="377"/>
      <c r="IR57" s="377"/>
      <c r="IS57" s="377"/>
      <c r="IT57" s="377"/>
      <c r="IU57" s="377"/>
      <c r="IV57" s="377"/>
    </row>
    <row r="58" spans="1:256" s="331" customFormat="1" ht="15.75">
      <c r="A58" s="468" t="s">
        <v>545</v>
      </c>
      <c r="B58" s="238" t="s">
        <v>526</v>
      </c>
      <c r="C58" s="340" t="s">
        <v>445</v>
      </c>
      <c r="D58" s="340" t="s">
        <v>773</v>
      </c>
      <c r="E58" s="380" t="s">
        <v>774</v>
      </c>
      <c r="F58" s="380" t="s">
        <v>531</v>
      </c>
      <c r="G58" s="325" t="s">
        <v>528</v>
      </c>
      <c r="H58" s="340" t="s">
        <v>775</v>
      </c>
      <c r="I58" s="340" t="s">
        <v>662</v>
      </c>
      <c r="J58" s="340" t="s">
        <v>776</v>
      </c>
      <c r="K58" s="451">
        <v>3550308</v>
      </c>
      <c r="L58" s="439">
        <v>1995.43</v>
      </c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77"/>
      <c r="FT58" s="377"/>
      <c r="FU58" s="377"/>
      <c r="FV58" s="377"/>
      <c r="FW58" s="377"/>
      <c r="FX58" s="377"/>
      <c r="FY58" s="377"/>
      <c r="FZ58" s="377"/>
      <c r="GA58" s="377"/>
      <c r="GB58" s="377"/>
      <c r="GC58" s="377"/>
      <c r="GD58" s="377"/>
      <c r="GE58" s="377"/>
      <c r="GF58" s="377"/>
      <c r="GG58" s="377"/>
      <c r="GH58" s="377"/>
      <c r="GI58" s="377"/>
      <c r="GJ58" s="377"/>
      <c r="GK58" s="377"/>
      <c r="GL58" s="377"/>
      <c r="GM58" s="377"/>
      <c r="GN58" s="377"/>
      <c r="GO58" s="377"/>
      <c r="GP58" s="377"/>
      <c r="GQ58" s="377"/>
      <c r="GR58" s="377"/>
      <c r="GS58" s="377"/>
      <c r="GT58" s="377"/>
      <c r="GU58" s="377"/>
      <c r="GV58" s="377"/>
      <c r="GW58" s="377"/>
      <c r="GX58" s="377"/>
      <c r="GY58" s="377"/>
      <c r="GZ58" s="377"/>
      <c r="HA58" s="377"/>
      <c r="HB58" s="377"/>
      <c r="HC58" s="377"/>
      <c r="HD58" s="377"/>
      <c r="HE58" s="377"/>
      <c r="HF58" s="377"/>
      <c r="HG58" s="377"/>
      <c r="HH58" s="377"/>
      <c r="HI58" s="377"/>
      <c r="HJ58" s="377"/>
      <c r="HK58" s="377"/>
      <c r="HL58" s="377"/>
      <c r="HM58" s="377"/>
      <c r="HN58" s="377"/>
      <c r="HO58" s="377"/>
      <c r="HP58" s="377"/>
      <c r="HQ58" s="377"/>
      <c r="HR58" s="377"/>
      <c r="HS58" s="377"/>
      <c r="HT58" s="377"/>
      <c r="HU58" s="377"/>
      <c r="HV58" s="377"/>
      <c r="HW58" s="377"/>
      <c r="HX58" s="377"/>
      <c r="HY58" s="377"/>
      <c r="HZ58" s="377"/>
      <c r="IA58" s="377"/>
      <c r="IB58" s="377"/>
      <c r="IC58" s="377"/>
      <c r="ID58" s="377"/>
      <c r="IE58" s="377"/>
      <c r="IF58" s="377"/>
      <c r="IG58" s="377"/>
      <c r="IH58" s="377"/>
      <c r="II58" s="377"/>
      <c r="IJ58" s="377"/>
      <c r="IK58" s="377"/>
      <c r="IL58" s="377"/>
      <c r="IM58" s="377"/>
      <c r="IN58" s="377"/>
      <c r="IO58" s="377"/>
      <c r="IP58" s="377"/>
      <c r="IQ58" s="377"/>
      <c r="IR58" s="377"/>
      <c r="IS58" s="377"/>
      <c r="IT58" s="377"/>
      <c r="IU58" s="377"/>
      <c r="IV58" s="377"/>
    </row>
    <row r="59" spans="1:256" s="331" customFormat="1" ht="15.75">
      <c r="A59" s="468" t="s">
        <v>545</v>
      </c>
      <c r="B59" s="238" t="s">
        <v>526</v>
      </c>
      <c r="C59" s="340" t="s">
        <v>445</v>
      </c>
      <c r="D59" s="340" t="s">
        <v>777</v>
      </c>
      <c r="E59" s="380" t="s">
        <v>778</v>
      </c>
      <c r="F59" s="380" t="s">
        <v>531</v>
      </c>
      <c r="G59" s="325" t="s">
        <v>528</v>
      </c>
      <c r="H59" s="340" t="s">
        <v>779</v>
      </c>
      <c r="I59" s="340" t="s">
        <v>631</v>
      </c>
      <c r="J59" s="340" t="s">
        <v>780</v>
      </c>
      <c r="K59" s="451">
        <v>3550308</v>
      </c>
      <c r="L59" s="439">
        <v>282.27999999999997</v>
      </c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77"/>
      <c r="FT59" s="377"/>
      <c r="FU59" s="377"/>
      <c r="FV59" s="377"/>
      <c r="FW59" s="377"/>
      <c r="FX59" s="377"/>
      <c r="FY59" s="377"/>
      <c r="FZ59" s="377"/>
      <c r="GA59" s="377"/>
      <c r="GB59" s="377"/>
      <c r="GC59" s="377"/>
      <c r="GD59" s="377"/>
      <c r="GE59" s="377"/>
      <c r="GF59" s="377"/>
      <c r="GG59" s="377"/>
      <c r="GH59" s="377"/>
      <c r="GI59" s="377"/>
      <c r="GJ59" s="377"/>
      <c r="GK59" s="377"/>
      <c r="GL59" s="377"/>
      <c r="GM59" s="377"/>
      <c r="GN59" s="377"/>
      <c r="GO59" s="377"/>
      <c r="GP59" s="377"/>
      <c r="GQ59" s="377"/>
      <c r="GR59" s="377"/>
      <c r="GS59" s="377"/>
      <c r="GT59" s="377"/>
      <c r="GU59" s="377"/>
      <c r="GV59" s="377"/>
      <c r="GW59" s="377"/>
      <c r="GX59" s="377"/>
      <c r="GY59" s="377"/>
      <c r="GZ59" s="377"/>
      <c r="HA59" s="377"/>
      <c r="HB59" s="377"/>
      <c r="HC59" s="377"/>
      <c r="HD59" s="377"/>
      <c r="HE59" s="377"/>
      <c r="HF59" s="377"/>
      <c r="HG59" s="377"/>
      <c r="HH59" s="377"/>
      <c r="HI59" s="377"/>
      <c r="HJ59" s="377"/>
      <c r="HK59" s="377"/>
      <c r="HL59" s="377"/>
      <c r="HM59" s="377"/>
      <c r="HN59" s="377"/>
      <c r="HO59" s="377"/>
      <c r="HP59" s="377"/>
      <c r="HQ59" s="377"/>
      <c r="HR59" s="377"/>
      <c r="HS59" s="377"/>
      <c r="HT59" s="377"/>
      <c r="HU59" s="377"/>
      <c r="HV59" s="377"/>
      <c r="HW59" s="377"/>
      <c r="HX59" s="377"/>
      <c r="HY59" s="377"/>
      <c r="HZ59" s="377"/>
      <c r="IA59" s="377"/>
      <c r="IB59" s="377"/>
      <c r="IC59" s="377"/>
      <c r="ID59" s="377"/>
      <c r="IE59" s="377"/>
      <c r="IF59" s="377"/>
      <c r="IG59" s="377"/>
      <c r="IH59" s="377"/>
      <c r="II59" s="377"/>
      <c r="IJ59" s="377"/>
      <c r="IK59" s="377"/>
      <c r="IL59" s="377"/>
      <c r="IM59" s="377"/>
      <c r="IN59" s="377"/>
      <c r="IO59" s="377"/>
      <c r="IP59" s="377"/>
      <c r="IQ59" s="377"/>
      <c r="IR59" s="377"/>
      <c r="IS59" s="377"/>
      <c r="IT59" s="377"/>
      <c r="IU59" s="377"/>
      <c r="IV59" s="377"/>
    </row>
    <row r="60" spans="1:256" s="331" customFormat="1" ht="15.75">
      <c r="A60" s="468" t="s">
        <v>545</v>
      </c>
      <c r="B60" s="238" t="s">
        <v>526</v>
      </c>
      <c r="C60" s="340" t="s">
        <v>792</v>
      </c>
      <c r="D60" s="340" t="s">
        <v>781</v>
      </c>
      <c r="E60" s="380" t="s">
        <v>782</v>
      </c>
      <c r="F60" s="380" t="s">
        <v>540</v>
      </c>
      <c r="G60" s="325" t="s">
        <v>528</v>
      </c>
      <c r="H60" s="340" t="s">
        <v>783</v>
      </c>
      <c r="I60" s="340" t="s">
        <v>784</v>
      </c>
      <c r="J60" s="340" t="s">
        <v>785</v>
      </c>
      <c r="K60" s="450">
        <v>2609600</v>
      </c>
      <c r="L60" s="439">
        <v>7357.07</v>
      </c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77"/>
      <c r="FT60" s="377"/>
      <c r="FU60" s="377"/>
      <c r="FV60" s="377"/>
      <c r="FW60" s="377"/>
      <c r="FX60" s="377"/>
      <c r="FY60" s="377"/>
      <c r="FZ60" s="377"/>
      <c r="GA60" s="377"/>
      <c r="GB60" s="377"/>
      <c r="GC60" s="377"/>
      <c r="GD60" s="377"/>
      <c r="GE60" s="377"/>
      <c r="GF60" s="377"/>
      <c r="GG60" s="377"/>
      <c r="GH60" s="377"/>
      <c r="GI60" s="377"/>
      <c r="GJ60" s="377"/>
      <c r="GK60" s="377"/>
      <c r="GL60" s="377"/>
      <c r="GM60" s="377"/>
      <c r="GN60" s="377"/>
      <c r="GO60" s="377"/>
      <c r="GP60" s="377"/>
      <c r="GQ60" s="377"/>
      <c r="GR60" s="377"/>
      <c r="GS60" s="377"/>
      <c r="GT60" s="377"/>
      <c r="GU60" s="377"/>
      <c r="GV60" s="377"/>
      <c r="GW60" s="377"/>
      <c r="GX60" s="377"/>
      <c r="GY60" s="377"/>
      <c r="GZ60" s="377"/>
      <c r="HA60" s="377"/>
      <c r="HB60" s="377"/>
      <c r="HC60" s="377"/>
      <c r="HD60" s="377"/>
      <c r="HE60" s="377"/>
      <c r="HF60" s="377"/>
      <c r="HG60" s="377"/>
      <c r="HH60" s="377"/>
      <c r="HI60" s="377"/>
      <c r="HJ60" s="377"/>
      <c r="HK60" s="377"/>
      <c r="HL60" s="377"/>
      <c r="HM60" s="377"/>
      <c r="HN60" s="377"/>
      <c r="HO60" s="377"/>
      <c r="HP60" s="377"/>
      <c r="HQ60" s="377"/>
      <c r="HR60" s="377"/>
      <c r="HS60" s="377"/>
      <c r="HT60" s="377"/>
      <c r="HU60" s="377"/>
      <c r="HV60" s="377"/>
      <c r="HW60" s="377"/>
      <c r="HX60" s="377"/>
      <c r="HY60" s="377"/>
      <c r="HZ60" s="377"/>
      <c r="IA60" s="377"/>
      <c r="IB60" s="377"/>
      <c r="IC60" s="377"/>
      <c r="ID60" s="377"/>
      <c r="IE60" s="377"/>
      <c r="IF60" s="377"/>
      <c r="IG60" s="377"/>
      <c r="IH60" s="377"/>
      <c r="II60" s="377"/>
      <c r="IJ60" s="377"/>
      <c r="IK60" s="377"/>
      <c r="IL60" s="377"/>
      <c r="IM60" s="377"/>
      <c r="IN60" s="377"/>
      <c r="IO60" s="377"/>
      <c r="IP60" s="377"/>
      <c r="IQ60" s="377"/>
      <c r="IR60" s="377"/>
      <c r="IS60" s="377"/>
      <c r="IT60" s="377"/>
      <c r="IU60" s="377"/>
      <c r="IV60" s="377"/>
    </row>
    <row r="61" spans="1:256" s="331" customFormat="1" ht="15.75">
      <c r="A61" s="468" t="s">
        <v>545</v>
      </c>
      <c r="B61" s="238" t="s">
        <v>526</v>
      </c>
      <c r="C61" s="340" t="s">
        <v>996</v>
      </c>
      <c r="D61" s="340" t="s">
        <v>786</v>
      </c>
      <c r="E61" s="380" t="s">
        <v>787</v>
      </c>
      <c r="F61" s="380" t="s">
        <v>540</v>
      </c>
      <c r="G61" s="325" t="s">
        <v>528</v>
      </c>
      <c r="H61" s="340" t="s">
        <v>788</v>
      </c>
      <c r="I61" s="340" t="s">
        <v>789</v>
      </c>
      <c r="J61" s="340" t="s">
        <v>790</v>
      </c>
      <c r="K61" s="451">
        <v>2610707</v>
      </c>
      <c r="L61" s="439">
        <v>31504.3</v>
      </c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77"/>
      <c r="FT61" s="377"/>
      <c r="FU61" s="377"/>
      <c r="FV61" s="377"/>
      <c r="FW61" s="377"/>
      <c r="FX61" s="377"/>
      <c r="FY61" s="377"/>
      <c r="FZ61" s="377"/>
      <c r="GA61" s="377"/>
      <c r="GB61" s="377"/>
      <c r="GC61" s="377"/>
      <c r="GD61" s="377"/>
      <c r="GE61" s="377"/>
      <c r="GF61" s="377"/>
      <c r="GG61" s="377"/>
      <c r="GH61" s="377"/>
      <c r="GI61" s="377"/>
      <c r="GJ61" s="377"/>
      <c r="GK61" s="377"/>
      <c r="GL61" s="377"/>
      <c r="GM61" s="377"/>
      <c r="GN61" s="377"/>
      <c r="GO61" s="377"/>
      <c r="GP61" s="377"/>
      <c r="GQ61" s="377"/>
      <c r="GR61" s="377"/>
      <c r="GS61" s="377"/>
      <c r="GT61" s="377"/>
      <c r="GU61" s="377"/>
      <c r="GV61" s="377"/>
      <c r="GW61" s="377"/>
      <c r="GX61" s="377"/>
      <c r="GY61" s="377"/>
      <c r="GZ61" s="377"/>
      <c r="HA61" s="377"/>
      <c r="HB61" s="377"/>
      <c r="HC61" s="377"/>
      <c r="HD61" s="377"/>
      <c r="HE61" s="377"/>
      <c r="HF61" s="377"/>
      <c r="HG61" s="377"/>
      <c r="HH61" s="377"/>
      <c r="HI61" s="377"/>
      <c r="HJ61" s="377"/>
      <c r="HK61" s="377"/>
      <c r="HL61" s="377"/>
      <c r="HM61" s="377"/>
      <c r="HN61" s="377"/>
      <c r="HO61" s="377"/>
      <c r="HP61" s="377"/>
      <c r="HQ61" s="377"/>
      <c r="HR61" s="377"/>
      <c r="HS61" s="377"/>
      <c r="HT61" s="377"/>
      <c r="HU61" s="377"/>
      <c r="HV61" s="377"/>
      <c r="HW61" s="377"/>
      <c r="HX61" s="377"/>
      <c r="HY61" s="377"/>
      <c r="HZ61" s="377"/>
      <c r="IA61" s="377"/>
      <c r="IB61" s="377"/>
      <c r="IC61" s="377"/>
      <c r="ID61" s="377"/>
      <c r="IE61" s="377"/>
      <c r="IF61" s="377"/>
      <c r="IG61" s="377"/>
      <c r="IH61" s="377"/>
      <c r="II61" s="377"/>
      <c r="IJ61" s="377"/>
      <c r="IK61" s="377"/>
      <c r="IL61" s="377"/>
      <c r="IM61" s="377"/>
      <c r="IN61" s="377"/>
      <c r="IO61" s="377"/>
      <c r="IP61" s="377"/>
      <c r="IQ61" s="377"/>
      <c r="IR61" s="377"/>
      <c r="IS61" s="377"/>
      <c r="IT61" s="377"/>
      <c r="IU61" s="377"/>
      <c r="IV61" s="377"/>
    </row>
    <row r="62" spans="1:256" s="331" customFormat="1" ht="15.75">
      <c r="A62" s="468" t="s">
        <v>545</v>
      </c>
      <c r="B62" s="238" t="s">
        <v>526</v>
      </c>
      <c r="C62" s="382" t="s">
        <v>791</v>
      </c>
      <c r="D62" s="340" t="s">
        <v>793</v>
      </c>
      <c r="E62" s="380" t="s">
        <v>794</v>
      </c>
      <c r="F62" s="325" t="s">
        <v>540</v>
      </c>
      <c r="G62" s="325" t="s">
        <v>528</v>
      </c>
      <c r="H62" s="340" t="s">
        <v>795</v>
      </c>
      <c r="I62" s="340" t="s">
        <v>796</v>
      </c>
      <c r="J62" s="340"/>
      <c r="K62" s="448">
        <v>2611606</v>
      </c>
      <c r="L62" s="439">
        <v>13000</v>
      </c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77"/>
      <c r="FT62" s="377"/>
      <c r="FU62" s="377"/>
      <c r="FV62" s="377"/>
      <c r="FW62" s="377"/>
      <c r="FX62" s="377"/>
      <c r="FY62" s="377"/>
      <c r="FZ62" s="377"/>
      <c r="GA62" s="377"/>
      <c r="GB62" s="377"/>
      <c r="GC62" s="377"/>
      <c r="GD62" s="377"/>
      <c r="GE62" s="377"/>
      <c r="GF62" s="377"/>
      <c r="GG62" s="377"/>
      <c r="GH62" s="377"/>
      <c r="GI62" s="377"/>
      <c r="GJ62" s="377"/>
      <c r="GK62" s="377"/>
      <c r="GL62" s="377"/>
      <c r="GM62" s="377"/>
      <c r="GN62" s="377"/>
      <c r="GO62" s="377"/>
      <c r="GP62" s="377"/>
      <c r="GQ62" s="377"/>
      <c r="GR62" s="377"/>
      <c r="GS62" s="377"/>
      <c r="GT62" s="377"/>
      <c r="GU62" s="377"/>
      <c r="GV62" s="377"/>
      <c r="GW62" s="377"/>
      <c r="GX62" s="377"/>
      <c r="GY62" s="377"/>
      <c r="GZ62" s="377"/>
      <c r="HA62" s="377"/>
      <c r="HB62" s="377"/>
      <c r="HC62" s="377"/>
      <c r="HD62" s="377"/>
      <c r="HE62" s="377"/>
      <c r="HF62" s="377"/>
      <c r="HG62" s="377"/>
      <c r="HH62" s="377"/>
      <c r="HI62" s="377"/>
      <c r="HJ62" s="377"/>
      <c r="HK62" s="377"/>
      <c r="HL62" s="377"/>
      <c r="HM62" s="377"/>
      <c r="HN62" s="377"/>
      <c r="HO62" s="377"/>
      <c r="HP62" s="377"/>
      <c r="HQ62" s="377"/>
      <c r="HR62" s="377"/>
      <c r="HS62" s="377"/>
      <c r="HT62" s="377"/>
      <c r="HU62" s="377"/>
      <c r="HV62" s="377"/>
      <c r="HW62" s="377"/>
      <c r="HX62" s="377"/>
      <c r="HY62" s="377"/>
      <c r="HZ62" s="377"/>
      <c r="IA62" s="377"/>
      <c r="IB62" s="377"/>
      <c r="IC62" s="377"/>
      <c r="ID62" s="377"/>
      <c r="IE62" s="377"/>
      <c r="IF62" s="377"/>
      <c r="IG62" s="377"/>
      <c r="IH62" s="377"/>
      <c r="II62" s="377"/>
      <c r="IJ62" s="377"/>
      <c r="IK62" s="377"/>
      <c r="IL62" s="377"/>
      <c r="IM62" s="377"/>
      <c r="IN62" s="377"/>
      <c r="IO62" s="377"/>
      <c r="IP62" s="377"/>
      <c r="IQ62" s="377"/>
      <c r="IR62" s="377"/>
      <c r="IS62" s="377"/>
      <c r="IT62" s="377"/>
      <c r="IU62" s="377"/>
      <c r="IV62" s="377"/>
    </row>
    <row r="63" spans="1:256" s="331" customFormat="1" ht="15.75">
      <c r="A63" s="468" t="s">
        <v>545</v>
      </c>
      <c r="B63" s="238" t="s">
        <v>526</v>
      </c>
      <c r="C63" s="382" t="s">
        <v>797</v>
      </c>
      <c r="D63" s="340" t="s">
        <v>798</v>
      </c>
      <c r="E63" s="380" t="s">
        <v>799</v>
      </c>
      <c r="F63" s="325" t="s">
        <v>540</v>
      </c>
      <c r="G63" s="325" t="s">
        <v>528</v>
      </c>
      <c r="H63" s="340" t="s">
        <v>800</v>
      </c>
      <c r="I63" s="340" t="s">
        <v>796</v>
      </c>
      <c r="J63" s="340" t="s">
        <v>801</v>
      </c>
      <c r="K63" s="448">
        <v>2611606</v>
      </c>
      <c r="L63" s="439">
        <v>1085</v>
      </c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77"/>
      <c r="FT63" s="377"/>
      <c r="FU63" s="377"/>
      <c r="FV63" s="377"/>
      <c r="FW63" s="377"/>
      <c r="FX63" s="377"/>
      <c r="FY63" s="377"/>
      <c r="FZ63" s="377"/>
      <c r="GA63" s="377"/>
      <c r="GB63" s="377"/>
      <c r="GC63" s="377"/>
      <c r="GD63" s="377"/>
      <c r="GE63" s="377"/>
      <c r="GF63" s="377"/>
      <c r="GG63" s="377"/>
      <c r="GH63" s="377"/>
      <c r="GI63" s="377"/>
      <c r="GJ63" s="377"/>
      <c r="GK63" s="377"/>
      <c r="GL63" s="377"/>
      <c r="GM63" s="377"/>
      <c r="GN63" s="377"/>
      <c r="GO63" s="377"/>
      <c r="GP63" s="377"/>
      <c r="GQ63" s="377"/>
      <c r="GR63" s="377"/>
      <c r="GS63" s="377"/>
      <c r="GT63" s="377"/>
      <c r="GU63" s="377"/>
      <c r="GV63" s="377"/>
      <c r="GW63" s="377"/>
      <c r="GX63" s="377"/>
      <c r="GY63" s="377"/>
      <c r="GZ63" s="377"/>
      <c r="HA63" s="377"/>
      <c r="HB63" s="377"/>
      <c r="HC63" s="377"/>
      <c r="HD63" s="377"/>
      <c r="HE63" s="377"/>
      <c r="HF63" s="377"/>
      <c r="HG63" s="377"/>
      <c r="HH63" s="377"/>
      <c r="HI63" s="377"/>
      <c r="HJ63" s="377"/>
      <c r="HK63" s="377"/>
      <c r="HL63" s="377"/>
      <c r="HM63" s="377"/>
      <c r="HN63" s="377"/>
      <c r="HO63" s="377"/>
      <c r="HP63" s="377"/>
      <c r="HQ63" s="377"/>
      <c r="HR63" s="377"/>
      <c r="HS63" s="377"/>
      <c r="HT63" s="377"/>
      <c r="HU63" s="377"/>
      <c r="HV63" s="377"/>
      <c r="HW63" s="377"/>
      <c r="HX63" s="377"/>
      <c r="HY63" s="377"/>
      <c r="HZ63" s="377"/>
      <c r="IA63" s="377"/>
      <c r="IB63" s="377"/>
      <c r="IC63" s="377"/>
      <c r="ID63" s="377"/>
      <c r="IE63" s="377"/>
      <c r="IF63" s="377"/>
      <c r="IG63" s="377"/>
      <c r="IH63" s="377"/>
      <c r="II63" s="377"/>
      <c r="IJ63" s="377"/>
      <c r="IK63" s="377"/>
      <c r="IL63" s="377"/>
      <c r="IM63" s="377"/>
      <c r="IN63" s="377"/>
      <c r="IO63" s="377"/>
      <c r="IP63" s="377"/>
      <c r="IQ63" s="377"/>
      <c r="IR63" s="377"/>
      <c r="IS63" s="377"/>
      <c r="IT63" s="377"/>
      <c r="IU63" s="377"/>
      <c r="IV63" s="377"/>
    </row>
    <row r="64" spans="1:256" s="331" customFormat="1" ht="15.75">
      <c r="A64" s="468" t="s">
        <v>545</v>
      </c>
      <c r="B64" s="238" t="s">
        <v>526</v>
      </c>
      <c r="C64" s="382" t="s">
        <v>805</v>
      </c>
      <c r="D64" s="340" t="s">
        <v>802</v>
      </c>
      <c r="E64" s="380" t="s">
        <v>803</v>
      </c>
      <c r="F64" s="325" t="s">
        <v>540</v>
      </c>
      <c r="G64" s="325" t="s">
        <v>528</v>
      </c>
      <c r="H64" s="340" t="s">
        <v>804</v>
      </c>
      <c r="I64" s="340" t="s">
        <v>789</v>
      </c>
      <c r="J64" s="381"/>
      <c r="K64" s="448">
        <v>2611606</v>
      </c>
      <c r="L64" s="439">
        <v>2244.2199999999998</v>
      </c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77"/>
      <c r="FT64" s="377"/>
      <c r="FU64" s="377"/>
      <c r="FV64" s="377"/>
      <c r="FW64" s="377"/>
      <c r="FX64" s="377"/>
      <c r="FY64" s="377"/>
      <c r="FZ64" s="377"/>
      <c r="GA64" s="377"/>
      <c r="GB64" s="377"/>
      <c r="GC64" s="377"/>
      <c r="GD64" s="377"/>
      <c r="GE64" s="377"/>
      <c r="GF64" s="377"/>
      <c r="GG64" s="377"/>
      <c r="GH64" s="377"/>
      <c r="GI64" s="377"/>
      <c r="GJ64" s="377"/>
      <c r="GK64" s="377"/>
      <c r="GL64" s="377"/>
      <c r="GM64" s="377"/>
      <c r="GN64" s="377"/>
      <c r="GO64" s="377"/>
      <c r="GP64" s="377"/>
      <c r="GQ64" s="377"/>
      <c r="GR64" s="377"/>
      <c r="GS64" s="377"/>
      <c r="GT64" s="377"/>
      <c r="GU64" s="377"/>
      <c r="GV64" s="377"/>
      <c r="GW64" s="377"/>
      <c r="GX64" s="377"/>
      <c r="GY64" s="377"/>
      <c r="GZ64" s="377"/>
      <c r="HA64" s="377"/>
      <c r="HB64" s="377"/>
      <c r="HC64" s="377"/>
      <c r="HD64" s="377"/>
      <c r="HE64" s="377"/>
      <c r="HF64" s="377"/>
      <c r="HG64" s="377"/>
      <c r="HH64" s="377"/>
      <c r="HI64" s="377"/>
      <c r="HJ64" s="377"/>
      <c r="HK64" s="377"/>
      <c r="HL64" s="377"/>
      <c r="HM64" s="377"/>
      <c r="HN64" s="377"/>
      <c r="HO64" s="377"/>
      <c r="HP64" s="377"/>
      <c r="HQ64" s="377"/>
      <c r="HR64" s="377"/>
      <c r="HS64" s="377"/>
      <c r="HT64" s="377"/>
      <c r="HU64" s="377"/>
      <c r="HV64" s="377"/>
      <c r="HW64" s="377"/>
      <c r="HX64" s="377"/>
      <c r="HY64" s="377"/>
      <c r="HZ64" s="377"/>
      <c r="IA64" s="377"/>
      <c r="IB64" s="377"/>
      <c r="IC64" s="377"/>
      <c r="ID64" s="377"/>
      <c r="IE64" s="377"/>
      <c r="IF64" s="377"/>
      <c r="IG64" s="377"/>
      <c r="IH64" s="377"/>
      <c r="II64" s="377"/>
      <c r="IJ64" s="377"/>
      <c r="IK64" s="377"/>
      <c r="IL64" s="377"/>
      <c r="IM64" s="377"/>
      <c r="IN64" s="377"/>
      <c r="IO64" s="377"/>
      <c r="IP64" s="377"/>
      <c r="IQ64" s="377"/>
      <c r="IR64" s="377"/>
      <c r="IS64" s="377"/>
      <c r="IT64" s="377"/>
      <c r="IU64" s="377"/>
      <c r="IV64" s="377"/>
    </row>
    <row r="65" spans="1:256" s="331" customFormat="1" ht="15.75">
      <c r="A65" s="468" t="s">
        <v>545</v>
      </c>
      <c r="B65" s="238" t="s">
        <v>526</v>
      </c>
      <c r="C65" s="382" t="s">
        <v>996</v>
      </c>
      <c r="D65" s="340" t="s">
        <v>997</v>
      </c>
      <c r="E65" s="380" t="s">
        <v>998</v>
      </c>
      <c r="F65" s="325" t="s">
        <v>540</v>
      </c>
      <c r="G65" s="325" t="s">
        <v>528</v>
      </c>
      <c r="H65" s="340" t="s">
        <v>999</v>
      </c>
      <c r="I65" s="340" t="s">
        <v>583</v>
      </c>
      <c r="J65" s="381"/>
      <c r="K65" s="448">
        <v>2611606</v>
      </c>
      <c r="L65" s="439">
        <v>650.79999999999995</v>
      </c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77"/>
      <c r="FT65" s="377"/>
      <c r="FU65" s="377"/>
      <c r="FV65" s="377"/>
      <c r="FW65" s="377"/>
      <c r="FX65" s="377"/>
      <c r="FY65" s="377"/>
      <c r="FZ65" s="377"/>
      <c r="GA65" s="377"/>
      <c r="GB65" s="377"/>
      <c r="GC65" s="377"/>
      <c r="GD65" s="377"/>
      <c r="GE65" s="377"/>
      <c r="GF65" s="377"/>
      <c r="GG65" s="377"/>
      <c r="GH65" s="377"/>
      <c r="GI65" s="377"/>
      <c r="GJ65" s="377"/>
      <c r="GK65" s="377"/>
      <c r="GL65" s="377"/>
      <c r="GM65" s="377"/>
      <c r="GN65" s="377"/>
      <c r="GO65" s="377"/>
      <c r="GP65" s="377"/>
      <c r="GQ65" s="377"/>
      <c r="GR65" s="377"/>
      <c r="GS65" s="377"/>
      <c r="GT65" s="377"/>
      <c r="GU65" s="377"/>
      <c r="GV65" s="377"/>
      <c r="GW65" s="377"/>
      <c r="GX65" s="377"/>
      <c r="GY65" s="377"/>
      <c r="GZ65" s="377"/>
      <c r="HA65" s="377"/>
      <c r="HB65" s="377"/>
      <c r="HC65" s="377"/>
      <c r="HD65" s="377"/>
      <c r="HE65" s="377"/>
      <c r="HF65" s="377"/>
      <c r="HG65" s="377"/>
      <c r="HH65" s="377"/>
      <c r="HI65" s="377"/>
      <c r="HJ65" s="377"/>
      <c r="HK65" s="377"/>
      <c r="HL65" s="377"/>
      <c r="HM65" s="377"/>
      <c r="HN65" s="377"/>
      <c r="HO65" s="377"/>
      <c r="HP65" s="377"/>
      <c r="HQ65" s="377"/>
      <c r="HR65" s="377"/>
      <c r="HS65" s="377"/>
      <c r="HT65" s="377"/>
      <c r="HU65" s="377"/>
      <c r="HV65" s="377"/>
      <c r="HW65" s="377"/>
      <c r="HX65" s="377"/>
      <c r="HY65" s="377"/>
      <c r="HZ65" s="377"/>
      <c r="IA65" s="377"/>
      <c r="IB65" s="377"/>
      <c r="IC65" s="377"/>
      <c r="ID65" s="377"/>
      <c r="IE65" s="377"/>
      <c r="IF65" s="377"/>
      <c r="IG65" s="377"/>
      <c r="IH65" s="377"/>
      <c r="II65" s="377"/>
      <c r="IJ65" s="377"/>
      <c r="IK65" s="377"/>
      <c r="IL65" s="377"/>
      <c r="IM65" s="377"/>
      <c r="IN65" s="377"/>
      <c r="IO65" s="377"/>
      <c r="IP65" s="377"/>
      <c r="IQ65" s="377"/>
      <c r="IR65" s="377"/>
      <c r="IS65" s="377"/>
      <c r="IT65" s="377"/>
      <c r="IU65" s="377"/>
      <c r="IV65" s="377"/>
    </row>
    <row r="66" spans="1:256" s="331" customFormat="1" ht="15.75">
      <c r="A66" s="468" t="s">
        <v>545</v>
      </c>
      <c r="B66" s="238" t="s">
        <v>526</v>
      </c>
      <c r="C66" s="382" t="s">
        <v>996</v>
      </c>
      <c r="D66" s="340" t="s">
        <v>997</v>
      </c>
      <c r="E66" s="380" t="s">
        <v>998</v>
      </c>
      <c r="F66" s="325" t="s">
        <v>540</v>
      </c>
      <c r="G66" s="325" t="s">
        <v>528</v>
      </c>
      <c r="H66" s="340" t="s">
        <v>1000</v>
      </c>
      <c r="I66" s="340" t="s">
        <v>1001</v>
      </c>
      <c r="J66" s="381"/>
      <c r="K66" s="448">
        <v>2611606</v>
      </c>
      <c r="L66" s="439">
        <v>7252.23</v>
      </c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77"/>
      <c r="FT66" s="377"/>
      <c r="FU66" s="377"/>
      <c r="FV66" s="377"/>
      <c r="FW66" s="377"/>
      <c r="FX66" s="377"/>
      <c r="FY66" s="377"/>
      <c r="FZ66" s="377"/>
      <c r="GA66" s="377"/>
      <c r="GB66" s="377"/>
      <c r="GC66" s="377"/>
      <c r="GD66" s="377"/>
      <c r="GE66" s="377"/>
      <c r="GF66" s="377"/>
      <c r="GG66" s="377"/>
      <c r="GH66" s="377"/>
      <c r="GI66" s="377"/>
      <c r="GJ66" s="377"/>
      <c r="GK66" s="377"/>
      <c r="GL66" s="377"/>
      <c r="GM66" s="377"/>
      <c r="GN66" s="377"/>
      <c r="GO66" s="377"/>
      <c r="GP66" s="377"/>
      <c r="GQ66" s="377"/>
      <c r="GR66" s="377"/>
      <c r="GS66" s="377"/>
      <c r="GT66" s="377"/>
      <c r="GU66" s="377"/>
      <c r="GV66" s="377"/>
      <c r="GW66" s="377"/>
      <c r="GX66" s="377"/>
      <c r="GY66" s="377"/>
      <c r="GZ66" s="377"/>
      <c r="HA66" s="377"/>
      <c r="HB66" s="377"/>
      <c r="HC66" s="377"/>
      <c r="HD66" s="377"/>
      <c r="HE66" s="377"/>
      <c r="HF66" s="377"/>
      <c r="HG66" s="377"/>
      <c r="HH66" s="377"/>
      <c r="HI66" s="377"/>
      <c r="HJ66" s="377"/>
      <c r="HK66" s="377"/>
      <c r="HL66" s="377"/>
      <c r="HM66" s="377"/>
      <c r="HN66" s="377"/>
      <c r="HO66" s="377"/>
      <c r="HP66" s="377"/>
      <c r="HQ66" s="377"/>
      <c r="HR66" s="377"/>
      <c r="HS66" s="377"/>
      <c r="HT66" s="377"/>
      <c r="HU66" s="377"/>
      <c r="HV66" s="377"/>
      <c r="HW66" s="377"/>
      <c r="HX66" s="377"/>
      <c r="HY66" s="377"/>
      <c r="HZ66" s="377"/>
      <c r="IA66" s="377"/>
      <c r="IB66" s="377"/>
      <c r="IC66" s="377"/>
      <c r="ID66" s="377"/>
      <c r="IE66" s="377"/>
      <c r="IF66" s="377"/>
      <c r="IG66" s="377"/>
      <c r="IH66" s="377"/>
      <c r="II66" s="377"/>
      <c r="IJ66" s="377"/>
      <c r="IK66" s="377"/>
      <c r="IL66" s="377"/>
      <c r="IM66" s="377"/>
      <c r="IN66" s="377"/>
      <c r="IO66" s="377"/>
      <c r="IP66" s="377"/>
      <c r="IQ66" s="377"/>
      <c r="IR66" s="377"/>
      <c r="IS66" s="377"/>
      <c r="IT66" s="377"/>
      <c r="IU66" s="377"/>
      <c r="IV66" s="377"/>
    </row>
    <row r="67" spans="1:256" s="331" customFormat="1" ht="15.75">
      <c r="A67" s="468" t="s">
        <v>545</v>
      </c>
      <c r="B67" s="238" t="s">
        <v>526</v>
      </c>
      <c r="C67" s="382" t="s">
        <v>1008</v>
      </c>
      <c r="D67" s="340" t="s">
        <v>729</v>
      </c>
      <c r="E67" s="380" t="s">
        <v>730</v>
      </c>
      <c r="F67" s="325" t="s">
        <v>540</v>
      </c>
      <c r="G67" s="325" t="s">
        <v>528</v>
      </c>
      <c r="H67" s="340" t="s">
        <v>1002</v>
      </c>
      <c r="I67" s="340" t="s">
        <v>1003</v>
      </c>
      <c r="J67" s="381" t="s">
        <v>1004</v>
      </c>
      <c r="K67" s="451">
        <v>2927408</v>
      </c>
      <c r="L67" s="439">
        <v>5000</v>
      </c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77"/>
      <c r="FT67" s="377"/>
      <c r="FU67" s="377"/>
      <c r="FV67" s="377"/>
      <c r="FW67" s="377"/>
      <c r="FX67" s="377"/>
      <c r="FY67" s="377"/>
      <c r="FZ67" s="377"/>
      <c r="GA67" s="377"/>
      <c r="GB67" s="377"/>
      <c r="GC67" s="377"/>
      <c r="GD67" s="377"/>
      <c r="GE67" s="377"/>
      <c r="GF67" s="377"/>
      <c r="GG67" s="377"/>
      <c r="GH67" s="377"/>
      <c r="GI67" s="377"/>
      <c r="GJ67" s="377"/>
      <c r="GK67" s="377"/>
      <c r="GL67" s="377"/>
      <c r="GM67" s="377"/>
      <c r="GN67" s="377"/>
      <c r="GO67" s="377"/>
      <c r="GP67" s="377"/>
      <c r="GQ67" s="377"/>
      <c r="GR67" s="377"/>
      <c r="GS67" s="377"/>
      <c r="GT67" s="377"/>
      <c r="GU67" s="377"/>
      <c r="GV67" s="377"/>
      <c r="GW67" s="377"/>
      <c r="GX67" s="377"/>
      <c r="GY67" s="377"/>
      <c r="GZ67" s="377"/>
      <c r="HA67" s="377"/>
      <c r="HB67" s="377"/>
      <c r="HC67" s="377"/>
      <c r="HD67" s="377"/>
      <c r="HE67" s="377"/>
      <c r="HF67" s="377"/>
      <c r="HG67" s="377"/>
      <c r="HH67" s="377"/>
      <c r="HI67" s="377"/>
      <c r="HJ67" s="377"/>
      <c r="HK67" s="377"/>
      <c r="HL67" s="377"/>
      <c r="HM67" s="377"/>
      <c r="HN67" s="377"/>
      <c r="HO67" s="377"/>
      <c r="HP67" s="377"/>
      <c r="HQ67" s="377"/>
      <c r="HR67" s="377"/>
      <c r="HS67" s="377"/>
      <c r="HT67" s="377"/>
      <c r="HU67" s="377"/>
      <c r="HV67" s="377"/>
      <c r="HW67" s="377"/>
      <c r="HX67" s="377"/>
      <c r="HY67" s="377"/>
      <c r="HZ67" s="377"/>
      <c r="IA67" s="377"/>
      <c r="IB67" s="377"/>
      <c r="IC67" s="377"/>
      <c r="ID67" s="377"/>
      <c r="IE67" s="377"/>
      <c r="IF67" s="377"/>
      <c r="IG67" s="377"/>
      <c r="IH67" s="377"/>
      <c r="II67" s="377"/>
      <c r="IJ67" s="377"/>
      <c r="IK67" s="377"/>
      <c r="IL67" s="377"/>
      <c r="IM67" s="377"/>
      <c r="IN67" s="377"/>
      <c r="IO67" s="377"/>
      <c r="IP67" s="377"/>
      <c r="IQ67" s="377"/>
      <c r="IR67" s="377"/>
      <c r="IS67" s="377"/>
      <c r="IT67" s="377"/>
      <c r="IU67" s="377"/>
      <c r="IV67" s="377"/>
    </row>
    <row r="68" spans="1:256" s="331" customFormat="1" ht="15.75">
      <c r="A68" s="468" t="s">
        <v>545</v>
      </c>
      <c r="B68" s="238" t="s">
        <v>526</v>
      </c>
      <c r="C68" s="382" t="s">
        <v>1008</v>
      </c>
      <c r="D68" s="340" t="s">
        <v>725</v>
      </c>
      <c r="E68" s="380" t="s">
        <v>726</v>
      </c>
      <c r="F68" s="325" t="s">
        <v>540</v>
      </c>
      <c r="G68" s="325" t="s">
        <v>528</v>
      </c>
      <c r="H68" s="340" t="s">
        <v>1005</v>
      </c>
      <c r="I68" s="340" t="s">
        <v>1006</v>
      </c>
      <c r="J68" s="381" t="s">
        <v>1007</v>
      </c>
      <c r="K68" s="451">
        <v>2927408</v>
      </c>
      <c r="L68" s="439">
        <v>10000</v>
      </c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 s="377"/>
      <c r="HC68" s="377"/>
      <c r="HD68" s="377"/>
      <c r="HE68" s="377"/>
      <c r="HF68" s="377"/>
      <c r="HG68" s="377"/>
      <c r="HH68" s="377"/>
      <c r="HI68" s="377"/>
      <c r="HJ68" s="377"/>
      <c r="HK68" s="377"/>
      <c r="HL68" s="377"/>
      <c r="HM68" s="377"/>
      <c r="HN68" s="377"/>
      <c r="HO68" s="377"/>
      <c r="HP68" s="377"/>
      <c r="HQ68" s="377"/>
      <c r="HR68" s="377"/>
      <c r="HS68" s="377"/>
      <c r="HT68" s="377"/>
      <c r="HU68" s="377"/>
      <c r="HV68" s="377"/>
      <c r="HW68" s="377"/>
      <c r="HX68" s="377"/>
      <c r="HY68" s="377"/>
      <c r="HZ68" s="377"/>
      <c r="IA68" s="377"/>
      <c r="IB68" s="377"/>
      <c r="IC68" s="377"/>
      <c r="ID68" s="377"/>
      <c r="IE68" s="377"/>
      <c r="IF68" s="377"/>
      <c r="IG68" s="377"/>
      <c r="IH68" s="377"/>
      <c r="II68" s="377"/>
      <c r="IJ68" s="377"/>
      <c r="IK68" s="377"/>
      <c r="IL68" s="377"/>
      <c r="IM68" s="377"/>
      <c r="IN68" s="377"/>
      <c r="IO68" s="377"/>
      <c r="IP68" s="377"/>
      <c r="IQ68" s="377"/>
      <c r="IR68" s="377"/>
      <c r="IS68" s="377"/>
      <c r="IT68" s="377"/>
      <c r="IU68" s="377"/>
      <c r="IV68" s="377"/>
    </row>
    <row r="69" spans="1:256" s="327" customFormat="1" ht="15.75">
      <c r="A69" s="468" t="s">
        <v>545</v>
      </c>
      <c r="B69" s="238" t="s">
        <v>526</v>
      </c>
      <c r="C69" s="382" t="s">
        <v>156</v>
      </c>
      <c r="D69" s="340" t="s">
        <v>1009</v>
      </c>
      <c r="E69" s="380" t="s">
        <v>1012</v>
      </c>
      <c r="F69" s="325" t="s">
        <v>540</v>
      </c>
      <c r="G69" s="325" t="s">
        <v>531</v>
      </c>
      <c r="H69" s="340" t="s">
        <v>1010</v>
      </c>
      <c r="I69" s="340" t="s">
        <v>628</v>
      </c>
      <c r="J69" s="381" t="s">
        <v>1011</v>
      </c>
      <c r="K69" s="450">
        <v>3550308</v>
      </c>
      <c r="L69" s="439">
        <v>790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</row>
    <row r="70" spans="1:256" s="327" customFormat="1" ht="15.75">
      <c r="A70" s="221"/>
      <c r="B70" s="372"/>
      <c r="C70" s="225"/>
      <c r="D70" s="225"/>
      <c r="E70" s="239"/>
      <c r="F70" s="239"/>
      <c r="G70" s="239"/>
      <c r="H70" s="324"/>
      <c r="I70" s="340"/>
      <c r="J70" s="381"/>
      <c r="K70" s="383"/>
      <c r="L70" s="439">
        <v>0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</row>
    <row r="71" spans="1:256" s="327" customFormat="1" ht="15.75">
      <c r="A71" s="221"/>
      <c r="B71" s="372"/>
      <c r="C71" s="225"/>
      <c r="D71" s="225"/>
      <c r="E71" s="239"/>
      <c r="F71" s="239"/>
      <c r="G71" s="239"/>
      <c r="H71" s="324"/>
      <c r="I71" s="340"/>
      <c r="J71" s="381"/>
      <c r="K71" s="383"/>
      <c r="L71" s="439">
        <v>0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</row>
    <row r="72" spans="1:256" s="327" customFormat="1" ht="15.75">
      <c r="A72" s="221"/>
      <c r="B72" s="372"/>
      <c r="C72" s="225"/>
      <c r="D72" s="225"/>
      <c r="E72" s="239"/>
      <c r="F72" s="239"/>
      <c r="G72" s="239"/>
      <c r="H72" s="340"/>
      <c r="I72" s="340"/>
      <c r="J72" s="381"/>
      <c r="K72" s="383"/>
      <c r="L72" s="439">
        <v>0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</row>
    <row r="73" spans="1:256" s="327" customFormat="1" ht="15.75">
      <c r="A73" s="221"/>
      <c r="B73" s="372"/>
      <c r="C73" s="225"/>
      <c r="D73" s="225"/>
      <c r="E73" s="239"/>
      <c r="F73" s="239"/>
      <c r="G73" s="239"/>
      <c r="H73" s="340"/>
      <c r="I73" s="340"/>
      <c r="J73" s="381"/>
      <c r="K73" s="383"/>
      <c r="L73" s="439">
        <v>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</row>
    <row r="74" spans="1:256" s="327" customFormat="1" ht="15.75">
      <c r="A74" s="221"/>
      <c r="B74" s="372"/>
      <c r="C74" s="225"/>
      <c r="D74" s="225"/>
      <c r="E74" s="239"/>
      <c r="F74" s="239"/>
      <c r="G74" s="239"/>
      <c r="H74" s="340"/>
      <c r="I74" s="340"/>
      <c r="J74" s="381"/>
      <c r="K74" s="383"/>
      <c r="L74" s="439">
        <v>0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</row>
    <row r="75" spans="1:256" s="327" customFormat="1" ht="15.75">
      <c r="A75" s="221"/>
      <c r="B75" s="372"/>
      <c r="C75" s="225"/>
      <c r="D75" s="225"/>
      <c r="E75" s="239"/>
      <c r="F75" s="239"/>
      <c r="G75" s="239"/>
      <c r="H75" s="340"/>
      <c r="I75" s="340"/>
      <c r="J75" s="381"/>
      <c r="K75" s="383"/>
      <c r="L75" s="439">
        <v>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</row>
    <row r="76" spans="1:256" s="327" customFormat="1" ht="15.75">
      <c r="A76" s="323"/>
      <c r="B76" s="372"/>
      <c r="C76" s="332"/>
      <c r="D76" s="324"/>
      <c r="E76" s="373"/>
      <c r="F76" s="325"/>
      <c r="G76" s="325"/>
      <c r="H76" s="324"/>
      <c r="I76" s="324"/>
      <c r="J76" s="326"/>
      <c r="K76" s="374"/>
      <c r="L76" s="439">
        <v>0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</row>
    <row r="77" spans="1:256" s="327" customFormat="1" ht="15.75">
      <c r="A77" s="323"/>
      <c r="B77" s="372"/>
      <c r="C77" s="332"/>
      <c r="D77" s="324"/>
      <c r="E77" s="373"/>
      <c r="F77" s="325"/>
      <c r="G77" s="325"/>
      <c r="H77" s="324"/>
      <c r="I77" s="324"/>
      <c r="J77" s="326"/>
      <c r="K77" s="374"/>
      <c r="L77" s="439">
        <v>0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</row>
    <row r="78" spans="1:256" s="327" customFormat="1" ht="15.75">
      <c r="A78" s="323"/>
      <c r="B78" s="372"/>
      <c r="C78" s="332"/>
      <c r="D78" s="324"/>
      <c r="E78" s="373"/>
      <c r="F78" s="325"/>
      <c r="G78" s="325"/>
      <c r="H78" s="324"/>
      <c r="I78" s="324"/>
      <c r="J78" s="326"/>
      <c r="K78" s="374"/>
      <c r="L78" s="439">
        <v>0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</row>
    <row r="79" spans="1:256" s="327" customFormat="1" ht="15.75">
      <c r="A79" s="323"/>
      <c r="B79" s="372"/>
      <c r="C79" s="332"/>
      <c r="D79" s="324"/>
      <c r="E79" s="373"/>
      <c r="F79" s="325"/>
      <c r="G79" s="325"/>
      <c r="H79" s="324"/>
      <c r="I79" s="324"/>
      <c r="J79" s="326"/>
      <c r="K79" s="335"/>
      <c r="L79" s="439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</row>
    <row r="80" spans="1:256" s="327" customFormat="1" ht="15.75">
      <c r="A80" s="323"/>
      <c r="B80" s="372"/>
      <c r="C80" s="324"/>
      <c r="D80" s="324"/>
      <c r="E80" s="373"/>
      <c r="F80" s="373"/>
      <c r="G80" s="325"/>
      <c r="H80" s="324"/>
      <c r="I80" s="324"/>
      <c r="J80" s="326"/>
      <c r="K80" s="335"/>
      <c r="L80" s="439">
        <v>0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</row>
    <row r="81" spans="1:209" s="327" customFormat="1" ht="15.75">
      <c r="A81" s="323"/>
      <c r="B81" s="372"/>
      <c r="C81" s="324"/>
      <c r="D81" s="324"/>
      <c r="E81" s="378"/>
      <c r="F81" s="373"/>
      <c r="G81" s="325"/>
      <c r="H81" s="324"/>
      <c r="I81" s="324"/>
      <c r="J81" s="326"/>
      <c r="K81" s="335"/>
      <c r="L81" s="439">
        <v>0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</row>
    <row r="82" spans="1:209" s="327" customFormat="1" ht="15.75">
      <c r="A82" s="323"/>
      <c r="B82" s="372"/>
      <c r="C82" s="332"/>
      <c r="D82" s="332"/>
      <c r="E82" s="375"/>
      <c r="F82" s="373"/>
      <c r="G82" s="325"/>
      <c r="H82" s="324"/>
      <c r="I82" s="324"/>
      <c r="J82" s="326"/>
      <c r="K82" s="335"/>
      <c r="L82" s="439">
        <v>0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</row>
    <row r="83" spans="1:209" s="327" customFormat="1" ht="15.75">
      <c r="A83" s="323"/>
      <c r="B83" s="372"/>
      <c r="C83" s="332"/>
      <c r="D83" s="332"/>
      <c r="E83" s="375"/>
      <c r="F83" s="373"/>
      <c r="G83" s="325"/>
      <c r="H83" s="324"/>
      <c r="I83" s="324"/>
      <c r="J83" s="326"/>
      <c r="K83" s="335"/>
      <c r="L83" s="439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</row>
    <row r="84" spans="1:209" s="327" customFormat="1" ht="15.75">
      <c r="A84" s="323"/>
      <c r="B84" s="372"/>
      <c r="C84" s="334"/>
      <c r="D84" s="332"/>
      <c r="E84" s="375"/>
      <c r="F84" s="373"/>
      <c r="G84" s="325"/>
      <c r="H84" s="324"/>
      <c r="I84" s="324"/>
      <c r="J84" s="326"/>
      <c r="K84" s="335"/>
      <c r="L84" s="439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</row>
    <row r="85" spans="1:209" s="327" customFormat="1" ht="15.75">
      <c r="A85" s="323"/>
      <c r="B85" s="372"/>
      <c r="C85" s="332"/>
      <c r="D85" s="332"/>
      <c r="E85" s="375"/>
      <c r="F85" s="373"/>
      <c r="G85" s="325"/>
      <c r="H85" s="324"/>
      <c r="I85" s="324"/>
      <c r="J85" s="326"/>
      <c r="K85" s="335"/>
      <c r="L85" s="439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</row>
    <row r="86" spans="1:209" s="327" customFormat="1" ht="15.75">
      <c r="A86" s="323"/>
      <c r="B86" s="372"/>
      <c r="C86" s="334"/>
      <c r="D86" s="333"/>
      <c r="E86" s="334"/>
      <c r="F86" s="373"/>
      <c r="G86" s="325"/>
      <c r="H86" s="324"/>
      <c r="I86" s="324"/>
      <c r="J86" s="326"/>
      <c r="K86" s="335"/>
      <c r="L86" s="439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</row>
    <row r="87" spans="1:209" s="327" customFormat="1" ht="15.75">
      <c r="A87" s="323"/>
      <c r="B87" s="372"/>
      <c r="C87" s="324"/>
      <c r="D87" s="324"/>
      <c r="E87" s="373"/>
      <c r="F87" s="373"/>
      <c r="G87" s="325"/>
      <c r="H87" s="324"/>
      <c r="I87" s="324"/>
      <c r="J87" s="326"/>
      <c r="K87" s="328"/>
      <c r="L87" s="439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</row>
    <row r="88" spans="1:209" s="327" customFormat="1" ht="15.75">
      <c r="A88" s="323"/>
      <c r="B88" s="372"/>
      <c r="C88" s="332"/>
      <c r="D88" s="332"/>
      <c r="E88" s="375"/>
      <c r="F88" s="373"/>
      <c r="G88" s="325"/>
      <c r="H88" s="324"/>
      <c r="I88" s="324"/>
      <c r="J88" s="326"/>
      <c r="K88" s="328"/>
      <c r="L88" s="439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</row>
    <row r="89" spans="1:209" s="327" customFormat="1" ht="15.75">
      <c r="A89" s="323"/>
      <c r="B89" s="372"/>
      <c r="C89" s="332"/>
      <c r="D89" s="332"/>
      <c r="E89" s="375"/>
      <c r="F89" s="373"/>
      <c r="G89" s="325"/>
      <c r="H89" s="324"/>
      <c r="I89" s="324"/>
      <c r="J89" s="326"/>
      <c r="K89" s="328"/>
      <c r="L89" s="439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209" s="327" customFormat="1" ht="15.75">
      <c r="A90" s="323"/>
      <c r="B90" s="372"/>
      <c r="C90" s="330"/>
      <c r="D90" s="330"/>
      <c r="E90" s="376"/>
      <c r="F90" s="373"/>
      <c r="G90" s="325"/>
      <c r="H90" s="324"/>
      <c r="I90" s="324"/>
      <c r="J90" s="326"/>
      <c r="K90" s="328"/>
      <c r="L90" s="439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209" s="327" customFormat="1" ht="15.75">
      <c r="A91" s="323"/>
      <c r="B91" s="372"/>
      <c r="C91" s="330"/>
      <c r="D91" s="330"/>
      <c r="E91" s="376"/>
      <c r="F91" s="373"/>
      <c r="G91" s="325"/>
      <c r="H91" s="324"/>
      <c r="I91" s="324"/>
      <c r="J91" s="326"/>
      <c r="K91" s="328"/>
      <c r="L91" s="439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209" s="327" customFormat="1" ht="15.75">
      <c r="A92" s="323"/>
      <c r="B92" s="372"/>
      <c r="C92" s="336"/>
      <c r="D92" s="330"/>
      <c r="E92" s="376"/>
      <c r="F92" s="373"/>
      <c r="G92" s="325"/>
      <c r="H92" s="324"/>
      <c r="I92" s="324"/>
      <c r="J92" s="326"/>
      <c r="K92" s="328"/>
      <c r="L92" s="439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209" s="327" customFormat="1" ht="15.75">
      <c r="A93" s="323"/>
      <c r="B93" s="372"/>
      <c r="C93" s="330"/>
      <c r="D93" s="330"/>
      <c r="E93" s="376"/>
      <c r="F93" s="373"/>
      <c r="G93" s="325"/>
      <c r="H93" s="324"/>
      <c r="I93" s="324"/>
      <c r="J93" s="326"/>
      <c r="K93" s="328"/>
      <c r="L93" s="439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209" s="327" customFormat="1" ht="15.75">
      <c r="A94" s="323"/>
      <c r="B94" s="372"/>
      <c r="C94" s="330"/>
      <c r="D94" s="330"/>
      <c r="E94" s="376"/>
      <c r="F94" s="373"/>
      <c r="G94" s="325"/>
      <c r="H94" s="324"/>
      <c r="I94" s="324"/>
      <c r="J94" s="326"/>
      <c r="K94" s="335"/>
      <c r="L94" s="439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209" s="327" customFormat="1" ht="15.75">
      <c r="A95" s="323"/>
      <c r="B95" s="372"/>
      <c r="C95" s="337"/>
      <c r="D95" s="338"/>
      <c r="E95" s="339"/>
      <c r="F95" s="373"/>
      <c r="G95" s="325"/>
      <c r="H95" s="324"/>
      <c r="I95" s="324"/>
      <c r="J95" s="326"/>
      <c r="K95" s="335"/>
      <c r="L95" s="439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209" s="327" customFormat="1" ht="15.75">
      <c r="A96" s="323"/>
      <c r="B96" s="372"/>
      <c r="C96" s="324"/>
      <c r="D96" s="324"/>
      <c r="E96" s="373"/>
      <c r="F96" s="373"/>
      <c r="G96" s="325"/>
      <c r="H96" s="324"/>
      <c r="I96" s="324"/>
      <c r="J96" s="326"/>
      <c r="K96" s="335"/>
      <c r="L96" s="439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327" customFormat="1" ht="15.75">
      <c r="A97" s="323"/>
      <c r="B97" s="372"/>
      <c r="C97" s="324"/>
      <c r="D97" s="324"/>
      <c r="E97" s="373"/>
      <c r="F97" s="373"/>
      <c r="G97" s="325"/>
      <c r="H97" s="324"/>
      <c r="I97" s="324"/>
      <c r="J97" s="326"/>
      <c r="K97" s="328"/>
      <c r="L97" s="439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327" customFormat="1" ht="15.75">
      <c r="A98" s="323"/>
      <c r="B98" s="372"/>
      <c r="C98" s="340"/>
      <c r="D98" s="324"/>
      <c r="E98" s="373"/>
      <c r="F98" s="373"/>
      <c r="G98" s="325"/>
      <c r="H98" s="324"/>
      <c r="I98" s="324"/>
      <c r="J98" s="326"/>
      <c r="K98" s="335"/>
      <c r="L98" s="439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327" customFormat="1" ht="15.75">
      <c r="A99" s="323"/>
      <c r="B99" s="372"/>
      <c r="C99" s="324"/>
      <c r="D99" s="324"/>
      <c r="E99" s="373"/>
      <c r="F99" s="373"/>
      <c r="G99" s="325"/>
      <c r="H99" s="324"/>
      <c r="I99" s="324"/>
      <c r="J99" s="326"/>
      <c r="K99" s="328"/>
      <c r="L99" s="439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327" customFormat="1" ht="15.75">
      <c r="A100" s="323"/>
      <c r="B100" s="372"/>
      <c r="C100" s="340"/>
      <c r="D100" s="324"/>
      <c r="E100" s="373"/>
      <c r="F100" s="373"/>
      <c r="G100" s="325"/>
      <c r="H100" s="324"/>
      <c r="I100" s="324"/>
      <c r="J100" s="326"/>
      <c r="K100" s="335"/>
      <c r="L100" s="439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327" customFormat="1" ht="15.75">
      <c r="A101" s="323"/>
      <c r="B101" s="372"/>
      <c r="C101" s="340"/>
      <c r="D101" s="324"/>
      <c r="E101" s="373"/>
      <c r="F101" s="373"/>
      <c r="G101" s="325"/>
      <c r="H101" s="324"/>
      <c r="I101" s="324"/>
      <c r="J101" s="326"/>
      <c r="K101" s="335"/>
      <c r="L101" s="439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327" customFormat="1" ht="15.75">
      <c r="A102" s="323"/>
      <c r="B102" s="372"/>
      <c r="C102" s="340"/>
      <c r="D102" s="324"/>
      <c r="E102" s="373"/>
      <c r="F102" s="373"/>
      <c r="G102" s="325"/>
      <c r="H102" s="324"/>
      <c r="I102" s="324"/>
      <c r="J102" s="326"/>
      <c r="K102" s="335"/>
      <c r="L102" s="439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327" customFormat="1" ht="15.75">
      <c r="A103" s="323"/>
      <c r="B103" s="372"/>
      <c r="C103" s="340"/>
      <c r="D103" s="324"/>
      <c r="E103" s="373"/>
      <c r="F103" s="373"/>
      <c r="G103" s="325"/>
      <c r="H103" s="324"/>
      <c r="I103" s="324"/>
      <c r="J103" s="326"/>
      <c r="K103" s="335"/>
      <c r="L103" s="439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327" customFormat="1" ht="15.75">
      <c r="A104" s="323"/>
      <c r="B104" s="372"/>
      <c r="C104" s="340"/>
      <c r="D104" s="324"/>
      <c r="E104" s="373"/>
      <c r="F104" s="373"/>
      <c r="G104" s="325"/>
      <c r="H104" s="324"/>
      <c r="I104" s="324"/>
      <c r="J104" s="326"/>
      <c r="K104" s="335"/>
      <c r="L104" s="439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327" customFormat="1" ht="15.75">
      <c r="A105" s="323"/>
      <c r="B105" s="372"/>
      <c r="C105" s="340"/>
      <c r="D105" s="324"/>
      <c r="E105" s="373"/>
      <c r="F105" s="373"/>
      <c r="G105" s="325"/>
      <c r="H105" s="324"/>
      <c r="I105" s="324"/>
      <c r="J105" s="326"/>
      <c r="K105" s="335"/>
      <c r="L105" s="439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327" customFormat="1" ht="15.75">
      <c r="A106" s="323"/>
      <c r="B106" s="372"/>
      <c r="C106" s="340"/>
      <c r="D106" s="324"/>
      <c r="E106" s="373"/>
      <c r="F106" s="373"/>
      <c r="G106" s="325"/>
      <c r="H106" s="324"/>
      <c r="I106" s="324"/>
      <c r="J106" s="326"/>
      <c r="K106" s="335"/>
      <c r="L106" s="439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327" customFormat="1" ht="15.75">
      <c r="A107" s="323"/>
      <c r="B107" s="372"/>
      <c r="C107" s="340"/>
      <c r="D107" s="324"/>
      <c r="E107" s="373"/>
      <c r="F107" s="373"/>
      <c r="G107" s="325"/>
      <c r="H107" s="324"/>
      <c r="I107" s="324"/>
      <c r="J107" s="326"/>
      <c r="K107" s="335"/>
      <c r="L107" s="439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ht="15.75">
      <c r="A108" s="323"/>
      <c r="B108" s="372"/>
      <c r="C108" s="341"/>
      <c r="D108" s="341"/>
      <c r="E108" s="379"/>
      <c r="F108" s="373"/>
      <c r="G108" s="325"/>
      <c r="H108" s="341"/>
      <c r="I108" s="341"/>
      <c r="J108" s="342"/>
      <c r="K108" s="343"/>
      <c r="L108" s="439">
        <v>0</v>
      </c>
      <c r="M108" s="2"/>
    </row>
    <row r="109" spans="1:209" ht="15.75">
      <c r="A109" s="323"/>
      <c r="B109" s="372"/>
      <c r="C109" s="341"/>
      <c r="D109" s="341"/>
      <c r="E109" s="379"/>
      <c r="F109" s="373"/>
      <c r="G109" s="325"/>
      <c r="H109" s="341"/>
      <c r="I109" s="341"/>
      <c r="J109" s="342"/>
      <c r="K109" s="343"/>
      <c r="L109" s="439">
        <v>0</v>
      </c>
      <c r="M109" s="2"/>
    </row>
    <row r="110" spans="1:209" ht="15.75">
      <c r="A110" s="323"/>
      <c r="B110" s="372"/>
      <c r="C110" s="341"/>
      <c r="D110" s="341"/>
      <c r="E110" s="379"/>
      <c r="F110" s="373"/>
      <c r="G110" s="325"/>
      <c r="H110" s="341"/>
      <c r="I110" s="341"/>
      <c r="J110" s="342"/>
      <c r="K110" s="343"/>
      <c r="L110" s="439">
        <v>0</v>
      </c>
      <c r="M110" s="2"/>
    </row>
    <row r="111" spans="1:209" ht="15.75">
      <c r="A111" s="323"/>
      <c r="B111" s="372"/>
      <c r="C111" s="341"/>
      <c r="D111" s="341"/>
      <c r="E111" s="379"/>
      <c r="F111" s="373"/>
      <c r="G111" s="325"/>
      <c r="H111" s="341"/>
      <c r="I111" s="341"/>
      <c r="J111" s="342"/>
      <c r="K111" s="343"/>
      <c r="L111" s="439">
        <v>0</v>
      </c>
      <c r="M111" s="2"/>
    </row>
    <row r="112" spans="1:209" ht="15.75">
      <c r="A112" s="323"/>
      <c r="B112" s="372"/>
      <c r="C112" s="341"/>
      <c r="D112" s="341"/>
      <c r="E112" s="379"/>
      <c r="F112" s="373"/>
      <c r="G112" s="325"/>
      <c r="H112" s="341"/>
      <c r="I112" s="341"/>
      <c r="J112" s="342"/>
      <c r="K112" s="343"/>
      <c r="L112" s="439">
        <v>0</v>
      </c>
      <c r="M112" s="2"/>
    </row>
    <row r="113" spans="1:13" ht="15.75">
      <c r="A113" s="323"/>
      <c r="B113" s="372"/>
      <c r="C113" s="341"/>
      <c r="D113" s="341"/>
      <c r="E113" s="379"/>
      <c r="F113" s="373"/>
      <c r="G113" s="325"/>
      <c r="H113" s="341"/>
      <c r="I113" s="341"/>
      <c r="J113" s="342"/>
      <c r="K113" s="343"/>
      <c r="L113" s="439">
        <v>0</v>
      </c>
      <c r="M113" s="2"/>
    </row>
    <row r="114" spans="1:13" ht="15.75">
      <c r="A114" s="323"/>
      <c r="B114" s="372"/>
      <c r="C114" s="341"/>
      <c r="D114" s="341"/>
      <c r="E114" s="379"/>
      <c r="F114" s="373"/>
      <c r="G114" s="325"/>
      <c r="H114" s="341"/>
      <c r="I114" s="341"/>
      <c r="J114" s="342"/>
      <c r="K114" s="343"/>
      <c r="L114" s="439">
        <v>0</v>
      </c>
      <c r="M114" s="2"/>
    </row>
    <row r="115" spans="1:13" ht="15.75">
      <c r="A115" s="323"/>
      <c r="B115" s="372"/>
      <c r="C115" s="341"/>
      <c r="D115" s="341"/>
      <c r="E115" s="379"/>
      <c r="F115" s="373"/>
      <c r="G115" s="325"/>
      <c r="H115" s="341"/>
      <c r="I115" s="341"/>
      <c r="J115" s="342"/>
      <c r="K115" s="343"/>
      <c r="L115" s="439">
        <v>0</v>
      </c>
      <c r="M115" s="2"/>
    </row>
    <row r="116" spans="1:13" ht="15.75">
      <c r="A116" s="323"/>
      <c r="B116" s="372"/>
      <c r="C116" s="341"/>
      <c r="D116" s="341"/>
      <c r="E116" s="379"/>
      <c r="F116" s="373"/>
      <c r="G116" s="325"/>
      <c r="H116" s="341"/>
      <c r="I116" s="341"/>
      <c r="J116" s="342"/>
      <c r="K116" s="343"/>
      <c r="L116" s="439">
        <v>0</v>
      </c>
      <c r="M116" s="2"/>
    </row>
    <row r="117" spans="1:13" ht="15.75">
      <c r="A117" s="323"/>
      <c r="B117" s="372"/>
      <c r="C117" s="341"/>
      <c r="D117" s="341"/>
      <c r="E117" s="379"/>
      <c r="F117" s="373"/>
      <c r="G117" s="325"/>
      <c r="H117" s="341"/>
      <c r="I117" s="341"/>
      <c r="J117" s="342"/>
      <c r="K117" s="343"/>
      <c r="L117" s="439">
        <v>0</v>
      </c>
      <c r="M117" s="2"/>
    </row>
    <row r="118" spans="1:13" ht="15.75">
      <c r="A118" s="323"/>
      <c r="B118" s="372"/>
      <c r="C118" s="341"/>
      <c r="D118" s="341"/>
      <c r="E118" s="379"/>
      <c r="F118" s="373"/>
      <c r="G118" s="325"/>
      <c r="H118" s="341"/>
      <c r="I118" s="341"/>
      <c r="J118" s="342"/>
      <c r="K118" s="341"/>
      <c r="L118" s="439">
        <v>0</v>
      </c>
      <c r="M118" s="2"/>
    </row>
    <row r="119" spans="1:13" ht="15.75">
      <c r="A119" s="344"/>
      <c r="B119" s="379"/>
      <c r="C119" s="341"/>
      <c r="D119" s="341"/>
      <c r="E119" s="379"/>
      <c r="F119" s="373"/>
      <c r="G119" s="325"/>
      <c r="H119" s="341"/>
      <c r="I119" s="341"/>
      <c r="J119" s="342"/>
      <c r="K119" s="341"/>
      <c r="L119" s="439">
        <v>0</v>
      </c>
      <c r="M119" s="2"/>
    </row>
    <row r="120" spans="1:13" ht="15.75">
      <c r="A120" s="344"/>
      <c r="B120" s="379"/>
      <c r="C120" s="341"/>
      <c r="D120" s="341"/>
      <c r="E120" s="379"/>
      <c r="F120" s="373"/>
      <c r="G120" s="325"/>
      <c r="H120" s="341"/>
      <c r="I120" s="341"/>
      <c r="J120" s="342"/>
      <c r="K120" s="341"/>
      <c r="L120" s="439">
        <v>0</v>
      </c>
      <c r="M120" s="2"/>
    </row>
    <row r="121" spans="1:13" ht="15.75">
      <c r="A121" s="344"/>
      <c r="B121" s="379"/>
      <c r="C121" s="341"/>
      <c r="D121" s="341"/>
      <c r="E121" s="379"/>
      <c r="F121" s="373"/>
      <c r="G121" s="325"/>
      <c r="H121" s="341"/>
      <c r="I121" s="341"/>
      <c r="J121" s="342"/>
      <c r="K121" s="341"/>
      <c r="L121" s="439">
        <v>0</v>
      </c>
      <c r="M121" s="2"/>
    </row>
    <row r="122" spans="1:13" ht="15.75">
      <c r="A122" s="344"/>
      <c r="B122" s="379"/>
      <c r="C122" s="341"/>
      <c r="D122" s="341"/>
      <c r="E122" s="379"/>
      <c r="F122" s="373"/>
      <c r="G122" s="325"/>
      <c r="H122" s="341"/>
      <c r="I122" s="341"/>
      <c r="J122" s="342"/>
      <c r="K122" s="341"/>
      <c r="L122" s="439">
        <v>0</v>
      </c>
      <c r="M122" s="2"/>
    </row>
    <row r="123" spans="1:13" ht="15.75">
      <c r="A123" s="344"/>
      <c r="B123" s="379"/>
      <c r="C123" s="341"/>
      <c r="D123" s="341"/>
      <c r="E123" s="379"/>
      <c r="F123" s="373"/>
      <c r="G123" s="325"/>
      <c r="H123" s="341"/>
      <c r="I123" s="341"/>
      <c r="J123" s="342"/>
      <c r="K123" s="341"/>
      <c r="L123" s="439">
        <v>0</v>
      </c>
      <c r="M123" s="2"/>
    </row>
    <row r="124" spans="1:13" ht="15.75">
      <c r="A124" s="344"/>
      <c r="B124" s="379"/>
      <c r="C124" s="341"/>
      <c r="D124" s="341"/>
      <c r="E124" s="379"/>
      <c r="F124" s="373"/>
      <c r="G124" s="325"/>
      <c r="H124" s="341"/>
      <c r="I124" s="341"/>
      <c r="J124" s="342"/>
      <c r="K124" s="341"/>
      <c r="L124" s="439">
        <v>0</v>
      </c>
      <c r="M124" s="2"/>
    </row>
    <row r="125" spans="1:13" ht="15.75">
      <c r="A125" s="344"/>
      <c r="B125" s="379"/>
      <c r="C125" s="341"/>
      <c r="D125" s="341"/>
      <c r="E125" s="379"/>
      <c r="F125" s="373"/>
      <c r="G125" s="325"/>
      <c r="H125" s="341"/>
      <c r="I125" s="341"/>
      <c r="J125" s="342"/>
      <c r="K125" s="341"/>
      <c r="L125" s="439">
        <v>0</v>
      </c>
      <c r="M125" s="2"/>
    </row>
    <row r="126" spans="1:13" ht="15.75">
      <c r="A126" s="344"/>
      <c r="B126" s="379"/>
      <c r="C126" s="341"/>
      <c r="D126" s="341"/>
      <c r="E126" s="379"/>
      <c r="F126" s="373"/>
      <c r="G126" s="325"/>
      <c r="H126" s="341"/>
      <c r="I126" s="341"/>
      <c r="J126" s="342"/>
      <c r="K126" s="341"/>
      <c r="L126" s="439">
        <v>0</v>
      </c>
      <c r="M126" s="2"/>
    </row>
    <row r="127" spans="1:13" ht="15.75">
      <c r="A127" s="344"/>
      <c r="B127" s="379"/>
      <c r="C127" s="341"/>
      <c r="D127" s="341"/>
      <c r="E127" s="379"/>
      <c r="F127" s="373"/>
      <c r="G127" s="325"/>
      <c r="H127" s="341"/>
      <c r="I127" s="341"/>
      <c r="J127" s="342"/>
      <c r="K127" s="341"/>
      <c r="L127" s="439">
        <v>0</v>
      </c>
      <c r="M127" s="2"/>
    </row>
    <row r="128" spans="1:13" ht="15.75">
      <c r="A128" s="344"/>
      <c r="B128" s="379"/>
      <c r="C128" s="341"/>
      <c r="D128" s="341"/>
      <c r="E128" s="379"/>
      <c r="F128" s="373"/>
      <c r="G128" s="325"/>
      <c r="H128" s="341"/>
      <c r="I128" s="341"/>
      <c r="J128" s="342"/>
      <c r="K128" s="341"/>
      <c r="L128" s="439">
        <v>0</v>
      </c>
      <c r="M128" s="2"/>
    </row>
    <row r="129" spans="1:13" ht="15.75">
      <c r="A129" s="344"/>
      <c r="B129" s="379"/>
      <c r="C129" s="341"/>
      <c r="D129" s="341"/>
      <c r="E129" s="379"/>
      <c r="F129" s="373"/>
      <c r="G129" s="325"/>
      <c r="H129" s="341"/>
      <c r="I129" s="341"/>
      <c r="J129" s="342"/>
      <c r="K129" s="341"/>
      <c r="L129" s="439">
        <v>0</v>
      </c>
      <c r="M129" s="2"/>
    </row>
    <row r="130" spans="1:13" ht="15.75">
      <c r="A130" s="344"/>
      <c r="B130" s="379"/>
      <c r="C130" s="341"/>
      <c r="D130" s="341"/>
      <c r="E130" s="379"/>
      <c r="F130" s="373"/>
      <c r="G130" s="325"/>
      <c r="H130" s="341"/>
      <c r="I130" s="341"/>
      <c r="J130" s="342"/>
      <c r="K130" s="341"/>
      <c r="L130" s="439">
        <v>0</v>
      </c>
      <c r="M130" s="2"/>
    </row>
    <row r="131" spans="1:13" ht="15.75">
      <c r="A131" s="344"/>
      <c r="B131" s="379"/>
      <c r="C131" s="341"/>
      <c r="D131" s="341"/>
      <c r="E131" s="379"/>
      <c r="F131" s="373"/>
      <c r="G131" s="325"/>
      <c r="H131" s="341"/>
      <c r="I131" s="341"/>
      <c r="J131" s="342"/>
      <c r="K131" s="341"/>
      <c r="L131" s="439">
        <v>0</v>
      </c>
      <c r="M131" s="2"/>
    </row>
    <row r="132" spans="1:13" ht="15.75">
      <c r="A132" s="344"/>
      <c r="B132" s="379"/>
      <c r="C132" s="341"/>
      <c r="D132" s="341"/>
      <c r="E132" s="379"/>
      <c r="F132" s="373"/>
      <c r="G132" s="325"/>
      <c r="H132" s="341"/>
      <c r="I132" s="341"/>
      <c r="J132" s="342"/>
      <c r="K132" s="341"/>
      <c r="L132" s="439">
        <v>0</v>
      </c>
      <c r="M132" s="2"/>
    </row>
    <row r="133" spans="1:13" ht="15.75">
      <c r="A133" s="344"/>
      <c r="B133" s="379"/>
      <c r="C133" s="341"/>
      <c r="D133" s="341"/>
      <c r="E133" s="379"/>
      <c r="F133" s="373"/>
      <c r="G133" s="325"/>
      <c r="H133" s="341"/>
      <c r="I133" s="341"/>
      <c r="J133" s="342"/>
      <c r="K133" s="341"/>
      <c r="L133" s="439">
        <v>0</v>
      </c>
      <c r="M133" s="2"/>
    </row>
    <row r="134" spans="1:13" ht="15.75">
      <c r="A134" s="344"/>
      <c r="B134" s="379"/>
      <c r="C134" s="341"/>
      <c r="D134" s="341"/>
      <c r="E134" s="379"/>
      <c r="F134" s="373"/>
      <c r="G134" s="325"/>
      <c r="H134" s="341"/>
      <c r="I134" s="341"/>
      <c r="J134" s="342"/>
      <c r="K134" s="341"/>
      <c r="L134" s="439">
        <v>0</v>
      </c>
      <c r="M134" s="2"/>
    </row>
    <row r="135" spans="1:13" ht="15.75">
      <c r="A135" s="344"/>
      <c r="B135" s="379"/>
      <c r="C135" s="341"/>
      <c r="D135" s="341"/>
      <c r="E135" s="379"/>
      <c r="F135" s="373"/>
      <c r="G135" s="325"/>
      <c r="H135" s="341"/>
      <c r="I135" s="341"/>
      <c r="J135" s="342"/>
      <c r="K135" s="341"/>
      <c r="L135" s="439">
        <v>0</v>
      </c>
      <c r="M135" s="2"/>
    </row>
    <row r="136" spans="1:13" ht="15.75">
      <c r="A136" s="344"/>
      <c r="B136" s="379"/>
      <c r="C136" s="341"/>
      <c r="D136" s="341"/>
      <c r="E136" s="379"/>
      <c r="F136" s="373"/>
      <c r="G136" s="325"/>
      <c r="H136" s="341"/>
      <c r="I136" s="341"/>
      <c r="J136" s="342"/>
      <c r="K136" s="341"/>
      <c r="L136" s="439">
        <v>0</v>
      </c>
      <c r="M136" s="2"/>
    </row>
    <row r="137" spans="1:13" ht="15.75">
      <c r="A137" s="344"/>
      <c r="B137" s="379"/>
      <c r="C137" s="341"/>
      <c r="D137" s="341"/>
      <c r="E137" s="379"/>
      <c r="F137" s="373"/>
      <c r="G137" s="325"/>
      <c r="H137" s="341"/>
      <c r="I137" s="341"/>
      <c r="J137" s="342"/>
      <c r="K137" s="341"/>
      <c r="L137" s="439">
        <v>0</v>
      </c>
      <c r="M137" s="2"/>
    </row>
    <row r="138" spans="1:13" ht="15.75">
      <c r="A138" s="344"/>
      <c r="B138" s="379"/>
      <c r="C138" s="341"/>
      <c r="D138" s="341"/>
      <c r="E138" s="379"/>
      <c r="F138" s="373"/>
      <c r="G138" s="325"/>
      <c r="H138" s="341"/>
      <c r="I138" s="341"/>
      <c r="J138" s="342"/>
      <c r="K138" s="341"/>
      <c r="L138" s="439">
        <v>0</v>
      </c>
      <c r="M138" s="2"/>
    </row>
    <row r="139" spans="1:13" ht="15.75">
      <c r="A139" s="344"/>
      <c r="B139" s="379"/>
      <c r="C139" s="341"/>
      <c r="D139" s="341"/>
      <c r="E139" s="379"/>
      <c r="F139" s="373"/>
      <c r="G139" s="325"/>
      <c r="H139" s="341"/>
      <c r="I139" s="341"/>
      <c r="J139" s="342"/>
      <c r="K139" s="341"/>
      <c r="L139" s="439">
        <v>0</v>
      </c>
      <c r="M139" s="2"/>
    </row>
    <row r="140" spans="1:13" ht="15.75">
      <c r="A140" s="344"/>
      <c r="B140" s="379"/>
      <c r="C140" s="341"/>
      <c r="D140" s="341"/>
      <c r="E140" s="379"/>
      <c r="F140" s="373"/>
      <c r="G140" s="325"/>
      <c r="H140" s="341"/>
      <c r="I140" s="341"/>
      <c r="J140" s="342"/>
      <c r="K140" s="341"/>
      <c r="L140" s="439">
        <v>0</v>
      </c>
      <c r="M140" s="2"/>
    </row>
    <row r="141" spans="1:13" ht="15.75">
      <c r="A141" s="344"/>
      <c r="B141" s="379"/>
      <c r="C141" s="341"/>
      <c r="D141" s="341"/>
      <c r="E141" s="379"/>
      <c r="F141" s="373"/>
      <c r="G141" s="325"/>
      <c r="H141" s="341"/>
      <c r="I141" s="341"/>
      <c r="J141" s="342"/>
      <c r="K141" s="341"/>
      <c r="L141" s="439">
        <v>0</v>
      </c>
      <c r="M141" s="2"/>
    </row>
    <row r="142" spans="1:13" ht="15.75">
      <c r="A142" s="344"/>
      <c r="B142" s="379"/>
      <c r="C142" s="341"/>
      <c r="D142" s="341"/>
      <c r="E142" s="379"/>
      <c r="F142" s="373"/>
      <c r="G142" s="325"/>
      <c r="H142" s="341"/>
      <c r="I142" s="341"/>
      <c r="J142" s="342"/>
      <c r="K142" s="341"/>
      <c r="L142" s="439">
        <v>0</v>
      </c>
      <c r="M142" s="2"/>
    </row>
    <row r="143" spans="1:13" ht="15.75">
      <c r="A143" s="344"/>
      <c r="B143" s="379"/>
      <c r="C143" s="341"/>
      <c r="D143" s="341"/>
      <c r="E143" s="379"/>
      <c r="F143" s="373"/>
      <c r="G143" s="325"/>
      <c r="H143" s="341"/>
      <c r="I143" s="341"/>
      <c r="J143" s="342"/>
      <c r="K143" s="341"/>
      <c r="L143" s="439">
        <v>0</v>
      </c>
      <c r="M143" s="2"/>
    </row>
    <row r="144" spans="1:13" ht="15.75">
      <c r="A144" s="344"/>
      <c r="B144" s="379"/>
      <c r="C144" s="341"/>
      <c r="D144" s="341"/>
      <c r="E144" s="379"/>
      <c r="F144" s="373"/>
      <c r="G144" s="325"/>
      <c r="H144" s="341"/>
      <c r="I144" s="341"/>
      <c r="J144" s="342"/>
      <c r="K144" s="341"/>
      <c r="L144" s="439">
        <v>0</v>
      </c>
      <c r="M144" s="2"/>
    </row>
    <row r="145" spans="1:13" ht="15.75">
      <c r="A145" s="344"/>
      <c r="B145" s="379"/>
      <c r="C145" s="341"/>
      <c r="D145" s="341"/>
      <c r="E145" s="379"/>
      <c r="F145" s="373"/>
      <c r="G145" s="325"/>
      <c r="H145" s="341"/>
      <c r="I145" s="341"/>
      <c r="J145" s="342"/>
      <c r="K145" s="341"/>
      <c r="L145" s="439">
        <v>0</v>
      </c>
      <c r="M145" s="2"/>
    </row>
    <row r="146" spans="1:13" ht="15.75">
      <c r="A146" s="344"/>
      <c r="B146" s="379"/>
      <c r="C146" s="341"/>
      <c r="D146" s="341"/>
      <c r="E146" s="379"/>
      <c r="F146" s="373"/>
      <c r="G146" s="325"/>
      <c r="H146" s="341"/>
      <c r="I146" s="341"/>
      <c r="J146" s="342"/>
      <c r="K146" s="341"/>
      <c r="L146" s="439">
        <v>0</v>
      </c>
      <c r="M146" s="2"/>
    </row>
    <row r="147" spans="1:13" ht="15.75">
      <c r="A147" s="344"/>
      <c r="B147" s="379"/>
      <c r="C147" s="341"/>
      <c r="D147" s="341"/>
      <c r="E147" s="379"/>
      <c r="F147" s="373"/>
      <c r="G147" s="325"/>
      <c r="H147" s="341"/>
      <c r="I147" s="341"/>
      <c r="J147" s="342"/>
      <c r="K147" s="341"/>
      <c r="L147" s="439">
        <v>0</v>
      </c>
      <c r="M147" s="2"/>
    </row>
    <row r="148" spans="1:13" ht="15.75">
      <c r="A148" s="344"/>
      <c r="B148" s="379"/>
      <c r="C148" s="341"/>
      <c r="D148" s="341"/>
      <c r="E148" s="379"/>
      <c r="F148" s="373"/>
      <c r="G148" s="325"/>
      <c r="H148" s="341"/>
      <c r="I148" s="341"/>
      <c r="J148" s="342"/>
      <c r="K148" s="341"/>
      <c r="L148" s="439">
        <v>0</v>
      </c>
      <c r="M148" s="2"/>
    </row>
    <row r="149" spans="1:13" ht="15.75">
      <c r="A149" s="344"/>
      <c r="B149" s="379"/>
      <c r="C149" s="341"/>
      <c r="D149" s="341"/>
      <c r="E149" s="379"/>
      <c r="F149" s="373"/>
      <c r="G149" s="325"/>
      <c r="H149" s="341"/>
      <c r="I149" s="341"/>
      <c r="J149" s="342"/>
      <c r="K149" s="341"/>
      <c r="L149" s="439">
        <v>0</v>
      </c>
      <c r="M149" s="2"/>
    </row>
    <row r="150" spans="1:13" ht="15.75">
      <c r="A150" s="344"/>
      <c r="B150" s="379"/>
      <c r="C150" s="341"/>
      <c r="D150" s="341"/>
      <c r="E150" s="379"/>
      <c r="F150" s="373"/>
      <c r="G150" s="325"/>
      <c r="H150" s="341"/>
      <c r="I150" s="341"/>
      <c r="J150" s="342"/>
      <c r="K150" s="341"/>
      <c r="L150" s="439">
        <v>0</v>
      </c>
      <c r="M150" s="2"/>
    </row>
    <row r="151" spans="1:13" ht="15.75">
      <c r="A151" s="344"/>
      <c r="B151" s="379"/>
      <c r="C151" s="341"/>
      <c r="D151" s="341"/>
      <c r="E151" s="379"/>
      <c r="F151" s="373"/>
      <c r="G151" s="325"/>
      <c r="H151" s="341"/>
      <c r="I151" s="341"/>
      <c r="J151" s="342"/>
      <c r="K151" s="341"/>
      <c r="L151" s="439">
        <v>0</v>
      </c>
      <c r="M151" s="2"/>
    </row>
    <row r="152" spans="1:13" ht="15.75">
      <c r="A152" s="344"/>
      <c r="B152" s="379"/>
      <c r="C152" s="341"/>
      <c r="D152" s="341"/>
      <c r="E152" s="379"/>
      <c r="F152" s="373"/>
      <c r="G152" s="325"/>
      <c r="H152" s="341"/>
      <c r="I152" s="341"/>
      <c r="J152" s="342"/>
      <c r="K152" s="341"/>
      <c r="L152" s="439">
        <v>0</v>
      </c>
      <c r="M152" s="2"/>
    </row>
    <row r="153" spans="1:13" ht="15.75">
      <c r="A153" s="344"/>
      <c r="B153" s="379"/>
      <c r="C153" s="341"/>
      <c r="D153" s="341"/>
      <c r="E153" s="379"/>
      <c r="F153" s="373"/>
      <c r="G153" s="325"/>
      <c r="H153" s="341"/>
      <c r="I153" s="341"/>
      <c r="J153" s="342"/>
      <c r="K153" s="341"/>
      <c r="L153" s="439">
        <v>0</v>
      </c>
      <c r="M153" s="2"/>
    </row>
    <row r="154" spans="1:13" ht="15.75">
      <c r="A154" s="344"/>
      <c r="B154" s="379"/>
      <c r="C154" s="341"/>
      <c r="D154" s="341"/>
      <c r="E154" s="379"/>
      <c r="F154" s="373"/>
      <c r="G154" s="325"/>
      <c r="H154" s="341"/>
      <c r="I154" s="341"/>
      <c r="J154" s="342"/>
      <c r="K154" s="341"/>
      <c r="L154" s="439">
        <v>0</v>
      </c>
      <c r="M154" s="2"/>
    </row>
    <row r="155" spans="1:13" ht="15.75">
      <c r="A155" s="344"/>
      <c r="B155" s="379"/>
      <c r="C155" s="341"/>
      <c r="D155" s="341"/>
      <c r="E155" s="379"/>
      <c r="F155" s="373"/>
      <c r="G155" s="325"/>
      <c r="H155" s="341"/>
      <c r="I155" s="341"/>
      <c r="J155" s="342"/>
      <c r="K155" s="341"/>
      <c r="L155" s="439">
        <v>0</v>
      </c>
      <c r="M155" s="2"/>
    </row>
    <row r="156" spans="1:13" ht="15.75">
      <c r="A156" s="344"/>
      <c r="B156" s="379"/>
      <c r="C156" s="341"/>
      <c r="D156" s="341"/>
      <c r="E156" s="379"/>
      <c r="F156" s="373"/>
      <c r="G156" s="325"/>
      <c r="H156" s="341"/>
      <c r="I156" s="341"/>
      <c r="J156" s="342"/>
      <c r="K156" s="341"/>
      <c r="L156" s="439">
        <v>0</v>
      </c>
      <c r="M156" s="2"/>
    </row>
    <row r="157" spans="1:13" ht="15.75">
      <c r="A157" s="344"/>
      <c r="B157" s="379"/>
      <c r="C157" s="341"/>
      <c r="D157" s="341"/>
      <c r="E157" s="379"/>
      <c r="F157" s="373"/>
      <c r="G157" s="325"/>
      <c r="H157" s="341"/>
      <c r="I157" s="341"/>
      <c r="J157" s="342"/>
      <c r="K157" s="341"/>
      <c r="L157" s="439">
        <v>0</v>
      </c>
      <c r="M157" s="2"/>
    </row>
    <row r="158" spans="1:13" ht="15.75">
      <c r="A158" s="344"/>
      <c r="B158" s="379"/>
      <c r="C158" s="341"/>
      <c r="D158" s="341"/>
      <c r="E158" s="379"/>
      <c r="F158" s="373"/>
      <c r="G158" s="325"/>
      <c r="H158" s="341"/>
      <c r="I158" s="341"/>
      <c r="J158" s="342"/>
      <c r="K158" s="341"/>
      <c r="L158" s="439">
        <v>0</v>
      </c>
      <c r="M158" s="2"/>
    </row>
    <row r="159" spans="1:13" ht="15.75">
      <c r="A159" s="344"/>
      <c r="B159" s="379"/>
      <c r="C159" s="341"/>
      <c r="D159" s="341"/>
      <c r="E159" s="379"/>
      <c r="F159" s="373"/>
      <c r="G159" s="325"/>
      <c r="H159" s="341"/>
      <c r="I159" s="341"/>
      <c r="J159" s="342"/>
      <c r="K159" s="341"/>
      <c r="L159" s="439">
        <v>0</v>
      </c>
      <c r="M159" s="2"/>
    </row>
    <row r="160" spans="1:13" ht="15.75">
      <c r="A160" s="344"/>
      <c r="B160" s="379"/>
      <c r="C160" s="341"/>
      <c r="D160" s="341"/>
      <c r="E160" s="379"/>
      <c r="F160" s="373"/>
      <c r="G160" s="325"/>
      <c r="H160" s="341"/>
      <c r="I160" s="341"/>
      <c r="J160" s="342"/>
      <c r="K160" s="341"/>
      <c r="L160" s="439">
        <v>0</v>
      </c>
      <c r="M160" s="2"/>
    </row>
    <row r="161" spans="1:13" ht="15.75">
      <c r="A161" s="344"/>
      <c r="B161" s="379"/>
      <c r="C161" s="341"/>
      <c r="D161" s="341"/>
      <c r="E161" s="379"/>
      <c r="F161" s="373"/>
      <c r="G161" s="325"/>
      <c r="H161" s="341"/>
      <c r="I161" s="341"/>
      <c r="J161" s="342"/>
      <c r="K161" s="341"/>
      <c r="L161" s="439">
        <v>0</v>
      </c>
      <c r="M161" s="2"/>
    </row>
    <row r="162" spans="1:13" ht="15.75">
      <c r="A162" s="344"/>
      <c r="B162" s="379"/>
      <c r="C162" s="341"/>
      <c r="D162" s="341"/>
      <c r="E162" s="379"/>
      <c r="F162" s="373"/>
      <c r="G162" s="325"/>
      <c r="H162" s="341"/>
      <c r="I162" s="341"/>
      <c r="J162" s="342"/>
      <c r="K162" s="341"/>
      <c r="L162" s="439">
        <v>0</v>
      </c>
      <c r="M162" s="2"/>
    </row>
    <row r="163" spans="1:13" ht="15.75">
      <c r="A163" s="344"/>
      <c r="B163" s="379"/>
      <c r="C163" s="341"/>
      <c r="D163" s="341"/>
      <c r="E163" s="379"/>
      <c r="F163" s="373"/>
      <c r="G163" s="325"/>
      <c r="H163" s="341"/>
      <c r="I163" s="341"/>
      <c r="J163" s="342"/>
      <c r="K163" s="341"/>
      <c r="L163" s="439">
        <v>0</v>
      </c>
      <c r="M163" s="2"/>
    </row>
    <row r="164" spans="1:13" ht="15.75">
      <c r="A164" s="344"/>
      <c r="B164" s="379"/>
      <c r="C164" s="341"/>
      <c r="D164" s="341"/>
      <c r="E164" s="379"/>
      <c r="F164" s="373"/>
      <c r="G164" s="325"/>
      <c r="H164" s="341"/>
      <c r="I164" s="341"/>
      <c r="J164" s="342"/>
      <c r="K164" s="341"/>
      <c r="L164" s="439">
        <v>0</v>
      </c>
      <c r="M164" s="2"/>
    </row>
    <row r="165" spans="1:13" ht="15.75">
      <c r="A165" s="344"/>
      <c r="B165" s="379"/>
      <c r="C165" s="341"/>
      <c r="D165" s="341"/>
      <c r="E165" s="379"/>
      <c r="F165" s="373"/>
      <c r="G165" s="325"/>
      <c r="H165" s="341"/>
      <c r="I165" s="341"/>
      <c r="J165" s="342"/>
      <c r="K165" s="341"/>
      <c r="L165" s="439">
        <v>0</v>
      </c>
      <c r="M165" s="2"/>
    </row>
    <row r="166" spans="1:13" ht="15.75">
      <c r="A166" s="344"/>
      <c r="B166" s="379"/>
      <c r="C166" s="341"/>
      <c r="D166" s="341"/>
      <c r="E166" s="379"/>
      <c r="F166" s="373"/>
      <c r="G166" s="325"/>
      <c r="H166" s="341"/>
      <c r="I166" s="341"/>
      <c r="J166" s="342"/>
      <c r="K166" s="341"/>
      <c r="L166" s="439">
        <v>0</v>
      </c>
      <c r="M166" s="2"/>
    </row>
    <row r="167" spans="1:13" ht="15.75">
      <c r="A167" s="344"/>
      <c r="B167" s="379"/>
      <c r="C167" s="341"/>
      <c r="D167" s="341"/>
      <c r="E167" s="379"/>
      <c r="F167" s="373"/>
      <c r="G167" s="325"/>
      <c r="H167" s="341"/>
      <c r="I167" s="341"/>
      <c r="J167" s="342"/>
      <c r="K167" s="341"/>
      <c r="L167" s="439">
        <v>0</v>
      </c>
      <c r="M167" s="2"/>
    </row>
    <row r="168" spans="1:13" ht="15.75">
      <c r="A168" s="344"/>
      <c r="B168" s="379"/>
      <c r="C168" s="341"/>
      <c r="D168" s="341"/>
      <c r="E168" s="379"/>
      <c r="F168" s="373"/>
      <c r="G168" s="325"/>
      <c r="H168" s="341"/>
      <c r="I168" s="341"/>
      <c r="J168" s="342"/>
      <c r="K168" s="341"/>
      <c r="L168" s="439">
        <v>0</v>
      </c>
      <c r="M168" s="2"/>
    </row>
    <row r="169" spans="1:13" ht="15.75">
      <c r="A169" s="344"/>
      <c r="B169" s="379"/>
      <c r="C169" s="341"/>
      <c r="D169" s="341"/>
      <c r="E169" s="379"/>
      <c r="F169" s="373"/>
      <c r="G169" s="325"/>
      <c r="H169" s="341"/>
      <c r="I169" s="341"/>
      <c r="J169" s="342"/>
      <c r="K169" s="341"/>
      <c r="L169" s="439">
        <v>0</v>
      </c>
      <c r="M169" s="2"/>
    </row>
    <row r="170" spans="1:13" ht="15.75">
      <c r="A170" s="344"/>
      <c r="B170" s="379"/>
      <c r="C170" s="341"/>
      <c r="D170" s="341"/>
      <c r="E170" s="379"/>
      <c r="F170" s="373"/>
      <c r="G170" s="325"/>
      <c r="H170" s="341"/>
      <c r="I170" s="341"/>
      <c r="J170" s="342"/>
      <c r="K170" s="341"/>
      <c r="L170" s="439">
        <v>0</v>
      </c>
      <c r="M170" s="2"/>
    </row>
    <row r="171" spans="1:13" ht="15.75">
      <c r="A171" s="344"/>
      <c r="B171" s="379"/>
      <c r="C171" s="341"/>
      <c r="D171" s="341"/>
      <c r="E171" s="379"/>
      <c r="F171" s="373"/>
      <c r="G171" s="325"/>
      <c r="H171" s="341"/>
      <c r="I171" s="341"/>
      <c r="J171" s="342"/>
      <c r="K171" s="341"/>
      <c r="L171" s="439">
        <v>0</v>
      </c>
      <c r="M171" s="2"/>
    </row>
    <row r="172" spans="1:13" ht="15.75">
      <c r="A172" s="344"/>
      <c r="B172" s="379"/>
      <c r="C172" s="341"/>
      <c r="D172" s="341"/>
      <c r="E172" s="379"/>
      <c r="F172" s="373"/>
      <c r="G172" s="325"/>
      <c r="H172" s="341"/>
      <c r="I172" s="341"/>
      <c r="J172" s="342"/>
      <c r="K172" s="341"/>
      <c r="L172" s="439">
        <v>0</v>
      </c>
      <c r="M172" s="2"/>
    </row>
    <row r="173" spans="1:13" ht="15.75">
      <c r="A173" s="344"/>
      <c r="B173" s="379"/>
      <c r="C173" s="341"/>
      <c r="D173" s="341"/>
      <c r="E173" s="379"/>
      <c r="F173" s="373"/>
      <c r="G173" s="325"/>
      <c r="H173" s="341"/>
      <c r="I173" s="341"/>
      <c r="J173" s="342"/>
      <c r="K173" s="341"/>
      <c r="L173" s="439">
        <v>0</v>
      </c>
      <c r="M173" s="2"/>
    </row>
    <row r="174" spans="1:13" ht="15.75">
      <c r="A174" s="344"/>
      <c r="B174" s="379"/>
      <c r="C174" s="341"/>
      <c r="D174" s="341"/>
      <c r="E174" s="379"/>
      <c r="F174" s="373"/>
      <c r="G174" s="325"/>
      <c r="H174" s="341"/>
      <c r="I174" s="341"/>
      <c r="J174" s="342"/>
      <c r="K174" s="341"/>
      <c r="L174" s="439">
        <v>0</v>
      </c>
      <c r="M174" s="2"/>
    </row>
    <row r="175" spans="1:13" ht="15.75">
      <c r="A175" s="344"/>
      <c r="B175" s="379"/>
      <c r="C175" s="341"/>
      <c r="D175" s="341"/>
      <c r="E175" s="379"/>
      <c r="F175" s="373"/>
      <c r="G175" s="325"/>
      <c r="H175" s="341"/>
      <c r="I175" s="341"/>
      <c r="J175" s="342"/>
      <c r="K175" s="341"/>
      <c r="L175" s="439">
        <v>0</v>
      </c>
      <c r="M175" s="2"/>
    </row>
    <row r="176" spans="1:13" ht="15.75">
      <c r="A176" s="344"/>
      <c r="B176" s="379"/>
      <c r="C176" s="341"/>
      <c r="D176" s="341"/>
      <c r="E176" s="379"/>
      <c r="F176" s="373"/>
      <c r="G176" s="325"/>
      <c r="H176" s="341"/>
      <c r="I176" s="341"/>
      <c r="J176" s="342"/>
      <c r="K176" s="341"/>
      <c r="L176" s="439">
        <v>0</v>
      </c>
      <c r="M176" s="2"/>
    </row>
    <row r="177" spans="1:13" ht="15.75">
      <c r="A177" s="344"/>
      <c r="B177" s="379"/>
      <c r="C177" s="341"/>
      <c r="D177" s="341"/>
      <c r="E177" s="379"/>
      <c r="F177" s="373"/>
      <c r="G177" s="325"/>
      <c r="H177" s="341"/>
      <c r="I177" s="341"/>
      <c r="J177" s="342"/>
      <c r="K177" s="341"/>
      <c r="L177" s="439">
        <v>0</v>
      </c>
      <c r="M177" s="2"/>
    </row>
    <row r="178" spans="1:13" ht="15.75">
      <c r="A178" s="344"/>
      <c r="B178" s="379"/>
      <c r="C178" s="341"/>
      <c r="D178" s="341"/>
      <c r="E178" s="379"/>
      <c r="F178" s="373"/>
      <c r="G178" s="325"/>
      <c r="H178" s="341"/>
      <c r="I178" s="341"/>
      <c r="J178" s="342"/>
      <c r="K178" s="341"/>
      <c r="L178" s="439">
        <v>0</v>
      </c>
      <c r="M178" s="2"/>
    </row>
    <row r="179" spans="1:13" ht="15.75">
      <c r="A179" s="344"/>
      <c r="B179" s="379"/>
      <c r="C179" s="341"/>
      <c r="D179" s="341"/>
      <c r="E179" s="379"/>
      <c r="F179" s="373"/>
      <c r="G179" s="325"/>
      <c r="H179" s="341"/>
      <c r="I179" s="341"/>
      <c r="J179" s="342"/>
      <c r="K179" s="341"/>
      <c r="L179" s="439">
        <v>0</v>
      </c>
      <c r="M179" s="2"/>
    </row>
    <row r="180" spans="1:13" ht="15.75">
      <c r="A180" s="344"/>
      <c r="B180" s="379"/>
      <c r="C180" s="341"/>
      <c r="D180" s="341"/>
      <c r="E180" s="379"/>
      <c r="F180" s="373"/>
      <c r="G180" s="325"/>
      <c r="H180" s="341"/>
      <c r="I180" s="341"/>
      <c r="J180" s="342"/>
      <c r="K180" s="341"/>
      <c r="L180" s="439">
        <v>0</v>
      </c>
      <c r="M180" s="2"/>
    </row>
    <row r="181" spans="1:13" ht="15.75">
      <c r="A181" s="344"/>
      <c r="B181" s="379"/>
      <c r="C181" s="341"/>
      <c r="D181" s="341"/>
      <c r="E181" s="379"/>
      <c r="F181" s="373"/>
      <c r="G181" s="325"/>
      <c r="H181" s="341"/>
      <c r="I181" s="341"/>
      <c r="J181" s="342"/>
      <c r="K181" s="341"/>
      <c r="L181" s="439">
        <v>0</v>
      </c>
      <c r="M181" s="2"/>
    </row>
    <row r="182" spans="1:13" ht="15.75">
      <c r="A182" s="344"/>
      <c r="B182" s="379"/>
      <c r="C182" s="341"/>
      <c r="D182" s="341"/>
      <c r="E182" s="379"/>
      <c r="F182" s="373"/>
      <c r="G182" s="325"/>
      <c r="H182" s="341"/>
      <c r="I182" s="341"/>
      <c r="J182" s="342"/>
      <c r="K182" s="341"/>
      <c r="L182" s="439">
        <v>0</v>
      </c>
      <c r="M182" s="2"/>
    </row>
    <row r="183" spans="1:13" ht="15.75">
      <c r="A183" s="344"/>
      <c r="B183" s="379"/>
      <c r="C183" s="341"/>
      <c r="D183" s="341"/>
      <c r="E183" s="379"/>
      <c r="F183" s="373"/>
      <c r="G183" s="325"/>
      <c r="H183" s="341"/>
      <c r="I183" s="341"/>
      <c r="J183" s="342"/>
      <c r="K183" s="341"/>
      <c r="L183" s="439">
        <v>0</v>
      </c>
      <c r="M183" s="2"/>
    </row>
    <row r="184" spans="1:13" ht="15.75">
      <c r="A184" s="344"/>
      <c r="B184" s="379"/>
      <c r="C184" s="341"/>
      <c r="D184" s="341"/>
      <c r="E184" s="379"/>
      <c r="F184" s="373"/>
      <c r="G184" s="325"/>
      <c r="H184" s="341"/>
      <c r="I184" s="341"/>
      <c r="J184" s="342"/>
      <c r="K184" s="341"/>
      <c r="L184" s="439">
        <v>0</v>
      </c>
      <c r="M184" s="2"/>
    </row>
    <row r="185" spans="1:13" ht="15.75">
      <c r="A185" s="344"/>
      <c r="B185" s="379"/>
      <c r="C185" s="341"/>
      <c r="D185" s="341"/>
      <c r="E185" s="379"/>
      <c r="F185" s="373"/>
      <c r="G185" s="325"/>
      <c r="H185" s="341"/>
      <c r="I185" s="341"/>
      <c r="J185" s="342"/>
      <c r="K185" s="341"/>
      <c r="L185" s="439">
        <v>0</v>
      </c>
      <c r="M185" s="2"/>
    </row>
    <row r="186" spans="1:13" ht="15.75">
      <c r="A186" s="344"/>
      <c r="B186" s="379"/>
      <c r="C186" s="341"/>
      <c r="D186" s="341"/>
      <c r="E186" s="379"/>
      <c r="F186" s="373"/>
      <c r="G186" s="325"/>
      <c r="H186" s="341"/>
      <c r="I186" s="341"/>
      <c r="J186" s="342"/>
      <c r="K186" s="341"/>
      <c r="L186" s="439">
        <v>0</v>
      </c>
      <c r="M186" s="2"/>
    </row>
    <row r="187" spans="1:13" ht="15.75">
      <c r="A187" s="344"/>
      <c r="B187" s="379"/>
      <c r="C187" s="341"/>
      <c r="D187" s="341"/>
      <c r="E187" s="379"/>
      <c r="F187" s="373"/>
      <c r="G187" s="325"/>
      <c r="H187" s="341"/>
      <c r="I187" s="341"/>
      <c r="J187" s="342"/>
      <c r="K187" s="341"/>
      <c r="L187" s="439">
        <v>0</v>
      </c>
      <c r="M187" s="2"/>
    </row>
    <row r="188" spans="1:13" ht="15.75">
      <c r="A188" s="344"/>
      <c r="B188" s="379"/>
      <c r="C188" s="341"/>
      <c r="D188" s="341"/>
      <c r="E188" s="379"/>
      <c r="F188" s="373"/>
      <c r="G188" s="325"/>
      <c r="H188" s="341"/>
      <c r="I188" s="341"/>
      <c r="J188" s="342"/>
      <c r="K188" s="341"/>
      <c r="L188" s="439">
        <v>0</v>
      </c>
      <c r="M188" s="2"/>
    </row>
    <row r="189" spans="1:13" ht="15.75">
      <c r="A189" s="344"/>
      <c r="B189" s="379"/>
      <c r="C189" s="341"/>
      <c r="D189" s="341"/>
      <c r="E189" s="379"/>
      <c r="F189" s="373"/>
      <c r="G189" s="325"/>
      <c r="H189" s="341"/>
      <c r="I189" s="341"/>
      <c r="J189" s="342"/>
      <c r="K189" s="341"/>
      <c r="L189" s="439">
        <v>0</v>
      </c>
      <c r="M189" s="2"/>
    </row>
    <row r="190" spans="1:13" ht="15.75">
      <c r="A190" s="344"/>
      <c r="B190" s="379"/>
      <c r="C190" s="341"/>
      <c r="D190" s="341"/>
      <c r="E190" s="379"/>
      <c r="F190" s="373"/>
      <c r="G190" s="325"/>
      <c r="H190" s="341"/>
      <c r="I190" s="341"/>
      <c r="J190" s="342"/>
      <c r="K190" s="341"/>
      <c r="L190" s="439">
        <v>0</v>
      </c>
      <c r="M190" s="2"/>
    </row>
    <row r="191" spans="1:13" ht="15.75">
      <c r="A191" s="344"/>
      <c r="B191" s="379"/>
      <c r="C191" s="341"/>
      <c r="D191" s="341"/>
      <c r="E191" s="379"/>
      <c r="F191" s="373"/>
      <c r="G191" s="325"/>
      <c r="H191" s="341"/>
      <c r="I191" s="341"/>
      <c r="J191" s="342"/>
      <c r="K191" s="341"/>
      <c r="L191" s="439">
        <v>0</v>
      </c>
      <c r="M191" s="2"/>
    </row>
    <row r="192" spans="1:13" ht="15.75">
      <c r="A192" s="344"/>
      <c r="B192" s="379"/>
      <c r="C192" s="341"/>
      <c r="D192" s="341"/>
      <c r="E192" s="379"/>
      <c r="F192" s="373"/>
      <c r="G192" s="325"/>
      <c r="H192" s="341"/>
      <c r="I192" s="341"/>
      <c r="J192" s="342"/>
      <c r="K192" s="341"/>
      <c r="L192" s="439">
        <v>0</v>
      </c>
      <c r="M192" s="2"/>
    </row>
    <row r="193" spans="1:13" ht="15.75">
      <c r="A193" s="344"/>
      <c r="B193" s="379"/>
      <c r="C193" s="341"/>
      <c r="D193" s="341"/>
      <c r="E193" s="379"/>
      <c r="F193" s="373"/>
      <c r="G193" s="325"/>
      <c r="H193" s="341"/>
      <c r="I193" s="341"/>
      <c r="J193" s="342"/>
      <c r="K193" s="341"/>
      <c r="L193" s="439">
        <v>0</v>
      </c>
      <c r="M193" s="2"/>
    </row>
    <row r="194" spans="1:13" ht="15.75">
      <c r="A194" s="344"/>
      <c r="B194" s="379"/>
      <c r="C194" s="341"/>
      <c r="D194" s="341"/>
      <c r="E194" s="379"/>
      <c r="F194" s="373"/>
      <c r="G194" s="325"/>
      <c r="H194" s="341"/>
      <c r="I194" s="341"/>
      <c r="J194" s="342"/>
      <c r="K194" s="341"/>
      <c r="L194" s="439">
        <v>0</v>
      </c>
      <c r="M194" s="2"/>
    </row>
    <row r="195" spans="1:13" ht="15.75">
      <c r="A195" s="344"/>
      <c r="B195" s="379"/>
      <c r="C195" s="341"/>
      <c r="D195" s="341"/>
      <c r="E195" s="379"/>
      <c r="F195" s="373"/>
      <c r="G195" s="325"/>
      <c r="H195" s="341"/>
      <c r="I195" s="341"/>
      <c r="J195" s="342"/>
      <c r="K195" s="341"/>
      <c r="L195" s="439">
        <v>0</v>
      </c>
      <c r="M195" s="2"/>
    </row>
    <row r="196" spans="1:13" ht="15.75">
      <c r="A196" s="344"/>
      <c r="B196" s="379"/>
      <c r="C196" s="341"/>
      <c r="D196" s="341"/>
      <c r="E196" s="379"/>
      <c r="F196" s="373"/>
      <c r="G196" s="325"/>
      <c r="H196" s="341"/>
      <c r="I196" s="341"/>
      <c r="J196" s="342"/>
      <c r="K196" s="341"/>
      <c r="L196" s="439">
        <v>0</v>
      </c>
      <c r="M196" s="2"/>
    </row>
    <row r="197" spans="1:13" ht="15.75">
      <c r="A197" s="344"/>
      <c r="B197" s="379"/>
      <c r="C197" s="341"/>
      <c r="D197" s="341"/>
      <c r="E197" s="379"/>
      <c r="F197" s="373"/>
      <c r="G197" s="325"/>
      <c r="H197" s="341"/>
      <c r="I197" s="341"/>
      <c r="J197" s="342"/>
      <c r="K197" s="341"/>
      <c r="L197" s="439">
        <v>0</v>
      </c>
      <c r="M197" s="2"/>
    </row>
    <row r="198" spans="1:13" ht="15.75">
      <c r="A198" s="344"/>
      <c r="B198" s="379"/>
      <c r="C198" s="341"/>
      <c r="D198" s="341"/>
      <c r="E198" s="379"/>
      <c r="F198" s="373"/>
      <c r="G198" s="325"/>
      <c r="H198" s="341"/>
      <c r="I198" s="341"/>
      <c r="J198" s="342"/>
      <c r="K198" s="341"/>
      <c r="L198" s="439">
        <v>0</v>
      </c>
      <c r="M198" s="2"/>
    </row>
    <row r="199" spans="1:13" ht="15.75">
      <c r="A199" s="344"/>
      <c r="B199" s="379"/>
      <c r="C199" s="341"/>
      <c r="D199" s="341"/>
      <c r="E199" s="379"/>
      <c r="F199" s="373"/>
      <c r="G199" s="325"/>
      <c r="H199" s="341"/>
      <c r="I199" s="341"/>
      <c r="J199" s="342"/>
      <c r="K199" s="341"/>
      <c r="L199" s="439">
        <v>0</v>
      </c>
      <c r="M199" s="2"/>
    </row>
    <row r="200" spans="1:13" ht="15.75">
      <c r="A200" s="344"/>
      <c r="B200" s="379"/>
      <c r="C200" s="341"/>
      <c r="D200" s="341"/>
      <c r="E200" s="379"/>
      <c r="F200" s="373"/>
      <c r="G200" s="325"/>
      <c r="H200" s="341"/>
      <c r="I200" s="341"/>
      <c r="J200" s="342"/>
      <c r="K200" s="341"/>
      <c r="L200" s="439">
        <v>0</v>
      </c>
      <c r="M200" s="2"/>
    </row>
    <row r="201" spans="1:13" ht="15.75">
      <c r="A201" s="344"/>
      <c r="B201" s="379"/>
      <c r="C201" s="341"/>
      <c r="D201" s="341"/>
      <c r="E201" s="379"/>
      <c r="F201" s="373"/>
      <c r="G201" s="325"/>
      <c r="H201" s="341"/>
      <c r="I201" s="341"/>
      <c r="J201" s="342"/>
      <c r="K201" s="341"/>
      <c r="L201" s="439">
        <v>0</v>
      </c>
      <c r="M201" s="2"/>
    </row>
    <row r="202" spans="1:13" ht="15.75">
      <c r="A202" s="344"/>
      <c r="B202" s="379"/>
      <c r="C202" s="341"/>
      <c r="D202" s="341"/>
      <c r="E202" s="379"/>
      <c r="F202" s="373"/>
      <c r="G202" s="325"/>
      <c r="H202" s="341"/>
      <c r="I202" s="341"/>
      <c r="J202" s="342"/>
      <c r="K202" s="341"/>
      <c r="L202" s="439">
        <v>0</v>
      </c>
      <c r="M202" s="2"/>
    </row>
    <row r="203" spans="1:13" ht="15.75">
      <c r="A203" s="344"/>
      <c r="B203" s="379"/>
      <c r="C203" s="341"/>
      <c r="D203" s="341"/>
      <c r="E203" s="379"/>
      <c r="F203" s="373"/>
      <c r="G203" s="325"/>
      <c r="H203" s="341"/>
      <c r="I203" s="341"/>
      <c r="J203" s="342"/>
      <c r="K203" s="341"/>
      <c r="L203" s="439">
        <v>0</v>
      </c>
      <c r="M203" s="2"/>
    </row>
    <row r="204" spans="1:13" ht="15.75">
      <c r="A204" s="344"/>
      <c r="B204" s="379"/>
      <c r="C204" s="341"/>
      <c r="D204" s="341"/>
      <c r="E204" s="379"/>
      <c r="F204" s="373"/>
      <c r="G204" s="325"/>
      <c r="H204" s="341"/>
      <c r="I204" s="341"/>
      <c r="J204" s="342"/>
      <c r="K204" s="341"/>
      <c r="L204" s="439">
        <v>0</v>
      </c>
      <c r="M204" s="2"/>
    </row>
    <row r="205" spans="1:13" ht="15.75">
      <c r="A205" s="344"/>
      <c r="B205" s="379"/>
      <c r="C205" s="341"/>
      <c r="D205" s="341"/>
      <c r="E205" s="379"/>
      <c r="F205" s="373"/>
      <c r="G205" s="325"/>
      <c r="H205" s="341"/>
      <c r="I205" s="341"/>
      <c r="J205" s="342"/>
      <c r="K205" s="341"/>
      <c r="L205" s="439">
        <v>0</v>
      </c>
      <c r="M205" s="2"/>
    </row>
    <row r="206" spans="1:13" ht="15.75">
      <c r="A206" s="344"/>
      <c r="B206" s="379"/>
      <c r="C206" s="341"/>
      <c r="D206" s="341"/>
      <c r="E206" s="379"/>
      <c r="F206" s="373"/>
      <c r="G206" s="325"/>
      <c r="H206" s="341"/>
      <c r="I206" s="341"/>
      <c r="J206" s="342"/>
      <c r="K206" s="341"/>
      <c r="L206" s="439">
        <v>0</v>
      </c>
      <c r="M206" s="2"/>
    </row>
    <row r="207" spans="1:13" ht="15.75">
      <c r="A207" s="344"/>
      <c r="B207" s="379"/>
      <c r="C207" s="341"/>
      <c r="D207" s="341"/>
      <c r="E207" s="379"/>
      <c r="F207" s="373"/>
      <c r="G207" s="325"/>
      <c r="H207" s="341"/>
      <c r="I207" s="341"/>
      <c r="J207" s="342"/>
      <c r="K207" s="341"/>
      <c r="L207" s="439">
        <v>0</v>
      </c>
      <c r="M207" s="2"/>
    </row>
    <row r="208" spans="1:13" ht="15.75">
      <c r="A208" s="344"/>
      <c r="B208" s="379"/>
      <c r="C208" s="341"/>
      <c r="D208" s="341"/>
      <c r="E208" s="379"/>
      <c r="F208" s="373"/>
      <c r="G208" s="325"/>
      <c r="H208" s="341"/>
      <c r="I208" s="341"/>
      <c r="J208" s="342"/>
      <c r="K208" s="341"/>
      <c r="L208" s="439">
        <v>0</v>
      </c>
      <c r="M208" s="2"/>
    </row>
    <row r="209" spans="1:13" ht="15.75">
      <c r="A209" s="344"/>
      <c r="B209" s="379"/>
      <c r="C209" s="341"/>
      <c r="D209" s="341"/>
      <c r="E209" s="379"/>
      <c r="F209" s="373"/>
      <c r="G209" s="325"/>
      <c r="H209" s="341"/>
      <c r="I209" s="341"/>
      <c r="J209" s="342"/>
      <c r="K209" s="341"/>
      <c r="L209" s="439">
        <v>0</v>
      </c>
      <c r="M209" s="2"/>
    </row>
    <row r="210" spans="1:13" ht="15.75">
      <c r="A210" s="344"/>
      <c r="B210" s="379"/>
      <c r="C210" s="341"/>
      <c r="D210" s="341"/>
      <c r="E210" s="379"/>
      <c r="F210" s="373"/>
      <c r="G210" s="325"/>
      <c r="H210" s="341"/>
      <c r="I210" s="341"/>
      <c r="J210" s="342"/>
      <c r="K210" s="341"/>
      <c r="L210" s="439">
        <v>0</v>
      </c>
      <c r="M210" s="2"/>
    </row>
    <row r="211" spans="1:13" ht="15.75">
      <c r="A211" s="344"/>
      <c r="B211" s="379"/>
      <c r="C211" s="341"/>
      <c r="D211" s="341"/>
      <c r="E211" s="379"/>
      <c r="F211" s="373"/>
      <c r="G211" s="325"/>
      <c r="H211" s="341"/>
      <c r="I211" s="341"/>
      <c r="J211" s="342"/>
      <c r="K211" s="341"/>
      <c r="L211" s="439">
        <v>0</v>
      </c>
      <c r="M211" s="2"/>
    </row>
    <row r="212" spans="1:13" ht="15.75">
      <c r="A212" s="344"/>
      <c r="B212" s="379"/>
      <c r="C212" s="341"/>
      <c r="D212" s="341"/>
      <c r="E212" s="379"/>
      <c r="F212" s="373"/>
      <c r="G212" s="325"/>
      <c r="H212" s="341"/>
      <c r="I212" s="341"/>
      <c r="J212" s="342"/>
      <c r="K212" s="341"/>
      <c r="L212" s="439">
        <v>0</v>
      </c>
      <c r="M212" s="2"/>
    </row>
    <row r="213" spans="1:13" ht="15.75">
      <c r="A213" s="344"/>
      <c r="B213" s="379"/>
      <c r="C213" s="341"/>
      <c r="D213" s="341"/>
      <c r="E213" s="379"/>
      <c r="F213" s="373"/>
      <c r="G213" s="325"/>
      <c r="H213" s="341"/>
      <c r="I213" s="341"/>
      <c r="J213" s="342"/>
      <c r="K213" s="341"/>
      <c r="L213" s="439">
        <v>0</v>
      </c>
      <c r="M213" s="2"/>
    </row>
  </sheetData>
  <protectedRanges>
    <protectedRange sqref="B76:B118" name="Intervalo2_1_1_1"/>
    <protectedRange sqref="H38" name="Intervalo2_20_1_1"/>
    <protectedRange sqref="B70:B75" name="Intervalo2_1_1"/>
  </protectedRanges>
  <printOptions horizontalCentered="1" verticalCentered="1"/>
  <pageMargins left="0.17" right="0.52" top="0.78740157480314965" bottom="0.16" header="0.31496062992125984" footer="0.31496062992125984"/>
  <pageSetup paperSize="9" scale="50" orientation="landscape" r:id="rId1"/>
  <rowBreaks count="1" manualBreakCount="1">
    <brk id="88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5"/>
  <sheetViews>
    <sheetView zoomScale="80" zoomScaleNormal="80" workbookViewId="0">
      <selection activeCell="H3" sqref="H3"/>
    </sheetView>
  </sheetViews>
  <sheetFormatPr defaultRowHeight="15"/>
  <cols>
    <col min="1" max="1" width="35.5703125" style="2" customWidth="1"/>
    <col min="2" max="2" width="57.42578125" style="2" customWidth="1"/>
    <col min="3" max="3" width="26" style="2" customWidth="1"/>
    <col min="4" max="4" width="19" style="2" customWidth="1"/>
    <col min="5" max="5" width="28" style="2" customWidth="1"/>
    <col min="6" max="6" width="35" style="2" customWidth="1"/>
    <col min="7" max="7" width="23.42578125" style="2" customWidth="1"/>
    <col min="8" max="8" width="3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16384" width="9.140625" style="2"/>
  </cols>
  <sheetData>
    <row r="1" spans="1:8" ht="26.25" customHeight="1">
      <c r="A1" s="96" t="s">
        <v>177</v>
      </c>
      <c r="B1" s="96" t="s">
        <v>178</v>
      </c>
      <c r="C1" s="97" t="s">
        <v>214</v>
      </c>
      <c r="D1" s="97" t="s">
        <v>215</v>
      </c>
      <c r="E1" s="97" t="s">
        <v>216</v>
      </c>
      <c r="F1" s="97" t="s">
        <v>217</v>
      </c>
      <c r="G1" s="97" t="s">
        <v>218</v>
      </c>
      <c r="H1" s="97" t="s">
        <v>219</v>
      </c>
    </row>
    <row r="2" spans="1:8" ht="15.75">
      <c r="A2" s="221" t="s">
        <v>545</v>
      </c>
      <c r="B2" s="188" t="s">
        <v>544</v>
      </c>
      <c r="C2" s="473">
        <v>833002</v>
      </c>
      <c r="D2" s="188" t="s">
        <v>638</v>
      </c>
      <c r="E2" s="231">
        <v>506939.71</v>
      </c>
      <c r="F2" s="384"/>
      <c r="G2" s="385"/>
      <c r="H2" s="424">
        <v>506939.71</v>
      </c>
    </row>
    <row r="3" spans="1:8" ht="15.75">
      <c r="A3" s="221"/>
      <c r="B3" s="188"/>
      <c r="C3" s="290"/>
      <c r="D3" s="188"/>
      <c r="E3" s="231"/>
      <c r="F3" s="384"/>
      <c r="G3" s="385"/>
      <c r="H3" s="424"/>
    </row>
    <row r="4" spans="1:8" s="1" customFormat="1">
      <c r="C4" s="106"/>
      <c r="D4" s="106"/>
      <c r="F4" s="106"/>
      <c r="G4" s="106"/>
    </row>
    <row r="5" spans="1:8" s="1" customFormat="1">
      <c r="C5" s="106"/>
      <c r="D5" s="106"/>
      <c r="F5" s="106"/>
      <c r="G5" s="106"/>
    </row>
    <row r="6" spans="1:8" s="1" customFormat="1">
      <c r="C6" s="106"/>
      <c r="D6" s="106"/>
      <c r="F6" s="106"/>
      <c r="G6" s="106"/>
    </row>
    <row r="7" spans="1:8" s="1" customFormat="1">
      <c r="C7" s="106"/>
      <c r="D7" s="106"/>
      <c r="F7" s="106"/>
      <c r="G7" s="106"/>
    </row>
    <row r="8" spans="1:8" s="1" customFormat="1">
      <c r="C8" s="106"/>
      <c r="D8" s="106"/>
      <c r="F8" s="106"/>
      <c r="G8" s="106"/>
    </row>
    <row r="9" spans="1:8" s="1" customFormat="1">
      <c r="C9" s="106"/>
      <c r="D9" s="106"/>
      <c r="F9" s="106"/>
      <c r="G9" s="106"/>
    </row>
    <row r="10" spans="1:8" s="1" customFormat="1">
      <c r="C10" s="106"/>
      <c r="D10" s="106"/>
      <c r="F10" s="106"/>
      <c r="G10" s="106"/>
    </row>
    <row r="11" spans="1:8" s="1" customFormat="1">
      <c r="C11" s="106"/>
      <c r="D11" s="106"/>
      <c r="F11" s="106"/>
      <c r="G11" s="106"/>
    </row>
    <row r="12" spans="1:8" s="1" customFormat="1">
      <c r="C12" s="106"/>
      <c r="D12" s="106"/>
      <c r="F12" s="106"/>
      <c r="G12" s="106"/>
    </row>
    <row r="13" spans="1:8" s="1" customFormat="1">
      <c r="C13" s="106"/>
      <c r="D13" s="106"/>
      <c r="F13" s="106"/>
      <c r="G13" s="106"/>
    </row>
    <row r="14" spans="1:8" s="1" customFormat="1">
      <c r="C14" s="106"/>
      <c r="D14" s="106"/>
      <c r="F14" s="106"/>
      <c r="G14" s="106"/>
    </row>
    <row r="15" spans="1:8" s="1" customFormat="1">
      <c r="C15" s="106"/>
      <c r="D15" s="106"/>
      <c r="F15" s="106"/>
      <c r="G15" s="106"/>
    </row>
    <row r="16" spans="1:8" s="1" customFormat="1">
      <c r="C16" s="106"/>
      <c r="D16" s="106"/>
      <c r="F16" s="106"/>
      <c r="G16" s="106"/>
    </row>
    <row r="17" spans="3:7" s="1" customFormat="1">
      <c r="C17" s="106"/>
      <c r="D17" s="106"/>
      <c r="F17" s="106"/>
      <c r="G17" s="106"/>
    </row>
    <row r="18" spans="3:7" s="1" customFormat="1">
      <c r="C18" s="106"/>
      <c r="D18" s="106"/>
      <c r="F18" s="106"/>
      <c r="G18" s="106"/>
    </row>
    <row r="19" spans="3:7" s="1" customFormat="1">
      <c r="C19" s="106"/>
      <c r="D19" s="106"/>
      <c r="F19" s="106"/>
      <c r="G19" s="106"/>
    </row>
    <row r="20" spans="3:7" s="1" customFormat="1">
      <c r="C20" s="106"/>
      <c r="D20" s="106"/>
      <c r="F20" s="106"/>
      <c r="G20" s="106"/>
    </row>
    <row r="21" spans="3:7" s="1" customFormat="1">
      <c r="C21" s="106"/>
      <c r="D21" s="106"/>
      <c r="F21" s="106"/>
      <c r="G21" s="106"/>
    </row>
    <row r="22" spans="3:7" s="1" customFormat="1">
      <c r="C22" s="106"/>
      <c r="D22" s="106"/>
      <c r="F22" s="106"/>
      <c r="G22" s="106"/>
    </row>
    <row r="23" spans="3:7" s="1" customFormat="1">
      <c r="C23" s="106"/>
      <c r="D23" s="106"/>
      <c r="F23" s="106"/>
      <c r="G23" s="106"/>
    </row>
    <row r="24" spans="3:7" s="1" customFormat="1">
      <c r="C24" s="106"/>
      <c r="D24" s="106"/>
      <c r="F24" s="106"/>
      <c r="G24" s="106"/>
    </row>
    <row r="25" spans="3:7" s="1" customFormat="1">
      <c r="C25" s="106"/>
      <c r="D25" s="106"/>
      <c r="F25" s="106"/>
      <c r="G25" s="106"/>
    </row>
    <row r="26" spans="3:7" s="1" customFormat="1">
      <c r="C26" s="106"/>
      <c r="D26" s="106"/>
      <c r="F26" s="106"/>
      <c r="G26" s="106"/>
    </row>
    <row r="27" spans="3:7" s="1" customFormat="1">
      <c r="C27" s="106"/>
      <c r="D27" s="106"/>
      <c r="F27" s="106"/>
      <c r="G27" s="106"/>
    </row>
    <row r="28" spans="3:7" s="1" customFormat="1">
      <c r="C28" s="106"/>
      <c r="D28" s="106"/>
      <c r="F28" s="106"/>
      <c r="G28" s="106"/>
    </row>
    <row r="29" spans="3:7" s="1" customFormat="1">
      <c r="C29" s="106"/>
      <c r="D29" s="106"/>
      <c r="F29" s="106"/>
      <c r="G29" s="106"/>
    </row>
    <row r="30" spans="3:7" s="1" customFormat="1">
      <c r="C30" s="106"/>
      <c r="D30" s="106"/>
      <c r="F30" s="106"/>
      <c r="G30" s="106"/>
    </row>
    <row r="31" spans="3:7" s="1" customFormat="1">
      <c r="C31" s="106"/>
      <c r="D31" s="106"/>
      <c r="F31" s="106"/>
      <c r="G31" s="106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9"/>
  <sheetViews>
    <sheetView zoomScale="70" zoomScaleNormal="70" workbookViewId="0">
      <selection activeCell="B45" sqref="B45"/>
    </sheetView>
  </sheetViews>
  <sheetFormatPr defaultRowHeight="15"/>
  <cols>
    <col min="1" max="1" width="30.7109375" style="2" customWidth="1"/>
    <col min="2" max="2" width="50.85546875" style="2" customWidth="1"/>
    <col min="3" max="3" width="31.140625" style="2" customWidth="1"/>
    <col min="4" max="4" width="53.28515625" style="2" customWidth="1"/>
    <col min="5" max="5" width="62.7109375" style="2" customWidth="1"/>
    <col min="6" max="6" width="25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16384" width="9.140625" style="2"/>
  </cols>
  <sheetData>
    <row r="1" spans="1:7" ht="27" customHeight="1">
      <c r="A1" s="96" t="s">
        <v>177</v>
      </c>
      <c r="B1" s="96" t="s">
        <v>178</v>
      </c>
      <c r="C1" s="97" t="s">
        <v>220</v>
      </c>
      <c r="D1" s="97" t="s">
        <v>221</v>
      </c>
      <c r="E1" s="97" t="s">
        <v>222</v>
      </c>
      <c r="F1" s="97" t="s">
        <v>223</v>
      </c>
      <c r="G1" s="97" t="s">
        <v>213</v>
      </c>
    </row>
    <row r="2" spans="1:7" ht="15.75">
      <c r="A2" s="221"/>
      <c r="B2" s="236"/>
      <c r="C2" s="232"/>
      <c r="D2" s="233"/>
      <c r="E2" s="234"/>
      <c r="F2" s="235"/>
      <c r="G2" s="187">
        <v>0</v>
      </c>
    </row>
    <row r="3" spans="1:7" ht="15.75">
      <c r="A3" s="183"/>
      <c r="B3" s="184"/>
      <c r="C3" s="104"/>
      <c r="D3" s="101"/>
      <c r="E3" s="102"/>
      <c r="F3" s="103"/>
      <c r="G3" s="187">
        <v>0</v>
      </c>
    </row>
    <row r="4" spans="1:7" ht="15.75">
      <c r="A4" s="183"/>
      <c r="B4" s="184"/>
      <c r="C4" s="100"/>
      <c r="D4" s="105"/>
      <c r="E4" s="102"/>
      <c r="F4" s="103"/>
      <c r="G4" s="187">
        <v>0</v>
      </c>
    </row>
    <row r="5" spans="1:7" ht="15.75">
      <c r="A5" s="183"/>
      <c r="B5" s="184"/>
      <c r="C5" s="100"/>
      <c r="D5" s="101"/>
      <c r="E5" s="102"/>
      <c r="F5" s="103"/>
      <c r="G5" s="187">
        <v>0</v>
      </c>
    </row>
    <row r="6" spans="1:7" ht="15.75">
      <c r="A6" s="183"/>
      <c r="B6" s="184"/>
      <c r="C6" s="100"/>
      <c r="D6" s="101"/>
      <c r="E6" s="102"/>
      <c r="F6" s="103"/>
      <c r="G6" s="187">
        <v>0</v>
      </c>
    </row>
    <row r="7" spans="1:7" ht="15.75">
      <c r="A7" s="183"/>
      <c r="B7" s="184"/>
      <c r="C7" s="100"/>
      <c r="D7" s="101"/>
      <c r="E7" s="102"/>
      <c r="F7" s="103"/>
      <c r="G7" s="187">
        <v>0</v>
      </c>
    </row>
    <row r="8" spans="1:7" ht="15.75">
      <c r="A8" s="183"/>
      <c r="B8" s="184"/>
      <c r="C8" s="100"/>
      <c r="D8" s="101"/>
      <c r="E8" s="102"/>
      <c r="F8" s="103"/>
      <c r="G8" s="187">
        <v>0</v>
      </c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C2:F2" name="Intervalo2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8"/>
  <sheetViews>
    <sheetView view="pageBreakPreview" topLeftCell="C1" zoomScale="64" zoomScaleSheetLayoutView="64" workbookViewId="0">
      <selection sqref="A1:I10"/>
    </sheetView>
  </sheetViews>
  <sheetFormatPr defaultRowHeight="15"/>
  <cols>
    <col min="1" max="1" width="18.5703125" customWidth="1"/>
    <col min="2" max="2" width="61.7109375" customWidth="1"/>
    <col min="3" max="3" width="19" customWidth="1"/>
    <col min="4" max="4" width="65.7109375" customWidth="1"/>
    <col min="5" max="5" width="63.140625" customWidth="1"/>
    <col min="6" max="6" width="14.5703125" customWidth="1"/>
    <col min="7" max="7" width="12.5703125" bestFit="1" customWidth="1"/>
    <col min="8" max="8" width="16.140625" bestFit="1" customWidth="1"/>
    <col min="9" max="9" width="90.85546875" customWidth="1"/>
  </cols>
  <sheetData>
    <row r="1" spans="1:10" ht="31.5">
      <c r="A1" s="96" t="s">
        <v>177</v>
      </c>
      <c r="B1" s="96" t="s">
        <v>178</v>
      </c>
      <c r="C1" s="237" t="s">
        <v>224</v>
      </c>
      <c r="D1" s="237" t="s">
        <v>225</v>
      </c>
      <c r="E1" s="237" t="s">
        <v>226</v>
      </c>
      <c r="F1" s="237" t="s">
        <v>227</v>
      </c>
      <c r="G1" s="237" t="s">
        <v>228</v>
      </c>
      <c r="H1" s="237" t="s">
        <v>229</v>
      </c>
      <c r="I1" s="237" t="s">
        <v>230</v>
      </c>
    </row>
    <row r="2" spans="1:10">
      <c r="A2" s="183" t="s">
        <v>545</v>
      </c>
      <c r="B2" s="184" t="s">
        <v>526</v>
      </c>
      <c r="C2" s="441">
        <v>31145185000156</v>
      </c>
      <c r="D2" s="299" t="s">
        <v>739</v>
      </c>
      <c r="E2" s="455" t="s">
        <v>740</v>
      </c>
      <c r="F2" s="456" t="s">
        <v>741</v>
      </c>
      <c r="G2" s="254">
        <v>44742</v>
      </c>
      <c r="H2" s="457">
        <v>7000</v>
      </c>
      <c r="I2" s="241" t="s">
        <v>742</v>
      </c>
      <c r="J2" s="2"/>
    </row>
    <row r="3" spans="1:10">
      <c r="A3" s="183" t="s">
        <v>545</v>
      </c>
      <c r="B3" s="184" t="s">
        <v>526</v>
      </c>
      <c r="C3" s="458">
        <v>1545203000126</v>
      </c>
      <c r="D3" s="299" t="s">
        <v>743</v>
      </c>
      <c r="E3" s="459" t="s">
        <v>744</v>
      </c>
      <c r="F3" s="460">
        <v>44652</v>
      </c>
      <c r="G3" s="461">
        <v>44742</v>
      </c>
      <c r="H3" s="457" t="s">
        <v>745</v>
      </c>
      <c r="I3" s="462" t="s">
        <v>746</v>
      </c>
    </row>
    <row r="4" spans="1:10">
      <c r="A4" s="183" t="s">
        <v>545</v>
      </c>
      <c r="B4" s="184" t="s">
        <v>526</v>
      </c>
      <c r="C4" s="302" t="s">
        <v>786</v>
      </c>
      <c r="D4" s="299" t="s">
        <v>747</v>
      </c>
      <c r="E4" s="463" t="s">
        <v>748</v>
      </c>
      <c r="F4" s="460">
        <v>44652</v>
      </c>
      <c r="G4" s="461">
        <v>44742</v>
      </c>
      <c r="H4" s="457"/>
      <c r="I4" s="464" t="s">
        <v>749</v>
      </c>
      <c r="J4" s="2"/>
    </row>
    <row r="5" spans="1:10">
      <c r="A5" s="183" t="s">
        <v>545</v>
      </c>
      <c r="B5" s="184" t="s">
        <v>526</v>
      </c>
      <c r="C5" s="298">
        <v>12882148000186</v>
      </c>
      <c r="D5" s="299" t="s">
        <v>750</v>
      </c>
      <c r="E5" s="463" t="s">
        <v>751</v>
      </c>
      <c r="F5" s="460">
        <v>44652</v>
      </c>
      <c r="G5" s="461">
        <v>44742</v>
      </c>
      <c r="H5" s="457">
        <v>450</v>
      </c>
      <c r="I5" s="246" t="s">
        <v>752</v>
      </c>
    </row>
    <row r="6" spans="1:10">
      <c r="A6" s="183" t="s">
        <v>545</v>
      </c>
      <c r="B6" s="184" t="s">
        <v>526</v>
      </c>
      <c r="C6" s="302" t="s">
        <v>992</v>
      </c>
      <c r="D6" s="299" t="s">
        <v>753</v>
      </c>
      <c r="E6" s="463" t="s">
        <v>754</v>
      </c>
      <c r="F6" s="460">
        <v>44652</v>
      </c>
      <c r="G6" s="461">
        <v>45017</v>
      </c>
      <c r="H6" s="457">
        <v>13000</v>
      </c>
      <c r="I6" s="246" t="s">
        <v>755</v>
      </c>
      <c r="J6" s="2"/>
    </row>
    <row r="7" spans="1:10" ht="15.75" customHeight="1">
      <c r="A7" s="183" t="s">
        <v>545</v>
      </c>
      <c r="B7" s="184" t="s">
        <v>526</v>
      </c>
      <c r="C7" s="302" t="s">
        <v>798</v>
      </c>
      <c r="D7" s="299" t="s">
        <v>756</v>
      </c>
      <c r="E7" s="463" t="s">
        <v>990</v>
      </c>
      <c r="F7" s="460">
        <v>44673</v>
      </c>
      <c r="G7" s="461">
        <v>45038</v>
      </c>
      <c r="H7" s="457">
        <v>0</v>
      </c>
      <c r="I7" s="246" t="s">
        <v>757</v>
      </c>
      <c r="J7" s="2"/>
    </row>
    <row r="8" spans="1:10">
      <c r="A8" s="183" t="s">
        <v>545</v>
      </c>
      <c r="B8" s="184" t="s">
        <v>526</v>
      </c>
      <c r="C8" s="465" t="s">
        <v>707</v>
      </c>
      <c r="D8" s="299" t="s">
        <v>758</v>
      </c>
      <c r="E8" s="455" t="s">
        <v>759</v>
      </c>
      <c r="F8" s="248" t="s">
        <v>760</v>
      </c>
      <c r="G8" s="466" t="s">
        <v>761</v>
      </c>
      <c r="H8" s="457">
        <v>1500</v>
      </c>
      <c r="I8" s="241" t="s">
        <v>762</v>
      </c>
    </row>
    <row r="9" spans="1:10">
      <c r="A9" s="183" t="s">
        <v>545</v>
      </c>
      <c r="B9" s="184" t="s">
        <v>526</v>
      </c>
      <c r="C9" s="458">
        <v>22544432000104</v>
      </c>
      <c r="D9" s="220" t="s">
        <v>763</v>
      </c>
      <c r="E9" s="455" t="s">
        <v>991</v>
      </c>
      <c r="F9" s="467">
        <v>44652</v>
      </c>
      <c r="G9" s="254">
        <v>45017</v>
      </c>
      <c r="H9" s="457">
        <v>0</v>
      </c>
      <c r="I9" s="241" t="s">
        <v>764</v>
      </c>
      <c r="J9" s="2"/>
    </row>
    <row r="10" spans="1:10">
      <c r="A10" s="183" t="s">
        <v>545</v>
      </c>
      <c r="B10" s="184" t="s">
        <v>526</v>
      </c>
      <c r="C10" s="458">
        <v>31698424000103</v>
      </c>
      <c r="D10" s="220" t="s">
        <v>993</v>
      </c>
      <c r="E10" s="455" t="s">
        <v>994</v>
      </c>
      <c r="F10" s="248" t="s">
        <v>760</v>
      </c>
      <c r="G10" s="238"/>
      <c r="H10" s="457">
        <v>10000</v>
      </c>
      <c r="I10" s="241" t="s">
        <v>995</v>
      </c>
      <c r="J10" s="2"/>
    </row>
    <row r="11" spans="1:10">
      <c r="A11" s="223"/>
      <c r="B11" s="238"/>
      <c r="C11" s="250"/>
      <c r="D11" s="251"/>
      <c r="E11" s="240"/>
      <c r="F11" s="245"/>
      <c r="G11" s="238"/>
      <c r="H11" s="440">
        <v>0</v>
      </c>
      <c r="I11" s="246"/>
    </row>
    <row r="12" spans="1:10" ht="15.75">
      <c r="A12" s="223"/>
      <c r="B12" s="238"/>
      <c r="C12" s="252"/>
      <c r="D12" s="249"/>
      <c r="E12" s="240"/>
      <c r="F12" s="245"/>
      <c r="G12" s="238"/>
      <c r="H12" s="438">
        <v>0</v>
      </c>
      <c r="I12" s="241"/>
      <c r="J12" s="2"/>
    </row>
    <row r="13" spans="1:10" ht="15.75">
      <c r="A13" s="223"/>
      <c r="B13" s="238"/>
      <c r="C13" s="242"/>
      <c r="D13" s="249"/>
      <c r="E13" s="240"/>
      <c r="F13" s="245"/>
      <c r="G13" s="238"/>
      <c r="H13" s="438">
        <v>0</v>
      </c>
      <c r="I13" s="241"/>
      <c r="J13" s="2"/>
    </row>
    <row r="14" spans="1:10" ht="15.75">
      <c r="A14" s="223"/>
      <c r="B14" s="238"/>
      <c r="C14" s="247"/>
      <c r="D14" s="249"/>
      <c r="E14" s="240"/>
      <c r="F14" s="248"/>
      <c r="G14" s="238"/>
      <c r="H14" s="438">
        <v>0</v>
      </c>
      <c r="I14" s="241"/>
      <c r="J14" s="2"/>
    </row>
    <row r="15" spans="1:10" ht="15.75">
      <c r="A15" s="223"/>
      <c r="B15" s="238"/>
      <c r="C15" s="247"/>
      <c r="D15" s="249"/>
      <c r="E15" s="240"/>
      <c r="F15" s="248"/>
      <c r="G15" s="238"/>
      <c r="H15" s="438">
        <v>0</v>
      </c>
      <c r="I15" s="241"/>
      <c r="J15" s="2"/>
    </row>
    <row r="16" spans="1:10" ht="15.75">
      <c r="A16" s="223"/>
      <c r="B16" s="238"/>
      <c r="C16" s="242"/>
      <c r="D16" s="249"/>
      <c r="E16" s="240"/>
      <c r="F16" s="248"/>
      <c r="G16" s="238"/>
      <c r="H16" s="438" t="s">
        <v>411</v>
      </c>
      <c r="I16" s="241"/>
      <c r="J16" s="2"/>
    </row>
    <row r="17" spans="1:10" ht="15.75">
      <c r="A17" s="223"/>
      <c r="B17" s="238"/>
      <c r="C17" s="242"/>
      <c r="D17" s="249"/>
      <c r="E17" s="240"/>
      <c r="F17" s="248"/>
      <c r="G17" s="238"/>
      <c r="H17" s="438">
        <v>0</v>
      </c>
      <c r="I17" s="241"/>
      <c r="J17" s="2"/>
    </row>
    <row r="18" spans="1:10" ht="15.75">
      <c r="A18" s="223"/>
      <c r="B18" s="238"/>
      <c r="C18" s="250"/>
      <c r="D18" s="249"/>
      <c r="E18" s="244"/>
      <c r="F18" s="245"/>
      <c r="G18" s="238"/>
      <c r="H18" s="438">
        <v>0</v>
      </c>
      <c r="I18" s="246"/>
    </row>
    <row r="19" spans="1:10" ht="15.75">
      <c r="A19" s="223"/>
      <c r="B19" s="238"/>
      <c r="C19" s="247"/>
      <c r="D19" s="249"/>
      <c r="E19" s="240"/>
      <c r="F19" s="248"/>
      <c r="G19" s="238"/>
      <c r="H19" s="438">
        <v>0</v>
      </c>
      <c r="I19" s="241"/>
    </row>
    <row r="20" spans="1:10" ht="15.75">
      <c r="A20" s="223"/>
      <c r="B20" s="238"/>
      <c r="C20" s="242"/>
      <c r="D20" s="249"/>
      <c r="E20" s="240"/>
      <c r="F20" s="248"/>
      <c r="G20" s="238"/>
      <c r="H20" s="438">
        <v>0</v>
      </c>
      <c r="I20" s="241"/>
      <c r="J20" s="2"/>
    </row>
    <row r="21" spans="1:10" ht="15.75">
      <c r="A21" s="223"/>
      <c r="B21" s="238"/>
      <c r="C21" s="242"/>
      <c r="D21" s="249"/>
      <c r="E21" s="240"/>
      <c r="F21" s="248"/>
      <c r="G21" s="238"/>
      <c r="H21" s="438">
        <v>0</v>
      </c>
      <c r="I21" s="241"/>
      <c r="J21" s="2"/>
    </row>
    <row r="22" spans="1:10" ht="15.75">
      <c r="A22" s="223"/>
      <c r="B22" s="238"/>
      <c r="C22" s="242"/>
      <c r="D22" s="249"/>
      <c r="E22" s="240"/>
      <c r="F22" s="248"/>
      <c r="G22" s="238"/>
      <c r="H22" s="438">
        <v>0</v>
      </c>
      <c r="I22" s="241"/>
      <c r="J22" s="2"/>
    </row>
    <row r="23" spans="1:10" ht="15.75">
      <c r="A23" s="223"/>
      <c r="B23" s="238"/>
      <c r="C23" s="247"/>
      <c r="D23" s="239"/>
      <c r="E23" s="244"/>
      <c r="F23" s="245"/>
      <c r="G23" s="238"/>
      <c r="H23" s="438">
        <v>0</v>
      </c>
      <c r="I23" s="246"/>
    </row>
    <row r="24" spans="1:10" ht="15.75">
      <c r="A24" s="223"/>
      <c r="B24" s="238"/>
      <c r="C24" s="247"/>
      <c r="D24" s="239"/>
      <c r="E24" s="244"/>
      <c r="F24" s="245"/>
      <c r="G24" s="238"/>
      <c r="H24" s="438">
        <v>0</v>
      </c>
      <c r="I24" s="246"/>
    </row>
    <row r="25" spans="1:10" ht="15.75">
      <c r="A25" s="223"/>
      <c r="B25" s="238"/>
      <c r="C25" s="247"/>
      <c r="D25" s="239"/>
      <c r="E25" s="244"/>
      <c r="F25" s="245"/>
      <c r="G25" s="238"/>
      <c r="H25" s="438">
        <v>0</v>
      </c>
      <c r="I25" s="246"/>
      <c r="J25" s="2"/>
    </row>
    <row r="26" spans="1:10" ht="15.75">
      <c r="A26" s="223"/>
      <c r="B26" s="238"/>
      <c r="C26" s="247"/>
      <c r="D26" s="239"/>
      <c r="E26" s="244"/>
      <c r="F26" s="245"/>
      <c r="G26" s="238"/>
      <c r="H26" s="438">
        <v>0</v>
      </c>
      <c r="I26" s="246"/>
    </row>
    <row r="27" spans="1:10" ht="15.75">
      <c r="A27" s="223"/>
      <c r="B27" s="238"/>
      <c r="C27" s="247"/>
      <c r="D27" s="239"/>
      <c r="E27" s="244"/>
      <c r="F27" s="245"/>
      <c r="G27" s="238"/>
      <c r="H27" s="438">
        <v>0</v>
      </c>
      <c r="I27" s="246"/>
    </row>
    <row r="28" spans="1:10" ht="15.75">
      <c r="A28" s="223"/>
      <c r="B28" s="238"/>
      <c r="C28" s="247"/>
      <c r="D28" s="239"/>
      <c r="E28" s="244"/>
      <c r="F28" s="245"/>
      <c r="G28" s="238"/>
      <c r="H28" s="438">
        <v>0</v>
      </c>
      <c r="I28" s="246"/>
    </row>
    <row r="29" spans="1:10" ht="15.75">
      <c r="A29" s="223"/>
      <c r="B29" s="238"/>
      <c r="C29" s="247"/>
      <c r="D29" s="239"/>
      <c r="E29" s="244"/>
      <c r="F29" s="253"/>
      <c r="G29" s="238"/>
      <c r="H29" s="438">
        <v>0</v>
      </c>
      <c r="I29" s="246"/>
      <c r="J29" s="2"/>
    </row>
    <row r="30" spans="1:10" ht="15.75">
      <c r="A30" s="223"/>
      <c r="B30" s="238"/>
      <c r="C30" s="247"/>
      <c r="D30" s="239"/>
      <c r="E30" s="244"/>
      <c r="F30" s="245"/>
      <c r="G30" s="238"/>
      <c r="H30" s="438">
        <v>0</v>
      </c>
      <c r="I30" s="246"/>
      <c r="J30" s="2"/>
    </row>
    <row r="31" spans="1:10" ht="15.75">
      <c r="A31" s="223"/>
      <c r="B31" s="238"/>
      <c r="C31" s="247"/>
      <c r="D31" s="239"/>
      <c r="E31" s="244"/>
      <c r="F31" s="245"/>
      <c r="G31" s="254"/>
      <c r="H31" s="438">
        <v>0</v>
      </c>
      <c r="I31" s="255"/>
    </row>
    <row r="32" spans="1:10" ht="15.75">
      <c r="A32" s="223"/>
      <c r="B32" s="238"/>
      <c r="C32" s="247"/>
      <c r="D32" s="239"/>
      <c r="E32" s="244"/>
      <c r="F32" s="245"/>
      <c r="G32" s="238"/>
      <c r="H32" s="438">
        <v>0</v>
      </c>
      <c r="I32" s="246"/>
    </row>
    <row r="33" spans="1:10" ht="15.75">
      <c r="A33" s="223"/>
      <c r="B33" s="238"/>
      <c r="C33" s="225"/>
      <c r="D33" s="239"/>
      <c r="E33" s="244"/>
      <c r="F33" s="256"/>
      <c r="G33" s="238"/>
      <c r="H33" s="438">
        <v>0</v>
      </c>
      <c r="I33" s="246"/>
      <c r="J33" s="2"/>
    </row>
    <row r="34" spans="1:10" ht="15.75">
      <c r="A34" s="223"/>
      <c r="B34" s="238"/>
      <c r="C34" s="225"/>
      <c r="D34" s="239"/>
      <c r="E34" s="244"/>
      <c r="F34" s="245"/>
      <c r="G34" s="254"/>
      <c r="H34" s="438">
        <v>0</v>
      </c>
      <c r="I34" s="255"/>
    </row>
    <row r="35" spans="1:10" ht="15.75">
      <c r="A35" s="223"/>
      <c r="B35" s="238"/>
      <c r="C35" s="247"/>
      <c r="D35" s="239"/>
      <c r="E35" s="244"/>
      <c r="F35" s="256"/>
      <c r="G35" s="238"/>
      <c r="H35" s="438">
        <v>0</v>
      </c>
      <c r="I35" s="246"/>
      <c r="J35" s="2"/>
    </row>
    <row r="36" spans="1:10" ht="15.75">
      <c r="A36" s="223"/>
      <c r="B36" s="129"/>
      <c r="C36" s="257"/>
      <c r="D36" s="249"/>
      <c r="E36" s="258"/>
      <c r="F36" s="259"/>
      <c r="G36" s="260"/>
      <c r="H36" s="438">
        <v>0</v>
      </c>
      <c r="I36" s="261"/>
      <c r="J36" s="2"/>
    </row>
    <row r="37" spans="1:10" ht="15.75">
      <c r="A37" s="223"/>
      <c r="B37" s="238"/>
      <c r="C37" s="262"/>
      <c r="D37" s="251"/>
      <c r="E37" s="263"/>
      <c r="F37" s="245"/>
      <c r="G37" s="264"/>
      <c r="H37" s="438">
        <v>0</v>
      </c>
      <c r="I37" s="265"/>
    </row>
    <row r="38" spans="1:10" ht="15.75">
      <c r="A38" s="223"/>
      <c r="B38" s="238"/>
      <c r="C38" s="262"/>
      <c r="D38" s="251"/>
      <c r="E38" s="244"/>
      <c r="F38" s="245"/>
      <c r="G38" s="266"/>
      <c r="H38" s="438">
        <v>0</v>
      </c>
      <c r="I38" s="267"/>
    </row>
    <row r="39" spans="1:10" ht="15.75">
      <c r="A39" s="223"/>
      <c r="B39" s="238"/>
      <c r="C39" s="247"/>
      <c r="D39" s="239"/>
      <c r="E39" s="244"/>
      <c r="F39" s="245"/>
      <c r="G39" s="238"/>
      <c r="H39" s="438">
        <v>0</v>
      </c>
      <c r="I39" s="246"/>
    </row>
    <row r="40" spans="1:10" ht="15.75">
      <c r="A40" s="223"/>
      <c r="B40" s="238"/>
      <c r="C40" s="247"/>
      <c r="D40" s="239"/>
      <c r="E40" s="244"/>
      <c r="F40" s="245"/>
      <c r="G40" s="238"/>
      <c r="H40" s="438">
        <v>0</v>
      </c>
      <c r="I40" s="246"/>
    </row>
    <row r="41" spans="1:10" ht="15.75">
      <c r="A41" s="223"/>
      <c r="B41" s="238"/>
      <c r="C41" s="247"/>
      <c r="D41" s="239"/>
      <c r="E41" s="244"/>
      <c r="F41" s="245"/>
      <c r="G41" s="238"/>
      <c r="H41" s="438">
        <v>0</v>
      </c>
      <c r="I41" s="241"/>
    </row>
    <row r="42" spans="1:10" ht="15.75">
      <c r="A42" s="223"/>
      <c r="B42" s="238"/>
      <c r="C42" s="247"/>
      <c r="D42" s="239"/>
      <c r="E42" s="244"/>
      <c r="F42" s="245"/>
      <c r="G42" s="238"/>
      <c r="H42" s="438">
        <v>0</v>
      </c>
      <c r="I42" s="246"/>
    </row>
    <row r="43" spans="1:10" ht="15.75">
      <c r="A43" s="223"/>
      <c r="B43" s="224"/>
      <c r="C43" s="242"/>
      <c r="D43" s="239"/>
      <c r="E43" s="243"/>
      <c r="F43" s="268"/>
      <c r="G43" s="224"/>
      <c r="H43" s="438">
        <v>0</v>
      </c>
      <c r="I43" s="269"/>
    </row>
    <row r="44" spans="1:10" ht="15.75">
      <c r="A44" s="223"/>
      <c r="B44" s="238"/>
      <c r="C44" s="247"/>
      <c r="D44" s="239"/>
      <c r="E44" s="244"/>
      <c r="F44" s="245"/>
      <c r="G44" s="238"/>
      <c r="H44" s="438">
        <v>0</v>
      </c>
      <c r="I44" s="246"/>
    </row>
    <row r="45" spans="1:10" ht="15.75">
      <c r="A45" s="223"/>
      <c r="B45" s="238"/>
      <c r="C45" s="247"/>
      <c r="D45" s="270"/>
      <c r="E45" s="271"/>
      <c r="F45" s="272"/>
      <c r="G45" s="238"/>
      <c r="H45" s="438">
        <v>0</v>
      </c>
      <c r="I45" s="273"/>
    </row>
    <row r="46" spans="1:10" ht="15.75">
      <c r="A46" s="223"/>
      <c r="B46" s="238"/>
      <c r="C46" s="247"/>
      <c r="D46" s="270"/>
      <c r="E46" s="271"/>
      <c r="F46" s="272"/>
      <c r="G46" s="238"/>
      <c r="H46" s="187">
        <v>0</v>
      </c>
      <c r="I46" s="274"/>
    </row>
    <row r="47" spans="1:10" ht="15.75">
      <c r="A47" s="223"/>
      <c r="B47" s="238"/>
      <c r="C47" s="247"/>
      <c r="D47" s="270"/>
      <c r="E47" s="271"/>
      <c r="F47" s="272"/>
      <c r="G47" s="225"/>
      <c r="H47" s="187">
        <v>0</v>
      </c>
      <c r="I47" s="273"/>
    </row>
    <row r="48" spans="1:10" ht="15.75">
      <c r="A48" s="223"/>
      <c r="B48" s="238"/>
      <c r="C48" s="275"/>
      <c r="D48" s="276"/>
      <c r="E48" s="277"/>
      <c r="F48" s="278"/>
      <c r="G48" s="279"/>
      <c r="H48" s="187">
        <v>0</v>
      </c>
      <c r="I48" s="280"/>
    </row>
    <row r="49" spans="1:9" ht="15.75">
      <c r="A49" s="223"/>
      <c r="B49" s="238"/>
      <c r="C49" s="281"/>
      <c r="D49" s="281"/>
      <c r="E49" s="240"/>
      <c r="F49" s="281"/>
      <c r="G49" s="282"/>
      <c r="H49" s="187">
        <v>0</v>
      </c>
      <c r="I49" s="283"/>
    </row>
    <row r="50" spans="1:9" ht="15.75">
      <c r="A50" s="223"/>
      <c r="B50" s="224"/>
      <c r="C50" s="284"/>
      <c r="D50" s="285"/>
      <c r="E50" s="227"/>
      <c r="F50" s="286"/>
      <c r="G50" s="287"/>
      <c r="H50" s="187">
        <v>0</v>
      </c>
      <c r="I50" s="288"/>
    </row>
    <row r="51" spans="1:9" ht="15.75">
      <c r="A51" s="223"/>
      <c r="B51" s="224"/>
      <c r="C51" s="225"/>
      <c r="D51" s="226"/>
      <c r="E51" s="227"/>
      <c r="F51" s="225"/>
      <c r="G51" s="228"/>
      <c r="H51" s="187">
        <v>0</v>
      </c>
      <c r="I51" s="5"/>
    </row>
    <row r="52" spans="1:9" ht="15.75">
      <c r="A52" s="223"/>
      <c r="B52" s="224"/>
      <c r="C52" s="225"/>
      <c r="D52" s="226"/>
      <c r="E52" s="227"/>
      <c r="F52" s="225"/>
      <c r="G52" s="228"/>
      <c r="H52" s="187">
        <v>0</v>
      </c>
      <c r="I52" s="5"/>
    </row>
    <row r="53" spans="1:9" ht="15.75">
      <c r="A53" s="223"/>
      <c r="B53" s="224"/>
      <c r="C53" s="289"/>
      <c r="D53" s="290"/>
      <c r="E53" s="291"/>
      <c r="F53" s="292"/>
      <c r="G53" s="219"/>
      <c r="H53" s="187">
        <v>0</v>
      </c>
      <c r="I53" s="274"/>
    </row>
    <row r="54" spans="1:9" ht="15.75">
      <c r="A54" s="223"/>
      <c r="B54" s="224"/>
      <c r="C54" s="225"/>
      <c r="D54" s="290"/>
      <c r="E54" s="291"/>
      <c r="F54" s="292"/>
      <c r="G54" s="219"/>
      <c r="H54" s="187">
        <v>0</v>
      </c>
      <c r="I54" s="274"/>
    </row>
    <row r="55" spans="1:9" ht="15.75">
      <c r="A55" s="223"/>
      <c r="B55" s="224"/>
      <c r="C55" s="225"/>
      <c r="D55" s="290"/>
      <c r="E55" s="291"/>
      <c r="F55" s="292"/>
      <c r="G55" s="219"/>
      <c r="H55" s="187">
        <v>0</v>
      </c>
      <c r="I55" s="274"/>
    </row>
    <row r="56" spans="1:9" ht="15.75">
      <c r="A56" s="223"/>
      <c r="B56" s="224"/>
      <c r="C56" s="225"/>
      <c r="D56" s="290"/>
      <c r="E56" s="291"/>
      <c r="F56" s="292"/>
      <c r="G56" s="219"/>
      <c r="H56" s="187">
        <v>0</v>
      </c>
      <c r="I56" s="219"/>
    </row>
    <row r="57" spans="1:9">
      <c r="B57" s="98"/>
    </row>
    <row r="58" spans="1:9">
      <c r="B58" s="98"/>
    </row>
    <row r="59" spans="1:9">
      <c r="B59" s="98"/>
    </row>
    <row r="60" spans="1:9">
      <c r="B60" s="98"/>
    </row>
    <row r="61" spans="1:9">
      <c r="B61" s="98"/>
    </row>
    <row r="62" spans="1:9">
      <c r="B62" s="98"/>
    </row>
    <row r="63" spans="1:9">
      <c r="B63" s="98"/>
    </row>
    <row r="64" spans="1:9">
      <c r="B64" s="98"/>
    </row>
    <row r="65" spans="2:2">
      <c r="B65" s="98"/>
    </row>
    <row r="66" spans="2:2">
      <c r="B66" s="98"/>
    </row>
    <row r="67" spans="2:2">
      <c r="B67" s="98"/>
    </row>
    <row r="68" spans="2:2">
      <c r="B68" s="98"/>
    </row>
    <row r="69" spans="2:2">
      <c r="B69" s="98"/>
    </row>
    <row r="70" spans="2:2">
      <c r="B70" s="98"/>
    </row>
    <row r="71" spans="2:2">
      <c r="B71" s="98"/>
    </row>
    <row r="72" spans="2:2">
      <c r="B72" s="98"/>
    </row>
    <row r="73" spans="2:2">
      <c r="B73" s="98"/>
    </row>
    <row r="74" spans="2:2">
      <c r="B74" s="98"/>
    </row>
    <row r="75" spans="2:2">
      <c r="B75" s="98"/>
    </row>
    <row r="76" spans="2:2">
      <c r="B76" s="98"/>
    </row>
    <row r="77" spans="2:2">
      <c r="B77" s="98"/>
    </row>
    <row r="78" spans="2:2">
      <c r="B78" s="98"/>
    </row>
    <row r="79" spans="2:2">
      <c r="B79" s="98"/>
    </row>
    <row r="80" spans="2:2">
      <c r="B80" s="98"/>
    </row>
    <row r="81" spans="2:2">
      <c r="B81" s="98"/>
    </row>
    <row r="82" spans="2:2">
      <c r="B82" s="98"/>
    </row>
    <row r="83" spans="2:2">
      <c r="B83" s="98"/>
    </row>
    <row r="84" spans="2:2">
      <c r="B84" s="98"/>
    </row>
    <row r="85" spans="2:2">
      <c r="B85" s="98"/>
    </row>
    <row r="86" spans="2:2">
      <c r="B86" s="98"/>
    </row>
    <row r="87" spans="2:2">
      <c r="B87" s="98"/>
    </row>
    <row r="88" spans="2:2">
      <c r="B88" s="98"/>
    </row>
    <row r="89" spans="2:2">
      <c r="B89" s="98"/>
    </row>
    <row r="90" spans="2:2">
      <c r="B90" s="98"/>
    </row>
    <row r="91" spans="2:2">
      <c r="B91" s="98"/>
    </row>
    <row r="92" spans="2:2">
      <c r="B92" s="98"/>
    </row>
    <row r="93" spans="2:2">
      <c r="B93" s="98"/>
    </row>
    <row r="94" spans="2:2">
      <c r="B94" s="98"/>
    </row>
    <row r="95" spans="2:2">
      <c r="B95" s="98"/>
    </row>
    <row r="96" spans="2:2">
      <c r="B96" s="98"/>
    </row>
    <row r="97" spans="2:2">
      <c r="B97" s="98"/>
    </row>
    <row r="98" spans="2:2">
      <c r="B98" s="98"/>
    </row>
    <row r="99" spans="2:2">
      <c r="B99" s="98"/>
    </row>
    <row r="100" spans="2:2">
      <c r="B100" s="98"/>
    </row>
    <row r="101" spans="2:2">
      <c r="B101" s="98"/>
    </row>
    <row r="102" spans="2:2">
      <c r="B102" s="98"/>
    </row>
    <row r="103" spans="2:2">
      <c r="B103" s="98"/>
    </row>
    <row r="104" spans="2:2">
      <c r="B104" s="98"/>
    </row>
    <row r="105" spans="2:2">
      <c r="B105" s="98"/>
    </row>
    <row r="106" spans="2:2">
      <c r="B106" s="98"/>
    </row>
    <row r="107" spans="2:2">
      <c r="B107" s="98"/>
    </row>
    <row r="108" spans="2:2">
      <c r="B108" s="98"/>
    </row>
    <row r="109" spans="2:2">
      <c r="B109" s="98"/>
    </row>
    <row r="110" spans="2:2">
      <c r="B110" s="98"/>
    </row>
    <row r="111" spans="2:2">
      <c r="B111" s="98"/>
    </row>
    <row r="112" spans="2:2">
      <c r="B112" s="98"/>
    </row>
    <row r="113" spans="2:2">
      <c r="B113" s="98"/>
    </row>
    <row r="114" spans="2:2">
      <c r="B114" s="98"/>
    </row>
    <row r="115" spans="2:2">
      <c r="B115" s="98"/>
    </row>
    <row r="116" spans="2:2">
      <c r="B116" s="98"/>
    </row>
    <row r="117" spans="2:2">
      <c r="B117" s="98"/>
    </row>
    <row r="118" spans="2:2">
      <c r="B118" s="98"/>
    </row>
    <row r="119" spans="2:2">
      <c r="B119" s="98"/>
    </row>
    <row r="120" spans="2:2">
      <c r="B120" s="98"/>
    </row>
    <row r="121" spans="2:2">
      <c r="B121" s="98"/>
    </row>
    <row r="122" spans="2:2">
      <c r="B122" s="98"/>
    </row>
    <row r="123" spans="2:2">
      <c r="B123" s="98"/>
    </row>
    <row r="124" spans="2:2">
      <c r="B124" s="98"/>
    </row>
    <row r="125" spans="2:2">
      <c r="B125" s="98"/>
    </row>
    <row r="126" spans="2:2">
      <c r="B126" s="98"/>
    </row>
    <row r="127" spans="2:2">
      <c r="B127" s="98"/>
    </row>
    <row r="128" spans="2:2">
      <c r="B128" s="98"/>
    </row>
    <row r="129" spans="2:2">
      <c r="B129" s="98"/>
    </row>
    <row r="130" spans="2:2">
      <c r="B130" s="98"/>
    </row>
    <row r="131" spans="2:2">
      <c r="B131" s="98"/>
    </row>
    <row r="132" spans="2:2">
      <c r="B132" s="98"/>
    </row>
    <row r="133" spans="2:2">
      <c r="B133" s="98"/>
    </row>
    <row r="134" spans="2:2">
      <c r="B134" s="98"/>
    </row>
    <row r="135" spans="2:2">
      <c r="B135" s="98"/>
    </row>
    <row r="136" spans="2:2">
      <c r="B136" s="98"/>
    </row>
    <row r="137" spans="2:2">
      <c r="B137" s="98"/>
    </row>
    <row r="138" spans="2:2">
      <c r="B138" s="98"/>
    </row>
    <row r="139" spans="2:2">
      <c r="B139" s="98"/>
    </row>
    <row r="140" spans="2:2">
      <c r="B140" s="98"/>
    </row>
    <row r="141" spans="2:2">
      <c r="B141" s="98"/>
    </row>
    <row r="142" spans="2:2">
      <c r="B142" s="98"/>
    </row>
    <row r="143" spans="2:2">
      <c r="B143" s="98"/>
    </row>
    <row r="144" spans="2:2">
      <c r="B144" s="98"/>
    </row>
    <row r="145" spans="2:2">
      <c r="B145" s="98"/>
    </row>
    <row r="146" spans="2:2">
      <c r="B146" s="98"/>
    </row>
    <row r="147" spans="2:2">
      <c r="B147" s="98"/>
    </row>
    <row r="148" spans="2:2">
      <c r="B148" s="98"/>
    </row>
    <row r="149" spans="2:2">
      <c r="B149" s="98"/>
    </row>
    <row r="150" spans="2:2">
      <c r="B150" s="98"/>
    </row>
    <row r="151" spans="2:2">
      <c r="B151" s="98"/>
    </row>
    <row r="152" spans="2:2">
      <c r="B152" s="98"/>
    </row>
    <row r="153" spans="2:2">
      <c r="B153" s="98"/>
    </row>
    <row r="154" spans="2:2">
      <c r="B154" s="98"/>
    </row>
    <row r="155" spans="2:2">
      <c r="B155" s="98"/>
    </row>
    <row r="156" spans="2:2">
      <c r="B156" s="98"/>
    </row>
    <row r="157" spans="2:2">
      <c r="B157" s="98"/>
    </row>
    <row r="158" spans="2:2">
      <c r="B158" s="98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</sheetData>
  <protectedRanges>
    <protectedRange sqref="E49 D11:E44" name="Intervalo2_2_1_2_1"/>
    <protectedRange sqref="D48:E48" name="Intervalo2_2_1_1_1_1"/>
    <protectedRange sqref="D51" name="Intervalo3_1_1_1_1"/>
    <protectedRange sqref="D2:E10" name="Intervalo2_2_1_2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1"/>
  <sheetViews>
    <sheetView zoomScale="90" zoomScaleNormal="90" workbookViewId="0">
      <selection activeCell="E28" sqref="E28"/>
    </sheetView>
  </sheetViews>
  <sheetFormatPr defaultRowHeight="15"/>
  <cols>
    <col min="1" max="1" width="22.85546875" customWidth="1"/>
    <col min="2" max="2" width="58.85546875" customWidth="1"/>
    <col min="3" max="3" width="17.28515625" customWidth="1"/>
    <col min="4" max="4" width="49.140625" bestFit="1" customWidth="1"/>
    <col min="5" max="5" width="19.85546875" bestFit="1" customWidth="1"/>
    <col min="6" max="6" width="13.85546875" customWidth="1"/>
    <col min="8" max="8" width="13.5703125" bestFit="1" customWidth="1"/>
    <col min="9" max="9" width="64.42578125" customWidth="1"/>
  </cols>
  <sheetData>
    <row r="1" spans="1:10" ht="31.5">
      <c r="A1" s="96" t="s">
        <v>177</v>
      </c>
      <c r="B1" s="96" t="s">
        <v>178</v>
      </c>
      <c r="C1" s="97" t="s">
        <v>231</v>
      </c>
      <c r="D1" s="97" t="s">
        <v>225</v>
      </c>
      <c r="E1" s="97" t="s">
        <v>232</v>
      </c>
      <c r="F1" s="97" t="s">
        <v>227</v>
      </c>
      <c r="G1" s="97" t="s">
        <v>233</v>
      </c>
      <c r="H1" s="97" t="s">
        <v>234</v>
      </c>
      <c r="I1" s="97" t="s">
        <v>235</v>
      </c>
    </row>
    <row r="2" spans="1:10" ht="15.75">
      <c r="A2" s="183"/>
      <c r="B2" s="184"/>
      <c r="C2" s="293"/>
      <c r="D2" s="229"/>
      <c r="E2" s="229"/>
      <c r="F2" s="294"/>
      <c r="G2" s="295"/>
      <c r="H2" s="187">
        <v>0</v>
      </c>
      <c r="I2" s="185"/>
      <c r="J2" s="2"/>
    </row>
    <row r="3" spans="1:10" ht="15.75">
      <c r="A3" s="183"/>
      <c r="B3" s="184"/>
      <c r="C3" s="296"/>
      <c r="D3" s="297"/>
      <c r="E3" s="229"/>
      <c r="F3" s="294"/>
      <c r="G3" s="295"/>
      <c r="H3" s="187">
        <v>0</v>
      </c>
      <c r="I3" s="185"/>
      <c r="J3" s="99"/>
    </row>
    <row r="4" spans="1:10" ht="15.75">
      <c r="A4" s="183"/>
      <c r="B4" s="184"/>
      <c r="C4" s="298"/>
      <c r="D4" s="299"/>
      <c r="E4" s="229"/>
      <c r="F4" s="300"/>
      <c r="G4" s="216"/>
      <c r="H4" s="187">
        <v>0</v>
      </c>
      <c r="I4" s="186"/>
      <c r="J4" s="99"/>
    </row>
    <row r="5" spans="1:10" ht="15.75">
      <c r="A5" s="183"/>
      <c r="B5" s="184"/>
      <c r="C5" s="293"/>
      <c r="D5" s="229"/>
      <c r="E5" s="229"/>
      <c r="F5" s="294"/>
      <c r="G5" s="216"/>
      <c r="H5" s="187">
        <v>0</v>
      </c>
      <c r="I5" s="186"/>
    </row>
    <row r="6" spans="1:10" ht="15.75">
      <c r="A6" s="183"/>
      <c r="B6" s="184"/>
      <c r="C6" s="296"/>
      <c r="D6" s="297"/>
      <c r="E6" s="229"/>
      <c r="F6" s="294"/>
      <c r="G6" s="216"/>
      <c r="H6" s="187">
        <v>0</v>
      </c>
      <c r="I6" s="186"/>
    </row>
    <row r="7" spans="1:10" ht="15.75">
      <c r="A7" s="183"/>
      <c r="B7" s="184"/>
      <c r="C7" s="296"/>
      <c r="D7" s="297"/>
      <c r="E7" s="229"/>
      <c r="F7" s="294"/>
      <c r="G7" s="216"/>
      <c r="H7" s="187">
        <v>0</v>
      </c>
      <c r="I7" s="186"/>
    </row>
    <row r="8" spans="1:10" ht="15.75">
      <c r="A8" s="183"/>
      <c r="B8" s="184"/>
      <c r="C8" s="293"/>
      <c r="D8" s="229"/>
      <c r="E8" s="229"/>
      <c r="F8" s="294"/>
      <c r="G8" s="216"/>
      <c r="H8" s="187">
        <v>0</v>
      </c>
      <c r="I8" s="185"/>
    </row>
    <row r="9" spans="1:10" ht="15.75">
      <c r="A9" s="183"/>
      <c r="B9" s="184"/>
      <c r="C9" s="388"/>
      <c r="D9" s="220"/>
      <c r="E9" s="229"/>
      <c r="F9" s="230"/>
      <c r="G9" s="219"/>
      <c r="H9" s="187">
        <v>0</v>
      </c>
      <c r="I9" s="219"/>
    </row>
    <row r="10" spans="1:10" ht="15.75">
      <c r="A10" s="183"/>
      <c r="B10" s="184"/>
      <c r="C10" s="302"/>
      <c r="D10" s="220"/>
      <c r="E10" s="229"/>
      <c r="F10" s="230"/>
      <c r="G10" s="219"/>
      <c r="H10" s="187">
        <v>0</v>
      </c>
      <c r="I10" s="219"/>
    </row>
    <row r="11" spans="1:10" ht="14.25" customHeight="1">
      <c r="A11" s="183"/>
      <c r="B11" s="301"/>
      <c r="C11" s="302"/>
      <c r="D11" s="303"/>
      <c r="E11" s="304"/>
      <c r="F11" s="302"/>
      <c r="G11" s="305"/>
      <c r="H11" s="187">
        <v>0</v>
      </c>
      <c r="I11" s="219"/>
    </row>
    <row r="12" spans="1:10" ht="15.75">
      <c r="A12" s="183"/>
      <c r="B12" s="301"/>
      <c r="C12" s="302"/>
      <c r="D12" s="303"/>
      <c r="E12" s="304"/>
      <c r="F12" s="302"/>
      <c r="G12" s="305"/>
      <c r="H12" s="187">
        <v>0</v>
      </c>
      <c r="I12" s="219"/>
    </row>
    <row r="13" spans="1:10" ht="15.75">
      <c r="A13" s="183"/>
      <c r="B13" s="301"/>
      <c r="C13" s="302"/>
      <c r="D13" s="386"/>
      <c r="E13" s="387"/>
      <c r="F13" s="230"/>
      <c r="G13" s="348"/>
      <c r="H13" s="187">
        <v>0</v>
      </c>
      <c r="I13" s="219"/>
    </row>
    <row r="14" spans="1:10" ht="15.75">
      <c r="A14" s="183"/>
      <c r="B14" s="301"/>
      <c r="C14" s="302"/>
      <c r="D14" s="386"/>
      <c r="E14" s="387"/>
      <c r="F14" s="230"/>
      <c r="G14" s="348"/>
      <c r="H14" s="187">
        <v>0</v>
      </c>
      <c r="I14" s="219"/>
    </row>
    <row r="15" spans="1:10" ht="15.75">
      <c r="A15" s="183"/>
      <c r="B15" s="184"/>
      <c r="C15" s="302"/>
      <c r="D15" s="220"/>
      <c r="E15" s="229"/>
      <c r="F15" s="230"/>
      <c r="G15" s="348"/>
      <c r="H15" s="187">
        <v>0</v>
      </c>
      <c r="I15" s="219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</sheetData>
  <protectedRanges>
    <protectedRange sqref="B2:B10 B15" name="Intervalo2_1"/>
    <protectedRange sqref="A2:A10 A15" name="Intervalo2_2_1"/>
    <protectedRange sqref="D2 D8" name="Intervalo2_1_1_1_1_1_1_1_1"/>
    <protectedRange sqref="D3" name="Intervalo2_2_3_1_1_1_1_1"/>
    <protectedRange sqref="D4" name="Intervalo2_2_2_1_1_1"/>
    <protectedRange sqref="D5" name="Intervalo2_2_1_1_1_1_1"/>
    <protectedRange sqref="D6:D7" name="Intervalo2_2_1_1_2_1_1_1_1"/>
    <protectedRange sqref="E2:E10 E15" name="Intervalo2_1_1_1_1_2_1_1_1"/>
    <protectedRange sqref="I2:I3" name="Intervalo2_1_1_1_1_4_1_1_1"/>
    <protectedRange sqref="D9:D10 D15" name="Intervalo2_2_1_2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7:N27"/>
  <sheetViews>
    <sheetView topLeftCell="A7" zoomScale="90" zoomScaleNormal="90" workbookViewId="0">
      <selection activeCell="G22" sqref="G22"/>
    </sheetView>
  </sheetViews>
  <sheetFormatPr defaultRowHeight="15"/>
  <cols>
    <col min="1" max="1" width="38.42578125" style="60" customWidth="1"/>
    <col min="2" max="2" width="9.140625" style="60"/>
    <col min="3" max="14" width="15.85546875" style="60" customWidth="1"/>
    <col min="15" max="16384" width="9.140625" style="60"/>
  </cols>
  <sheetData>
    <row r="7" spans="1:14" ht="21" customHeight="1">
      <c r="A7" s="700" t="s">
        <v>0</v>
      </c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</row>
    <row r="8" spans="1:14" ht="21" customHeight="1">
      <c r="A8" s="700" t="s">
        <v>1</v>
      </c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</row>
    <row r="9" spans="1:14" ht="21" customHeight="1">
      <c r="A9" s="739" t="s">
        <v>4</v>
      </c>
      <c r="B9" s="739"/>
      <c r="C9" s="739"/>
      <c r="D9" s="739"/>
      <c r="E9" s="739"/>
      <c r="F9" s="739"/>
      <c r="G9" s="739"/>
      <c r="H9" s="739"/>
      <c r="I9" s="739"/>
      <c r="J9" s="739"/>
      <c r="K9" s="739"/>
      <c r="L9" s="739"/>
    </row>
    <row r="10" spans="1:14" ht="21">
      <c r="A10" s="63"/>
      <c r="B10" s="63"/>
      <c r="C10" s="64"/>
      <c r="D10" s="63"/>
      <c r="E10" s="63"/>
      <c r="F10" s="63"/>
      <c r="G10" s="63"/>
      <c r="H10" s="63"/>
      <c r="I10" s="63"/>
    </row>
    <row r="11" spans="1:14" ht="38.25" customHeight="1">
      <c r="A11" s="756" t="s">
        <v>249</v>
      </c>
      <c r="B11" s="756"/>
      <c r="C11" s="756"/>
      <c r="D11" s="756"/>
      <c r="E11" s="756"/>
      <c r="F11" s="756"/>
      <c r="G11" s="756"/>
      <c r="H11" s="756"/>
      <c r="I11" s="756"/>
      <c r="J11" s="756"/>
      <c r="K11" s="756"/>
      <c r="L11" s="756"/>
      <c r="M11" s="758" t="s">
        <v>412</v>
      </c>
      <c r="N11" s="758"/>
    </row>
    <row r="12" spans="1:14" ht="21" customHeight="1">
      <c r="A12" s="757" t="s">
        <v>6</v>
      </c>
      <c r="B12" s="757"/>
      <c r="C12" s="757"/>
      <c r="D12" s="757"/>
      <c r="E12" s="757"/>
      <c r="F12" s="757"/>
      <c r="G12" s="757" t="s">
        <v>237</v>
      </c>
      <c r="H12" s="757"/>
      <c r="I12" s="757"/>
      <c r="J12" s="757"/>
      <c r="K12" s="757"/>
      <c r="L12" s="757"/>
      <c r="M12" s="697" t="s">
        <v>238</v>
      </c>
      <c r="N12" s="697"/>
    </row>
    <row r="13" spans="1:14" ht="23.25" customHeight="1">
      <c r="A13" s="759" t="s">
        <v>521</v>
      </c>
      <c r="B13" s="760"/>
      <c r="C13" s="760"/>
      <c r="D13" s="760"/>
      <c r="E13" s="760"/>
      <c r="F13" s="761"/>
      <c r="G13" s="698" t="s">
        <v>520</v>
      </c>
      <c r="H13" s="698"/>
      <c r="I13" s="698"/>
      <c r="J13" s="698"/>
      <c r="K13" s="698"/>
      <c r="L13" s="698"/>
      <c r="M13" s="753" t="s">
        <v>643</v>
      </c>
      <c r="N13" s="753"/>
    </row>
    <row r="14" spans="1:14" ht="15.75">
      <c r="A14" s="65"/>
      <c r="B14" s="66"/>
      <c r="C14" s="67"/>
      <c r="D14" s="68"/>
      <c r="E14" s="68"/>
      <c r="F14" s="68"/>
      <c r="G14" s="68"/>
      <c r="H14" s="68"/>
    </row>
    <row r="15" spans="1:14">
      <c r="A15" s="65"/>
      <c r="B15" s="69"/>
      <c r="C15" s="65"/>
    </row>
    <row r="16" spans="1:14" ht="18" customHeight="1">
      <c r="A16" s="754" t="s">
        <v>250</v>
      </c>
      <c r="B16" s="755"/>
      <c r="C16" s="755"/>
      <c r="D16" s="755"/>
      <c r="E16" s="755"/>
      <c r="F16" s="755"/>
      <c r="G16" s="755"/>
      <c r="H16" s="755"/>
      <c r="I16" s="755"/>
      <c r="J16" s="755"/>
      <c r="K16" s="755"/>
      <c r="L16" s="755"/>
      <c r="M16" s="755"/>
      <c r="N16" s="755"/>
    </row>
    <row r="17" spans="1:14">
      <c r="A17" s="748" t="s">
        <v>249</v>
      </c>
      <c r="B17" s="749" t="s">
        <v>251</v>
      </c>
      <c r="C17" s="70" t="s">
        <v>252</v>
      </c>
      <c r="D17" s="70" t="s">
        <v>253</v>
      </c>
      <c r="E17" s="70" t="s">
        <v>254</v>
      </c>
      <c r="F17" s="70" t="s">
        <v>255</v>
      </c>
      <c r="G17" s="70" t="s">
        <v>256</v>
      </c>
      <c r="H17" s="70" t="s">
        <v>257</v>
      </c>
      <c r="I17" s="70" t="s">
        <v>258</v>
      </c>
      <c r="J17" s="70" t="s">
        <v>259</v>
      </c>
      <c r="K17" s="70" t="s">
        <v>260</v>
      </c>
      <c r="L17" s="70" t="s">
        <v>261</v>
      </c>
      <c r="M17" s="70" t="s">
        <v>262</v>
      </c>
      <c r="N17" s="70" t="s">
        <v>263</v>
      </c>
    </row>
    <row r="18" spans="1:14">
      <c r="A18" s="748"/>
      <c r="B18" s="749"/>
      <c r="C18" s="70" t="s">
        <v>264</v>
      </c>
      <c r="D18" s="70" t="s">
        <v>264</v>
      </c>
      <c r="E18" s="70" t="s">
        <v>264</v>
      </c>
      <c r="F18" s="70" t="s">
        <v>264</v>
      </c>
      <c r="G18" s="70" t="s">
        <v>264</v>
      </c>
      <c r="H18" s="70" t="s">
        <v>264</v>
      </c>
      <c r="I18" s="70" t="s">
        <v>264</v>
      </c>
      <c r="J18" s="70" t="s">
        <v>264</v>
      </c>
      <c r="K18" s="70" t="s">
        <v>264</v>
      </c>
      <c r="L18" s="70" t="s">
        <v>264</v>
      </c>
      <c r="M18" s="70" t="s">
        <v>264</v>
      </c>
      <c r="N18" s="70" t="s">
        <v>264</v>
      </c>
    </row>
    <row r="19" spans="1:14">
      <c r="A19" s="71" t="s">
        <v>265</v>
      </c>
      <c r="B19" s="750" t="s">
        <v>266</v>
      </c>
      <c r="C19" s="72">
        <v>0</v>
      </c>
      <c r="D19" s="72">
        <v>0</v>
      </c>
      <c r="E19" s="72">
        <v>0</v>
      </c>
      <c r="F19" s="72">
        <v>0</v>
      </c>
      <c r="G19" s="72">
        <v>4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</row>
    <row r="20" spans="1:14" ht="25.5">
      <c r="A20" s="73" t="s">
        <v>267</v>
      </c>
      <c r="B20" s="750"/>
      <c r="C20" s="214">
        <v>0</v>
      </c>
      <c r="D20" s="214">
        <v>0</v>
      </c>
      <c r="E20" s="214">
        <v>0</v>
      </c>
      <c r="F20" s="214">
        <v>0</v>
      </c>
      <c r="G20" s="214">
        <v>48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14">
        <v>0</v>
      </c>
      <c r="N20" s="214">
        <v>0</v>
      </c>
    </row>
    <row r="21" spans="1:14">
      <c r="A21" s="71" t="s">
        <v>268</v>
      </c>
      <c r="B21" s="750"/>
      <c r="C21" s="214">
        <v>0</v>
      </c>
      <c r="D21" s="214">
        <v>0</v>
      </c>
      <c r="E21" s="214">
        <v>0</v>
      </c>
      <c r="F21" s="214">
        <v>0</v>
      </c>
      <c r="G21" s="214">
        <v>36</v>
      </c>
      <c r="H21" s="214">
        <v>0</v>
      </c>
      <c r="I21" s="214">
        <v>0</v>
      </c>
      <c r="J21" s="214">
        <v>0</v>
      </c>
      <c r="K21" s="214">
        <v>0</v>
      </c>
      <c r="L21" s="214">
        <v>0</v>
      </c>
      <c r="M21" s="214">
        <v>0</v>
      </c>
      <c r="N21" s="214">
        <v>0</v>
      </c>
    </row>
    <row r="22" spans="1:14">
      <c r="A22" s="752" t="s">
        <v>269</v>
      </c>
      <c r="B22" s="752"/>
      <c r="C22" s="74">
        <f t="shared" ref="C22:N22" si="0">SUM(C19:C21)</f>
        <v>0</v>
      </c>
      <c r="D22" s="74">
        <f t="shared" si="0"/>
        <v>0</v>
      </c>
      <c r="E22" s="74">
        <f t="shared" si="0"/>
        <v>0</v>
      </c>
      <c r="F22" s="74">
        <f t="shared" si="0"/>
        <v>0</v>
      </c>
      <c r="G22" s="74">
        <f t="shared" si="0"/>
        <v>88</v>
      </c>
      <c r="H22" s="74">
        <f t="shared" si="0"/>
        <v>0</v>
      </c>
      <c r="I22" s="74">
        <f t="shared" si="0"/>
        <v>0</v>
      </c>
      <c r="J22" s="74">
        <f t="shared" si="0"/>
        <v>0</v>
      </c>
      <c r="K22" s="74">
        <f t="shared" si="0"/>
        <v>0</v>
      </c>
      <c r="L22" s="74">
        <f t="shared" si="0"/>
        <v>0</v>
      </c>
      <c r="M22" s="74">
        <f t="shared" si="0"/>
        <v>0</v>
      </c>
      <c r="N22" s="74">
        <f t="shared" si="0"/>
        <v>0</v>
      </c>
    </row>
    <row r="23" spans="1:14">
      <c r="A23" s="71" t="s">
        <v>270</v>
      </c>
      <c r="B23" s="751" t="s">
        <v>271</v>
      </c>
      <c r="C23" s="215">
        <v>0</v>
      </c>
      <c r="D23" s="21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</row>
    <row r="24" spans="1:14">
      <c r="A24" s="71" t="s">
        <v>272</v>
      </c>
      <c r="B24" s="751"/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1:14">
      <c r="A25" s="752" t="s">
        <v>273</v>
      </c>
      <c r="B25" s="752"/>
      <c r="C25" s="74">
        <f t="shared" ref="C25:N25" si="1">SUM(C23:C24)</f>
        <v>0</v>
      </c>
      <c r="D25" s="74">
        <f t="shared" si="1"/>
        <v>0</v>
      </c>
      <c r="E25" s="74">
        <f t="shared" si="1"/>
        <v>0</v>
      </c>
      <c r="F25" s="74">
        <f t="shared" si="1"/>
        <v>0</v>
      </c>
      <c r="G25" s="74">
        <f t="shared" si="1"/>
        <v>0</v>
      </c>
      <c r="H25" s="74">
        <f t="shared" si="1"/>
        <v>0</v>
      </c>
      <c r="I25" s="74">
        <f t="shared" si="1"/>
        <v>0</v>
      </c>
      <c r="J25" s="74">
        <f t="shared" si="1"/>
        <v>0</v>
      </c>
      <c r="K25" s="74">
        <f t="shared" si="1"/>
        <v>0</v>
      </c>
      <c r="L25" s="74">
        <f t="shared" si="1"/>
        <v>0</v>
      </c>
      <c r="M25" s="74">
        <f t="shared" si="1"/>
        <v>0</v>
      </c>
      <c r="N25" s="74">
        <f t="shared" si="1"/>
        <v>0</v>
      </c>
    </row>
    <row r="26" spans="1:1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>
      <c r="A27" s="747" t="s">
        <v>274</v>
      </c>
      <c r="B27" s="747"/>
      <c r="C27" s="76">
        <f t="shared" ref="C27:N27" si="2">C25+C22</f>
        <v>0</v>
      </c>
      <c r="D27" s="76">
        <f t="shared" si="2"/>
        <v>0</v>
      </c>
      <c r="E27" s="76">
        <f t="shared" si="2"/>
        <v>0</v>
      </c>
      <c r="F27" s="76">
        <f t="shared" si="2"/>
        <v>0</v>
      </c>
      <c r="G27" s="76">
        <f t="shared" si="2"/>
        <v>88</v>
      </c>
      <c r="H27" s="76">
        <f t="shared" si="2"/>
        <v>0</v>
      </c>
      <c r="I27" s="76">
        <f t="shared" si="2"/>
        <v>0</v>
      </c>
      <c r="J27" s="76">
        <f t="shared" si="2"/>
        <v>0</v>
      </c>
      <c r="K27" s="76">
        <f t="shared" si="2"/>
        <v>0</v>
      </c>
      <c r="L27" s="76">
        <f t="shared" si="2"/>
        <v>0</v>
      </c>
      <c r="M27" s="76">
        <f t="shared" si="2"/>
        <v>0</v>
      </c>
      <c r="N27" s="76">
        <f t="shared" si="2"/>
        <v>0</v>
      </c>
    </row>
  </sheetData>
  <sheetProtection password="B090" sheet="1" objects="1" scenarios="1"/>
  <mergeCells count="19">
    <mergeCell ref="M13:N13"/>
    <mergeCell ref="A16:N16"/>
    <mergeCell ref="A7:L7"/>
    <mergeCell ref="A8:L8"/>
    <mergeCell ref="A9:L9"/>
    <mergeCell ref="A11:L11"/>
    <mergeCell ref="A12:F12"/>
    <mergeCell ref="G12:L12"/>
    <mergeCell ref="M11:N11"/>
    <mergeCell ref="M12:N12"/>
    <mergeCell ref="G13:L13"/>
    <mergeCell ref="A13:F13"/>
    <mergeCell ref="A27:B27"/>
    <mergeCell ref="A17:A18"/>
    <mergeCell ref="B17:B18"/>
    <mergeCell ref="B19:B21"/>
    <mergeCell ref="B23:B24"/>
    <mergeCell ref="A22:B22"/>
    <mergeCell ref="A25:B2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A25" workbookViewId="0">
      <selection activeCell="A12" sqref="A12:G12"/>
    </sheetView>
  </sheetViews>
  <sheetFormatPr defaultColWidth="8.7109375" defaultRowHeight="15"/>
  <cols>
    <col min="1" max="1" width="16.140625" style="1" customWidth="1"/>
    <col min="2" max="2" width="46" style="1" customWidth="1"/>
    <col min="3" max="3" width="14.28515625" style="1" customWidth="1"/>
    <col min="4" max="4" width="8.7109375" style="1" customWidth="1"/>
    <col min="5" max="5" width="12.5703125" style="1" customWidth="1"/>
    <col min="6" max="6" width="61.28515625" style="1" customWidth="1"/>
    <col min="7" max="7" width="16" style="1" customWidth="1"/>
    <col min="8" max="9" width="8.7109375" style="1" customWidth="1"/>
    <col min="10" max="10" width="29.140625" style="1" customWidth="1"/>
    <col min="11" max="16384" width="8.7109375" style="1"/>
  </cols>
  <sheetData>
    <row r="1" spans="1:7">
      <c r="B1" s="2"/>
      <c r="C1" s="2"/>
      <c r="D1" s="2"/>
    </row>
    <row r="2" spans="1:7">
      <c r="B2" s="2"/>
      <c r="C2" s="2"/>
      <c r="D2" s="2"/>
    </row>
    <row r="3" spans="1:7">
      <c r="B3" s="2"/>
      <c r="C3" s="2"/>
      <c r="D3" s="2"/>
    </row>
    <row r="4" spans="1:7">
      <c r="B4" s="2"/>
      <c r="C4" s="2"/>
      <c r="D4" s="2"/>
    </row>
    <row r="5" spans="1:7">
      <c r="B5" s="2"/>
      <c r="C5" s="2"/>
      <c r="D5" s="2"/>
    </row>
    <row r="6" spans="1:7" ht="15.75" customHeight="1">
      <c r="A6" s="683" t="s">
        <v>0</v>
      </c>
      <c r="B6" s="683"/>
      <c r="C6" s="683"/>
      <c r="D6" s="683"/>
      <c r="E6" s="683"/>
      <c r="F6" s="683"/>
      <c r="G6" s="683"/>
    </row>
    <row r="7" spans="1:7" ht="15.75" customHeight="1">
      <c r="A7" s="683" t="s">
        <v>1</v>
      </c>
      <c r="B7" s="683"/>
      <c r="C7" s="683"/>
      <c r="D7" s="683"/>
      <c r="E7" s="683"/>
      <c r="F7" s="683"/>
      <c r="G7" s="683"/>
    </row>
    <row r="8" spans="1:7" ht="15" customHeight="1">
      <c r="A8" s="684" t="s">
        <v>336</v>
      </c>
      <c r="B8" s="684"/>
      <c r="C8" s="684"/>
      <c r="D8" s="684"/>
      <c r="E8" s="684"/>
      <c r="F8" s="684"/>
      <c r="G8" s="684"/>
    </row>
    <row r="9" spans="1:7">
      <c r="B9" s="3"/>
      <c r="C9" s="3"/>
      <c r="D9" s="3"/>
    </row>
    <row r="10" spans="1:7" ht="41.25" customHeight="1">
      <c r="A10" s="775" t="s">
        <v>523</v>
      </c>
      <c r="B10" s="775"/>
      <c r="C10" s="775"/>
      <c r="D10" s="775"/>
      <c r="E10" s="775"/>
      <c r="F10" s="775"/>
      <c r="G10" s="775"/>
    </row>
    <row r="12" spans="1:7" ht="28.5" customHeight="1">
      <c r="A12" s="776" t="s">
        <v>642</v>
      </c>
      <c r="B12" s="777"/>
      <c r="C12" s="777"/>
      <c r="D12" s="777"/>
      <c r="E12" s="777"/>
      <c r="F12" s="777"/>
      <c r="G12" s="778"/>
    </row>
    <row r="13" spans="1:7" ht="30.75" customHeight="1">
      <c r="A13" s="769" t="s">
        <v>337</v>
      </c>
      <c r="B13" s="769"/>
      <c r="C13" s="769"/>
      <c r="E13" s="770" t="s">
        <v>338</v>
      </c>
      <c r="F13" s="770"/>
      <c r="G13" s="770"/>
    </row>
    <row r="14" spans="1:7" ht="27.75" customHeight="1">
      <c r="A14" s="765" t="s">
        <v>339</v>
      </c>
      <c r="B14" s="4" t="s">
        <v>340</v>
      </c>
      <c r="C14" s="5" t="s">
        <v>550</v>
      </c>
      <c r="E14" s="771" t="s">
        <v>341</v>
      </c>
      <c r="F14" s="771"/>
      <c r="G14" s="6">
        <v>1</v>
      </c>
    </row>
    <row r="15" spans="1:7" ht="27.75" customHeight="1">
      <c r="A15" s="766"/>
      <c r="B15" s="4" t="s">
        <v>342</v>
      </c>
      <c r="C15" s="5" t="s">
        <v>550</v>
      </c>
      <c r="E15" s="768" t="s">
        <v>343</v>
      </c>
      <c r="F15" s="7" t="s">
        <v>344</v>
      </c>
      <c r="G15" s="5" t="s">
        <v>550</v>
      </c>
    </row>
    <row r="16" spans="1:7" ht="38.25">
      <c r="A16" s="766"/>
      <c r="B16" s="8" t="s">
        <v>345</v>
      </c>
      <c r="C16" s="5" t="s">
        <v>550</v>
      </c>
      <c r="E16" s="768"/>
      <c r="F16" s="7" t="s">
        <v>346</v>
      </c>
      <c r="G16" s="5" t="s">
        <v>550</v>
      </c>
    </row>
    <row r="17" spans="1:7" ht="27.75" customHeight="1">
      <c r="A17" s="766"/>
      <c r="B17" s="8" t="s">
        <v>347</v>
      </c>
      <c r="C17" s="5" t="s">
        <v>551</v>
      </c>
      <c r="E17" s="768"/>
      <c r="F17" s="7" t="s">
        <v>348</v>
      </c>
      <c r="G17" s="5" t="s">
        <v>550</v>
      </c>
    </row>
    <row r="18" spans="1:7" ht="27.75" customHeight="1">
      <c r="A18" s="766"/>
      <c r="B18" s="8" t="s">
        <v>349</v>
      </c>
      <c r="C18" s="5" t="s">
        <v>550</v>
      </c>
      <c r="E18" s="768"/>
      <c r="F18" s="7" t="s">
        <v>21</v>
      </c>
      <c r="G18" s="5" t="s">
        <v>551</v>
      </c>
    </row>
    <row r="19" spans="1:7" ht="89.25">
      <c r="A19" s="766"/>
      <c r="B19" s="8" t="s">
        <v>350</v>
      </c>
      <c r="C19" s="5" t="s">
        <v>551</v>
      </c>
      <c r="E19" s="768"/>
      <c r="F19" s="7" t="s">
        <v>351</v>
      </c>
      <c r="G19" s="5" t="s">
        <v>550</v>
      </c>
    </row>
    <row r="20" spans="1:7" ht="27.75" customHeight="1">
      <c r="A20" s="766"/>
      <c r="B20" s="4" t="s">
        <v>352</v>
      </c>
      <c r="C20" s="5" t="s">
        <v>550</v>
      </c>
      <c r="E20" s="768"/>
      <c r="F20" s="7" t="s">
        <v>353</v>
      </c>
      <c r="G20" s="5" t="s">
        <v>550</v>
      </c>
    </row>
    <row r="21" spans="1:7" ht="27.75" customHeight="1">
      <c r="A21" s="766"/>
      <c r="B21" s="4" t="s">
        <v>354</v>
      </c>
      <c r="C21" s="5" t="s">
        <v>550</v>
      </c>
      <c r="E21" s="768"/>
      <c r="F21" s="7" t="s">
        <v>355</v>
      </c>
      <c r="G21" s="5" t="s">
        <v>551</v>
      </c>
    </row>
    <row r="22" spans="1:7" ht="27.75" customHeight="1">
      <c r="A22" s="766"/>
      <c r="B22" s="4" t="s">
        <v>356</v>
      </c>
      <c r="C22" s="5" t="s">
        <v>550</v>
      </c>
      <c r="E22" s="768"/>
      <c r="F22" s="7" t="s">
        <v>357</v>
      </c>
      <c r="G22" s="5" t="s">
        <v>550</v>
      </c>
    </row>
    <row r="23" spans="1:7" ht="27.75" customHeight="1">
      <c r="A23" s="766"/>
      <c r="B23" s="4" t="s">
        <v>358</v>
      </c>
      <c r="C23" s="5" t="s">
        <v>550</v>
      </c>
      <c r="E23" s="768"/>
      <c r="F23" s="7" t="s">
        <v>359</v>
      </c>
      <c r="G23" s="5" t="s">
        <v>550</v>
      </c>
    </row>
    <row r="24" spans="1:7" ht="27.75" customHeight="1">
      <c r="A24" s="766"/>
      <c r="B24" s="4" t="s">
        <v>360</v>
      </c>
      <c r="C24" s="5" t="s">
        <v>551</v>
      </c>
      <c r="E24" s="768"/>
      <c r="F24" s="7" t="s">
        <v>361</v>
      </c>
      <c r="G24" s="5" t="s">
        <v>551</v>
      </c>
    </row>
    <row r="25" spans="1:7" ht="27.75" customHeight="1">
      <c r="A25" s="766"/>
      <c r="B25" s="4" t="s">
        <v>362</v>
      </c>
      <c r="C25" s="5" t="s">
        <v>550</v>
      </c>
      <c r="E25" s="768"/>
      <c r="F25" s="7" t="s">
        <v>363</v>
      </c>
      <c r="G25" s="5" t="s">
        <v>550</v>
      </c>
    </row>
    <row r="26" spans="1:7" ht="38.25">
      <c r="A26" s="766"/>
      <c r="B26" s="4" t="s">
        <v>364</v>
      </c>
      <c r="C26" s="5" t="s">
        <v>551</v>
      </c>
      <c r="E26" s="768"/>
      <c r="F26" s="7" t="s">
        <v>365</v>
      </c>
      <c r="G26" s="5" t="s">
        <v>550</v>
      </c>
    </row>
    <row r="27" spans="1:7" ht="25.5">
      <c r="A27" s="766"/>
      <c r="B27" s="4" t="s">
        <v>357</v>
      </c>
      <c r="C27" s="5" t="s">
        <v>550</v>
      </c>
      <c r="E27" s="768"/>
      <c r="F27" s="7" t="s">
        <v>366</v>
      </c>
      <c r="G27" s="5" t="s">
        <v>551</v>
      </c>
    </row>
    <row r="28" spans="1:7" ht="27.75" customHeight="1">
      <c r="A28" s="766"/>
      <c r="B28" s="4" t="s">
        <v>367</v>
      </c>
      <c r="C28" s="5" t="s">
        <v>550</v>
      </c>
      <c r="E28" s="768"/>
      <c r="F28" s="7" t="s">
        <v>368</v>
      </c>
      <c r="G28" s="5" t="s">
        <v>551</v>
      </c>
    </row>
    <row r="29" spans="1:7" ht="25.5" customHeight="1">
      <c r="A29" s="766"/>
      <c r="B29" s="4" t="s">
        <v>369</v>
      </c>
      <c r="C29" s="5" t="s">
        <v>550</v>
      </c>
      <c r="E29" s="768"/>
      <c r="F29" s="7" t="s">
        <v>370</v>
      </c>
      <c r="G29" s="5" t="s">
        <v>551</v>
      </c>
    </row>
    <row r="30" spans="1:7" ht="27.75" customHeight="1">
      <c r="A30" s="765" t="s">
        <v>371</v>
      </c>
      <c r="B30" s="7" t="s">
        <v>372</v>
      </c>
      <c r="C30" s="5" t="s">
        <v>550</v>
      </c>
      <c r="E30" s="768"/>
      <c r="F30" s="7" t="s">
        <v>373</v>
      </c>
      <c r="G30" s="5" t="s">
        <v>550</v>
      </c>
    </row>
    <row r="31" spans="1:7" ht="27.75" customHeight="1">
      <c r="A31" s="767"/>
      <c r="B31" s="9" t="s">
        <v>374</v>
      </c>
      <c r="C31" s="5" t="s">
        <v>550</v>
      </c>
      <c r="E31" s="768"/>
      <c r="F31" s="7" t="s">
        <v>349</v>
      </c>
      <c r="G31" s="5" t="s">
        <v>550</v>
      </c>
    </row>
    <row r="32" spans="1:7" ht="27.75" customHeight="1">
      <c r="A32" s="767"/>
      <c r="B32" s="9" t="s">
        <v>375</v>
      </c>
      <c r="C32" s="5" t="s">
        <v>550</v>
      </c>
      <c r="E32" s="768"/>
      <c r="F32" s="7" t="s">
        <v>376</v>
      </c>
      <c r="G32" s="5" t="s">
        <v>550</v>
      </c>
    </row>
    <row r="33" spans="1:7" ht="27.75" customHeight="1">
      <c r="A33" s="767"/>
      <c r="B33" s="9" t="s">
        <v>377</v>
      </c>
      <c r="C33" s="5" t="s">
        <v>550</v>
      </c>
      <c r="E33" s="768"/>
      <c r="F33" s="7" t="s">
        <v>378</v>
      </c>
      <c r="G33" s="5" t="s">
        <v>550</v>
      </c>
    </row>
    <row r="34" spans="1:7" ht="27.75" customHeight="1">
      <c r="A34" s="767"/>
      <c r="B34" s="7" t="s">
        <v>353</v>
      </c>
      <c r="C34" s="5" t="s">
        <v>550</v>
      </c>
      <c r="E34" s="768"/>
      <c r="F34" s="7" t="s">
        <v>379</v>
      </c>
      <c r="G34" s="5" t="s">
        <v>550</v>
      </c>
    </row>
    <row r="35" spans="1:7" ht="27.75" customHeight="1">
      <c r="A35" s="767"/>
      <c r="B35" s="7" t="s">
        <v>380</v>
      </c>
      <c r="C35" s="5" t="s">
        <v>550</v>
      </c>
      <c r="E35" s="768"/>
      <c r="F35" s="7" t="s">
        <v>381</v>
      </c>
      <c r="G35" s="5" t="s">
        <v>550</v>
      </c>
    </row>
    <row r="36" spans="1:7" ht="27.75" customHeight="1">
      <c r="A36" s="767"/>
      <c r="B36" s="7" t="s">
        <v>382</v>
      </c>
      <c r="C36" s="5" t="s">
        <v>550</v>
      </c>
      <c r="E36" s="768"/>
      <c r="F36" s="7" t="s">
        <v>383</v>
      </c>
      <c r="G36" s="5" t="s">
        <v>550</v>
      </c>
    </row>
    <row r="37" spans="1:7" ht="27.75" customHeight="1">
      <c r="A37" s="767"/>
      <c r="B37" s="7" t="s">
        <v>384</v>
      </c>
      <c r="C37" s="5" t="s">
        <v>550</v>
      </c>
      <c r="E37" s="768"/>
      <c r="F37" s="7" t="s">
        <v>380</v>
      </c>
      <c r="G37" s="5" t="s">
        <v>550</v>
      </c>
    </row>
    <row r="38" spans="1:7" ht="27.75" customHeight="1">
      <c r="A38" s="767"/>
      <c r="B38" s="7" t="s">
        <v>385</v>
      </c>
      <c r="C38" s="5" t="s">
        <v>550</v>
      </c>
      <c r="E38" s="768"/>
      <c r="F38" s="7" t="s">
        <v>382</v>
      </c>
      <c r="G38" s="5" t="s">
        <v>550</v>
      </c>
    </row>
    <row r="39" spans="1:7" ht="27.75" customHeight="1">
      <c r="A39" s="767"/>
      <c r="B39" s="7" t="s">
        <v>386</v>
      </c>
      <c r="C39" s="5" t="s">
        <v>550</v>
      </c>
      <c r="E39" s="768"/>
      <c r="F39" s="7" t="s">
        <v>386</v>
      </c>
      <c r="G39" s="5" t="s">
        <v>550</v>
      </c>
    </row>
    <row r="40" spans="1:7" ht="27.75" customHeight="1">
      <c r="A40" s="767"/>
      <c r="B40" s="7" t="s">
        <v>387</v>
      </c>
      <c r="C40" s="5" t="s">
        <v>550</v>
      </c>
      <c r="E40" s="768"/>
      <c r="F40" s="7" t="s">
        <v>388</v>
      </c>
      <c r="G40" s="5" t="s">
        <v>550</v>
      </c>
    </row>
    <row r="41" spans="1:7" ht="27.75" customHeight="1">
      <c r="A41" s="767"/>
      <c r="B41" s="7" t="s">
        <v>355</v>
      </c>
      <c r="C41" s="5" t="s">
        <v>551</v>
      </c>
      <c r="E41" s="768"/>
      <c r="F41" s="7" t="s">
        <v>387</v>
      </c>
      <c r="G41" s="5" t="s">
        <v>551</v>
      </c>
    </row>
    <row r="42" spans="1:7" ht="38.25">
      <c r="A42" s="767"/>
      <c r="B42" s="7" t="s">
        <v>365</v>
      </c>
      <c r="C42" s="5" t="s">
        <v>550</v>
      </c>
      <c r="E42" s="768"/>
      <c r="F42" s="7" t="s">
        <v>389</v>
      </c>
      <c r="G42" s="5" t="s">
        <v>551</v>
      </c>
    </row>
    <row r="43" spans="1:7" ht="27.75" customHeight="1">
      <c r="A43" s="767"/>
      <c r="B43" s="7" t="s">
        <v>390</v>
      </c>
      <c r="C43" s="5" t="s">
        <v>550</v>
      </c>
      <c r="E43" s="768"/>
      <c r="F43" s="7" t="s">
        <v>391</v>
      </c>
      <c r="G43" s="5" t="s">
        <v>550</v>
      </c>
    </row>
    <row r="44" spans="1:7" ht="27.75" customHeight="1">
      <c r="A44" s="767"/>
      <c r="B44" s="7" t="s">
        <v>392</v>
      </c>
      <c r="C44" s="5" t="s">
        <v>550</v>
      </c>
      <c r="E44" s="768"/>
      <c r="F44" s="7" t="s">
        <v>393</v>
      </c>
      <c r="G44" s="5" t="s">
        <v>550</v>
      </c>
    </row>
    <row r="45" spans="1:7" ht="27.75" customHeight="1">
      <c r="A45" s="767"/>
      <c r="B45" s="7" t="s">
        <v>361</v>
      </c>
      <c r="C45" s="5" t="s">
        <v>551</v>
      </c>
      <c r="E45" s="768"/>
      <c r="F45" s="7" t="s">
        <v>394</v>
      </c>
      <c r="G45" s="5" t="s">
        <v>550</v>
      </c>
    </row>
    <row r="46" spans="1:7" ht="27.75" customHeight="1">
      <c r="A46" s="767"/>
      <c r="B46" s="7" t="s">
        <v>366</v>
      </c>
      <c r="C46" s="5" t="s">
        <v>551</v>
      </c>
      <c r="E46" s="10"/>
      <c r="F46" s="11"/>
    </row>
    <row r="47" spans="1:7" ht="38.25">
      <c r="A47" s="767"/>
      <c r="B47" s="7" t="s">
        <v>368</v>
      </c>
      <c r="C47" s="5" t="s">
        <v>551</v>
      </c>
      <c r="E47" s="10"/>
      <c r="F47" s="11"/>
    </row>
    <row r="48" spans="1:7" ht="27.75" customHeight="1">
      <c r="A48" s="767"/>
      <c r="B48" s="7" t="s">
        <v>370</v>
      </c>
      <c r="C48" s="5" t="s">
        <v>551</v>
      </c>
      <c r="E48" s="10"/>
      <c r="F48" s="11"/>
    </row>
    <row r="49" spans="1:6" ht="27.75" customHeight="1">
      <c r="A49" s="767"/>
      <c r="B49" s="7" t="s">
        <v>376</v>
      </c>
      <c r="C49" s="5" t="s">
        <v>550</v>
      </c>
      <c r="E49" s="10"/>
      <c r="F49" s="11"/>
    </row>
    <row r="50" spans="1:6" ht="27.75" customHeight="1">
      <c r="A50" s="767"/>
      <c r="B50" s="7" t="s">
        <v>378</v>
      </c>
      <c r="C50" s="5" t="s">
        <v>550</v>
      </c>
      <c r="E50" s="10"/>
      <c r="F50" s="11"/>
    </row>
    <row r="51" spans="1:6" ht="27.75" customHeight="1">
      <c r="A51" s="767"/>
      <c r="B51" s="7" t="s">
        <v>379</v>
      </c>
      <c r="C51" s="5" t="s">
        <v>550</v>
      </c>
      <c r="E51" s="10"/>
      <c r="F51" s="11"/>
    </row>
    <row r="52" spans="1:6" ht="27.75" customHeight="1">
      <c r="A52" s="767"/>
      <c r="B52" s="7" t="s">
        <v>381</v>
      </c>
      <c r="C52" s="5" t="s">
        <v>550</v>
      </c>
      <c r="E52" s="10"/>
      <c r="F52" s="11"/>
    </row>
    <row r="53" spans="1:6" ht="27.75" customHeight="1">
      <c r="A53" s="767"/>
      <c r="B53" s="7" t="s">
        <v>391</v>
      </c>
      <c r="C53" s="5" t="s">
        <v>550</v>
      </c>
      <c r="E53" s="10"/>
      <c r="F53" s="11"/>
    </row>
    <row r="54" spans="1:6" ht="27.75" customHeight="1">
      <c r="A54" s="767"/>
      <c r="B54" s="7" t="s">
        <v>394</v>
      </c>
      <c r="C54" s="5" t="s">
        <v>550</v>
      </c>
      <c r="E54" s="10"/>
      <c r="F54" s="11"/>
    </row>
    <row r="55" spans="1:6" ht="27.75" customHeight="1">
      <c r="A55" s="767"/>
      <c r="B55" s="7" t="s">
        <v>395</v>
      </c>
      <c r="C55" s="5" t="s">
        <v>550</v>
      </c>
      <c r="E55" s="10"/>
      <c r="F55" s="11"/>
    </row>
    <row r="56" spans="1:6">
      <c r="E56" s="12"/>
      <c r="F56" s="13"/>
    </row>
    <row r="57" spans="1:6">
      <c r="E57" s="12"/>
      <c r="F57" s="13"/>
    </row>
    <row r="60" spans="1:6">
      <c r="A60" s="772" t="s">
        <v>396</v>
      </c>
      <c r="B60" s="773"/>
      <c r="C60" s="773"/>
      <c r="D60" s="774"/>
    </row>
    <row r="61" spans="1:6">
      <c r="A61" s="762" t="s">
        <v>397</v>
      </c>
      <c r="B61" s="763"/>
      <c r="C61" s="763"/>
      <c r="D61" s="764"/>
    </row>
    <row r="62" spans="1:6">
      <c r="A62" s="762" t="s">
        <v>398</v>
      </c>
      <c r="B62" s="763"/>
      <c r="C62" s="763"/>
      <c r="D62" s="764"/>
    </row>
    <row r="63" spans="1:6">
      <c r="A63" s="762" t="s">
        <v>399</v>
      </c>
      <c r="B63" s="763"/>
      <c r="C63" s="763"/>
      <c r="D63" s="764"/>
    </row>
  </sheetData>
  <sheetProtection password="B090" sheet="1" objects="1" scenarios="1"/>
  <mergeCells count="15">
    <mergeCell ref="A6:G6"/>
    <mergeCell ref="A7:G7"/>
    <mergeCell ref="A8:G8"/>
    <mergeCell ref="A10:G10"/>
    <mergeCell ref="A12:G12"/>
    <mergeCell ref="A63:D63"/>
    <mergeCell ref="A14:A29"/>
    <mergeCell ref="A30:A55"/>
    <mergeCell ref="E15:E45"/>
    <mergeCell ref="A13:C13"/>
    <mergeCell ref="E13:G13"/>
    <mergeCell ref="E14:F14"/>
    <mergeCell ref="A60:D60"/>
    <mergeCell ref="A61:D61"/>
    <mergeCell ref="A62:D62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84"/>
  <sheetViews>
    <sheetView topLeftCell="B7" zoomScale="85" zoomScaleNormal="85" workbookViewId="0">
      <selection activeCell="D20" sqref="D20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683" t="s">
        <v>0</v>
      </c>
      <c r="C7" s="683"/>
      <c r="D7" s="683"/>
      <c r="E7" s="683"/>
      <c r="F7" s="683"/>
      <c r="G7" s="683"/>
      <c r="H7" s="683"/>
    </row>
    <row r="8" spans="2:9" ht="15.75" customHeight="1">
      <c r="B8" s="683" t="s">
        <v>1</v>
      </c>
      <c r="C8" s="683"/>
      <c r="D8" s="683"/>
      <c r="E8" s="683"/>
      <c r="F8" s="683"/>
      <c r="G8" s="683"/>
      <c r="H8" s="683"/>
    </row>
    <row r="9" spans="2:9" ht="15" customHeight="1">
      <c r="B9" s="684" t="s">
        <v>4</v>
      </c>
      <c r="C9" s="684"/>
      <c r="D9" s="684"/>
      <c r="E9" s="684"/>
      <c r="F9" s="684"/>
      <c r="G9" s="684"/>
      <c r="H9" s="684"/>
    </row>
    <row r="12" spans="2:9" s="14" customFormat="1" ht="46.5" customHeight="1">
      <c r="B12" s="685" t="s">
        <v>647</v>
      </c>
      <c r="C12" s="686"/>
      <c r="D12" s="686"/>
      <c r="E12" s="686"/>
      <c r="F12" s="686"/>
      <c r="G12" s="686"/>
      <c r="H12" s="686"/>
    </row>
    <row r="13" spans="2:9">
      <c r="B13" s="679"/>
      <c r="C13" s="679"/>
      <c r="D13" s="679"/>
      <c r="E13" s="679"/>
      <c r="F13" s="679"/>
      <c r="G13" s="679"/>
      <c r="H13" s="17"/>
    </row>
    <row r="14" spans="2:9" s="14" customFormat="1">
      <c r="B14" s="679"/>
      <c r="C14" s="679"/>
      <c r="D14" s="679"/>
      <c r="E14" s="18" t="s">
        <v>275</v>
      </c>
      <c r="F14" s="18" t="s">
        <v>276</v>
      </c>
      <c r="G14" s="18"/>
      <c r="H14" s="19"/>
    </row>
    <row r="15" spans="2:9" ht="15.75" customHeight="1">
      <c r="B15" s="680" t="s">
        <v>277</v>
      </c>
      <c r="C15" s="680"/>
      <c r="D15" s="20">
        <v>0</v>
      </c>
      <c r="E15" s="21">
        <f>D15*0.08</f>
        <v>0</v>
      </c>
      <c r="F15" s="21"/>
      <c r="G15" s="200"/>
      <c r="H15" s="22">
        <f>D15+E15+F15+G15</f>
        <v>0</v>
      </c>
      <c r="I15" s="671">
        <f>H15+H17</f>
        <v>0</v>
      </c>
    </row>
    <row r="16" spans="2:9">
      <c r="B16" s="23"/>
      <c r="C16" s="23"/>
      <c r="D16" s="23"/>
      <c r="E16" s="18" t="s">
        <v>275</v>
      </c>
      <c r="F16" s="18" t="s">
        <v>276</v>
      </c>
      <c r="G16" s="18"/>
      <c r="H16" s="23"/>
      <c r="I16" s="672"/>
    </row>
    <row r="17" spans="2:9" ht="21" customHeight="1">
      <c r="B17" s="681" t="s">
        <v>278</v>
      </c>
      <c r="C17" s="681"/>
      <c r="D17" s="24">
        <v>0</v>
      </c>
      <c r="E17" s="21">
        <f>D17*0.08</f>
        <v>0</v>
      </c>
      <c r="F17" s="25"/>
      <c r="G17" s="201"/>
      <c r="H17" s="22">
        <f>D17+E17+F17+G17</f>
        <v>0</v>
      </c>
      <c r="I17" s="673"/>
    </row>
    <row r="18" spans="2:9">
      <c r="B18" s="23"/>
      <c r="C18" s="23"/>
      <c r="D18" s="23"/>
      <c r="E18" s="18" t="s">
        <v>275</v>
      </c>
      <c r="F18" s="18" t="s">
        <v>276</v>
      </c>
      <c r="G18" s="18" t="s">
        <v>186</v>
      </c>
      <c r="H18" s="23"/>
    </row>
    <row r="19" spans="2:9">
      <c r="B19" s="682" t="s">
        <v>279</v>
      </c>
      <c r="C19" s="682"/>
      <c r="D19" s="24">
        <f>3619.19-3537.56</f>
        <v>81.630000000000109</v>
      </c>
      <c r="E19" s="25">
        <f>(1088.48)*8%</f>
        <v>87.078400000000002</v>
      </c>
      <c r="F19" s="25"/>
      <c r="G19" s="202">
        <f>G66</f>
        <v>0</v>
      </c>
      <c r="H19" s="22">
        <f>D19+E19+F19+G19</f>
        <v>168.7084000000001</v>
      </c>
    </row>
    <row r="20" spans="2:9">
      <c r="B20" s="670"/>
      <c r="C20" s="670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92" t="s">
        <v>280</v>
      </c>
      <c r="C22" s="193">
        <v>0</v>
      </c>
      <c r="D22" s="27" t="s">
        <v>281</v>
      </c>
      <c r="E22" s="28"/>
      <c r="F22" s="192" t="s">
        <v>282</v>
      </c>
      <c r="G22" s="193">
        <v>15383.56</v>
      </c>
      <c r="H22" s="27" t="s">
        <v>283</v>
      </c>
      <c r="I22" s="17"/>
    </row>
    <row r="23" spans="2:9">
      <c r="B23" s="194" t="s">
        <v>284</v>
      </c>
      <c r="C23" s="203">
        <f>SUM(0)*0.01</f>
        <v>0</v>
      </c>
      <c r="D23" s="28" t="s">
        <v>285</v>
      </c>
      <c r="E23" s="28"/>
      <c r="F23" s="197" t="s">
        <v>286</v>
      </c>
      <c r="G23" s="203">
        <f>(191206.13)*0.08-G25</f>
        <v>15296.490400000001</v>
      </c>
      <c r="H23" s="28" t="s">
        <v>287</v>
      </c>
      <c r="I23" s="17"/>
    </row>
    <row r="24" spans="2:9">
      <c r="B24" s="195" t="s">
        <v>288</v>
      </c>
      <c r="C24" s="199">
        <v>0</v>
      </c>
      <c r="D24" s="28" t="s">
        <v>289</v>
      </c>
      <c r="E24" s="28"/>
      <c r="F24" s="196" t="s">
        <v>290</v>
      </c>
      <c r="G24" s="199">
        <v>0</v>
      </c>
      <c r="H24" s="28" t="s">
        <v>291</v>
      </c>
      <c r="I24" s="17"/>
    </row>
    <row r="25" spans="2:9">
      <c r="B25" s="196" t="s">
        <v>292</v>
      </c>
      <c r="C25" s="199">
        <v>0</v>
      </c>
      <c r="D25" s="676" t="s">
        <v>293</v>
      </c>
      <c r="E25" s="676"/>
      <c r="F25" s="196" t="s">
        <v>294</v>
      </c>
      <c r="G25" s="198">
        <f>E15</f>
        <v>0</v>
      </c>
      <c r="H25" s="28" t="s">
        <v>295</v>
      </c>
      <c r="I25" s="17"/>
    </row>
    <row r="26" spans="2:9">
      <c r="B26" s="196" t="s">
        <v>296</v>
      </c>
      <c r="C26" s="199">
        <v>0</v>
      </c>
      <c r="D26" s="676" t="s">
        <v>297</v>
      </c>
      <c r="E26" s="676"/>
      <c r="F26" s="196" t="s">
        <v>298</v>
      </c>
      <c r="G26" s="199">
        <f>E17</f>
        <v>0</v>
      </c>
      <c r="H26" s="28" t="s">
        <v>299</v>
      </c>
      <c r="I26" s="17"/>
    </row>
    <row r="27" spans="2:9">
      <c r="B27" s="196" t="s">
        <v>300</v>
      </c>
      <c r="C27" s="199">
        <v>0</v>
      </c>
      <c r="D27" s="191" t="s">
        <v>301</v>
      </c>
      <c r="E27" s="191"/>
      <c r="F27" s="196" t="s">
        <v>302</v>
      </c>
      <c r="G27" s="199">
        <f>E19</f>
        <v>87.078400000000002</v>
      </c>
      <c r="H27" s="28" t="s">
        <v>303</v>
      </c>
      <c r="I27" s="17"/>
    </row>
    <row r="28" spans="2:9">
      <c r="B28" s="210" t="s">
        <v>105</v>
      </c>
      <c r="C28" s="212">
        <f>SUM(C23:C27)-C25</f>
        <v>0</v>
      </c>
      <c r="D28" s="17"/>
      <c r="E28" s="17"/>
      <c r="F28" s="210" t="s">
        <v>105</v>
      </c>
      <c r="G28" s="208">
        <f>SUM(G23:G27)</f>
        <v>15383.568800000001</v>
      </c>
      <c r="H28" s="17"/>
    </row>
    <row r="29" spans="2:9">
      <c r="B29" s="211" t="s">
        <v>410</v>
      </c>
      <c r="C29" s="209">
        <f>C28-C22</f>
        <v>0</v>
      </c>
      <c r="D29" s="17"/>
      <c r="E29" s="17"/>
      <c r="F29" s="211" t="s">
        <v>410</v>
      </c>
      <c r="G29" s="209">
        <f>G28-G22</f>
        <v>8.8000000014289981E-3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678" t="s">
        <v>304</v>
      </c>
      <c r="C32" s="678"/>
      <c r="D32" s="678"/>
      <c r="E32" s="678"/>
      <c r="F32" s="678"/>
      <c r="G32" s="678"/>
      <c r="H32" s="678"/>
    </row>
    <row r="33" spans="1:8" ht="21" customHeight="1">
      <c r="B33" s="31">
        <f>B37+B38-B34-B35-B36</f>
        <v>191206.13</v>
      </c>
      <c r="C33" s="32" t="s">
        <v>305</v>
      </c>
      <c r="D33" s="28"/>
      <c r="E33" s="28"/>
      <c r="F33" s="28"/>
      <c r="G33" s="17"/>
      <c r="H33" s="17"/>
    </row>
    <row r="34" spans="1:8">
      <c r="B34" s="33">
        <f>D15</f>
        <v>0</v>
      </c>
      <c r="C34" s="674" t="s">
        <v>306</v>
      </c>
      <c r="D34" s="674"/>
      <c r="E34" s="674"/>
      <c r="F34" s="674"/>
      <c r="G34" s="17"/>
      <c r="H34" s="17"/>
    </row>
    <row r="35" spans="1:8" ht="15.75" customHeight="1">
      <c r="B35" s="34">
        <f>D17</f>
        <v>0</v>
      </c>
      <c r="C35" s="674" t="s">
        <v>307</v>
      </c>
      <c r="D35" s="674"/>
      <c r="E35" s="674"/>
      <c r="F35" s="674"/>
      <c r="G35" s="17"/>
      <c r="H35" s="17"/>
    </row>
    <row r="36" spans="1:8">
      <c r="B36" s="35">
        <f>D42</f>
        <v>750.3</v>
      </c>
      <c r="C36" s="674" t="s">
        <v>308</v>
      </c>
      <c r="D36" s="674"/>
      <c r="E36" s="674"/>
      <c r="F36" s="674"/>
      <c r="G36" s="17"/>
      <c r="H36" s="17"/>
    </row>
    <row r="37" spans="1:8" ht="21" customHeight="1">
      <c r="A37" s="36"/>
      <c r="B37" s="37">
        <v>191956.43</v>
      </c>
      <c r="C37" s="675" t="s">
        <v>309</v>
      </c>
      <c r="D37" s="675"/>
      <c r="E37" s="675"/>
      <c r="F37" s="675"/>
      <c r="G37" s="17"/>
      <c r="H37" s="17"/>
    </row>
    <row r="38" spans="1:8">
      <c r="A38" s="36"/>
      <c r="B38" s="30">
        <v>0</v>
      </c>
      <c r="C38" s="676" t="s">
        <v>310</v>
      </c>
      <c r="D38" s="676"/>
      <c r="E38" s="676"/>
      <c r="F38" s="676"/>
      <c r="G38" s="17"/>
      <c r="H38" s="17"/>
    </row>
    <row r="39" spans="1:8">
      <c r="B39" s="35">
        <f>D19</f>
        <v>81.630000000000109</v>
      </c>
      <c r="C39" s="676" t="s">
        <v>311</v>
      </c>
      <c r="D39" s="676"/>
      <c r="E39" s="676"/>
      <c r="F39" s="676"/>
      <c r="G39" s="17"/>
      <c r="H39" s="17"/>
    </row>
    <row r="40" spans="1:8">
      <c r="B40" s="38">
        <f>SUM(B37:B39)</f>
        <v>192038.06</v>
      </c>
      <c r="C40" s="677" t="s">
        <v>312</v>
      </c>
      <c r="D40" s="677"/>
      <c r="E40" s="677"/>
      <c r="F40" s="677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9" t="s">
        <v>313</v>
      </c>
      <c r="C42" s="189" t="s">
        <v>314</v>
      </c>
      <c r="D42" s="40">
        <f>SUM(D43:D65)</f>
        <v>750.3</v>
      </c>
      <c r="E42" s="17"/>
      <c r="F42" s="666" t="s">
        <v>315</v>
      </c>
      <c r="G42" s="666"/>
      <c r="H42" s="666"/>
    </row>
    <row r="43" spans="1:8">
      <c r="B43" s="41">
        <v>273</v>
      </c>
      <c r="C43" s="42" t="s">
        <v>985</v>
      </c>
      <c r="D43" s="43">
        <v>63.48</v>
      </c>
      <c r="E43" s="17"/>
      <c r="F43" s="44" t="s">
        <v>316</v>
      </c>
      <c r="G43" s="45" t="s">
        <v>317</v>
      </c>
      <c r="H43" s="45" t="s">
        <v>185</v>
      </c>
    </row>
    <row r="44" spans="1:8">
      <c r="B44" s="41">
        <v>277</v>
      </c>
      <c r="C44" s="42" t="s">
        <v>985</v>
      </c>
      <c r="D44" s="43">
        <v>69.41</v>
      </c>
      <c r="E44" s="17"/>
      <c r="F44" s="217"/>
      <c r="G44" s="46"/>
      <c r="H44" s="46"/>
    </row>
    <row r="45" spans="1:8">
      <c r="B45" s="41">
        <v>995</v>
      </c>
      <c r="C45" s="42" t="s">
        <v>986</v>
      </c>
      <c r="D45" s="43">
        <v>617.41</v>
      </c>
      <c r="E45" s="17"/>
      <c r="F45" s="218"/>
      <c r="G45" s="46"/>
      <c r="H45" s="46"/>
    </row>
    <row r="46" spans="1:8">
      <c r="B46" s="41"/>
      <c r="C46" s="42"/>
      <c r="D46" s="43"/>
      <c r="E46" s="17"/>
      <c r="F46" s="218"/>
      <c r="G46" s="46"/>
      <c r="H46" s="46"/>
    </row>
    <row r="47" spans="1:8">
      <c r="B47" s="41"/>
      <c r="C47" s="42"/>
      <c r="D47" s="43"/>
      <c r="E47" s="17"/>
      <c r="F47" s="218"/>
      <c r="G47" s="43"/>
      <c r="H47" s="46"/>
    </row>
    <row r="48" spans="1:8">
      <c r="B48" s="41"/>
      <c r="C48" s="42"/>
      <c r="D48" s="43"/>
      <c r="E48" s="17"/>
      <c r="F48" s="218"/>
      <c r="G48" s="46"/>
      <c r="H48" s="46"/>
    </row>
    <row r="49" spans="2:8">
      <c r="B49" s="41"/>
      <c r="C49" s="42"/>
      <c r="D49" s="43"/>
      <c r="E49" s="17"/>
      <c r="F49" s="218"/>
      <c r="G49" s="46"/>
      <c r="H49" s="46"/>
    </row>
    <row r="50" spans="2:8">
      <c r="B50" s="41"/>
      <c r="C50" s="42"/>
      <c r="D50" s="43">
        <v>0</v>
      </c>
      <c r="E50" s="17"/>
      <c r="F50" s="218"/>
      <c r="G50" s="46"/>
      <c r="H50" s="46"/>
    </row>
    <row r="51" spans="2:8">
      <c r="B51" s="41"/>
      <c r="C51" s="42"/>
      <c r="D51" s="43">
        <v>0</v>
      </c>
      <c r="E51" s="17"/>
      <c r="F51" s="218"/>
      <c r="G51" s="46"/>
      <c r="H51" s="46"/>
    </row>
    <row r="52" spans="2:8">
      <c r="B52" s="41"/>
      <c r="C52" s="42"/>
      <c r="D52" s="43">
        <v>0</v>
      </c>
      <c r="E52" s="17"/>
      <c r="F52" s="218"/>
      <c r="G52" s="46"/>
      <c r="H52" s="46"/>
    </row>
    <row r="53" spans="2:8">
      <c r="B53" s="41"/>
      <c r="C53" s="42"/>
      <c r="D53" s="43">
        <v>0</v>
      </c>
      <c r="E53" s="17"/>
      <c r="F53" s="218"/>
      <c r="G53" s="46"/>
      <c r="H53" s="46"/>
    </row>
    <row r="54" spans="2:8">
      <c r="B54" s="41"/>
      <c r="C54" s="42"/>
      <c r="D54" s="43">
        <v>0</v>
      </c>
      <c r="E54" s="17"/>
      <c r="F54" s="218"/>
      <c r="G54" s="46"/>
      <c r="H54" s="46"/>
    </row>
    <row r="55" spans="2:8">
      <c r="B55" s="41"/>
      <c r="C55" s="42"/>
      <c r="D55" s="43">
        <v>0</v>
      </c>
      <c r="E55" s="17"/>
      <c r="F55" s="218"/>
      <c r="G55" s="46"/>
      <c r="H55" s="46"/>
    </row>
    <row r="56" spans="2:8">
      <c r="B56" s="41"/>
      <c r="C56" s="42"/>
      <c r="D56" s="43">
        <v>0</v>
      </c>
      <c r="E56" s="17"/>
      <c r="F56" s="218"/>
      <c r="G56" s="46"/>
      <c r="H56" s="46">
        <v>0</v>
      </c>
    </row>
    <row r="57" spans="2:8">
      <c r="B57" s="41"/>
      <c r="C57" s="42"/>
      <c r="D57" s="43">
        <v>0</v>
      </c>
      <c r="E57" s="17"/>
      <c r="F57" s="218"/>
      <c r="G57" s="46"/>
      <c r="H57" s="46">
        <v>0</v>
      </c>
    </row>
    <row r="58" spans="2:8">
      <c r="B58" s="41"/>
      <c r="C58" s="42"/>
      <c r="D58" s="43">
        <v>0</v>
      </c>
      <c r="E58" s="17"/>
      <c r="F58" s="218"/>
      <c r="G58" s="46"/>
      <c r="H58" s="46">
        <v>0</v>
      </c>
    </row>
    <row r="59" spans="2:8">
      <c r="B59" s="41"/>
      <c r="C59" s="42"/>
      <c r="D59" s="43">
        <v>0</v>
      </c>
      <c r="E59" s="17"/>
      <c r="F59" s="218"/>
      <c r="G59" s="46"/>
      <c r="H59" s="46">
        <v>0</v>
      </c>
    </row>
    <row r="60" spans="2:8">
      <c r="B60" s="41"/>
      <c r="C60" s="42"/>
      <c r="D60" s="43">
        <v>0</v>
      </c>
      <c r="E60" s="17"/>
      <c r="F60" s="218"/>
      <c r="G60" s="46"/>
      <c r="H60" s="46">
        <v>0</v>
      </c>
    </row>
    <row r="61" spans="2:8">
      <c r="B61" s="369"/>
      <c r="C61" s="370"/>
      <c r="D61" s="371"/>
      <c r="E61" s="17"/>
      <c r="F61" s="48"/>
      <c r="G61" s="46"/>
      <c r="H61" s="46"/>
    </row>
    <row r="62" spans="2:8">
      <c r="B62" s="369"/>
      <c r="C62" s="370"/>
      <c r="D62" s="371"/>
      <c r="E62" s="17"/>
      <c r="F62" s="48"/>
      <c r="G62" s="46"/>
      <c r="H62" s="46"/>
    </row>
    <row r="63" spans="2:8">
      <c r="B63" s="369"/>
      <c r="C63" s="370"/>
      <c r="D63" s="371"/>
      <c r="E63" s="17"/>
      <c r="F63" s="48"/>
      <c r="G63" s="46"/>
      <c r="H63" s="46"/>
    </row>
    <row r="64" spans="2:8">
      <c r="B64" s="369"/>
      <c r="C64" s="370"/>
      <c r="D64" s="371"/>
      <c r="E64" s="17"/>
      <c r="F64" s="48"/>
      <c r="G64" s="46"/>
      <c r="H64" s="46"/>
    </row>
    <row r="65" spans="2:9">
      <c r="B65" s="369"/>
      <c r="C65" s="370"/>
      <c r="D65" s="371"/>
      <c r="E65" s="17"/>
      <c r="F65" s="48"/>
      <c r="G65" s="46"/>
      <c r="H65" s="46"/>
    </row>
    <row r="66" spans="2:9">
      <c r="B66" s="17"/>
      <c r="C66" s="17"/>
      <c r="D66" s="17"/>
      <c r="E66" s="17"/>
      <c r="F66" s="49" t="s">
        <v>105</v>
      </c>
      <c r="G66" s="50">
        <f>SUM(G44:G65)</f>
        <v>0</v>
      </c>
      <c r="H66" s="50">
        <f>SUM(H44:H65)</f>
        <v>0</v>
      </c>
    </row>
    <row r="67" spans="2:9">
      <c r="D67" s="17"/>
      <c r="E67" s="17"/>
      <c r="F67" s="213"/>
      <c r="G67" s="213"/>
      <c r="H67" s="213"/>
    </row>
    <row r="68" spans="2:9" ht="33.950000000000003" customHeight="1">
      <c r="B68" s="39" t="s">
        <v>313</v>
      </c>
      <c r="C68" s="189" t="s">
        <v>318</v>
      </c>
      <c r="D68" s="40">
        <f>SUM(D69:D84)</f>
        <v>3537.56</v>
      </c>
      <c r="F68" s="667" t="s">
        <v>319</v>
      </c>
      <c r="G68" s="668"/>
      <c r="H68" s="668"/>
      <c r="I68" s="204"/>
    </row>
    <row r="69" spans="2:9">
      <c r="B69" s="41">
        <v>842</v>
      </c>
      <c r="C69" t="s">
        <v>987</v>
      </c>
      <c r="D69" s="43">
        <v>3537.56</v>
      </c>
      <c r="F69" s="45" t="s">
        <v>320</v>
      </c>
      <c r="G69" s="51">
        <f>G23+G24</f>
        <v>15296.490400000001</v>
      </c>
      <c r="H69" s="52" t="s">
        <v>321</v>
      </c>
      <c r="I69" s="205"/>
    </row>
    <row r="70" spans="2:9">
      <c r="B70" s="41"/>
      <c r="C70" s="42"/>
      <c r="D70" s="43"/>
      <c r="F70" s="45" t="s">
        <v>322</v>
      </c>
      <c r="G70" s="51">
        <f>C23+C24</f>
        <v>0</v>
      </c>
      <c r="H70" s="52" t="s">
        <v>323</v>
      </c>
      <c r="I70" s="205"/>
    </row>
    <row r="71" spans="2:9">
      <c r="B71" s="41"/>
      <c r="C71" s="42"/>
      <c r="D71" s="43"/>
      <c r="F71" s="18"/>
      <c r="G71" s="53"/>
      <c r="H71" s="54"/>
      <c r="I71" s="18"/>
    </row>
    <row r="72" spans="2:9" ht="15.75" customHeight="1">
      <c r="B72" s="41"/>
      <c r="C72" s="42"/>
      <c r="D72" s="43"/>
      <c r="F72" s="669" t="s">
        <v>324</v>
      </c>
      <c r="G72" s="669"/>
      <c r="H72" s="55"/>
      <c r="I72" s="18"/>
    </row>
    <row r="73" spans="2:9">
      <c r="B73" s="41"/>
      <c r="C73" s="42"/>
      <c r="D73" s="43"/>
      <c r="F73" s="56" t="s">
        <v>325</v>
      </c>
      <c r="G73" s="22">
        <f>G74-G80</f>
        <v>27911.829999999998</v>
      </c>
      <c r="H73" s="17"/>
      <c r="I73" s="18"/>
    </row>
    <row r="74" spans="2:9">
      <c r="B74" s="41"/>
      <c r="C74" s="42"/>
      <c r="D74" s="43"/>
      <c r="F74" s="57" t="s">
        <v>326</v>
      </c>
      <c r="G74" s="58">
        <f>SUM(G75:G79)</f>
        <v>32294.42</v>
      </c>
      <c r="H74" s="17"/>
      <c r="I74" s="18"/>
    </row>
    <row r="75" spans="2:9">
      <c r="B75" s="41"/>
      <c r="C75" s="42"/>
      <c r="D75" s="43">
        <v>0</v>
      </c>
      <c r="F75" s="206" t="s">
        <v>327</v>
      </c>
      <c r="G75" s="29">
        <f>7252.23+650.8</f>
        <v>7903.03</v>
      </c>
      <c r="I75" s="59"/>
    </row>
    <row r="76" spans="2:9">
      <c r="B76" s="41"/>
      <c r="C76" s="42"/>
      <c r="D76" s="43">
        <v>0</v>
      </c>
      <c r="F76" s="206" t="s">
        <v>328</v>
      </c>
      <c r="G76" s="29">
        <v>0</v>
      </c>
      <c r="I76" s="59"/>
    </row>
    <row r="77" spans="2:9">
      <c r="B77" s="41"/>
      <c r="C77" s="42"/>
      <c r="D77" s="43">
        <v>0</v>
      </c>
      <c r="F77" s="206" t="s">
        <v>329</v>
      </c>
      <c r="G77" s="29">
        <f>63.48+69.41</f>
        <v>132.88999999999999</v>
      </c>
      <c r="I77" s="59"/>
    </row>
    <row r="78" spans="2:9">
      <c r="B78" s="41"/>
      <c r="C78" s="42"/>
      <c r="D78" s="43">
        <v>0</v>
      </c>
      <c r="F78" s="206" t="s">
        <v>330</v>
      </c>
      <c r="G78" s="29">
        <v>0</v>
      </c>
      <c r="I78" s="59"/>
    </row>
    <row r="79" spans="2:9">
      <c r="B79" s="41"/>
      <c r="C79" s="42"/>
      <c r="D79" s="43">
        <v>0</v>
      </c>
      <c r="F79" s="207" t="s">
        <v>331</v>
      </c>
      <c r="G79" s="29">
        <v>24258.5</v>
      </c>
      <c r="I79" s="59"/>
    </row>
    <row r="80" spans="2:9">
      <c r="B80" s="41"/>
      <c r="C80" s="42"/>
      <c r="D80" s="43">
        <v>0</v>
      </c>
      <c r="F80" s="57" t="s">
        <v>332</v>
      </c>
      <c r="G80" s="58">
        <f>SUM(G81:G83)</f>
        <v>4382.59</v>
      </c>
      <c r="H80" s="17"/>
      <c r="I80" s="17"/>
    </row>
    <row r="81" spans="2:9">
      <c r="B81" s="41"/>
      <c r="C81" s="42"/>
      <c r="D81" s="43">
        <v>0</v>
      </c>
      <c r="F81" s="206" t="s">
        <v>333</v>
      </c>
      <c r="G81" s="29">
        <f>2924.35+229.6</f>
        <v>3153.95</v>
      </c>
      <c r="H81" s="190"/>
      <c r="I81" s="190"/>
    </row>
    <row r="82" spans="2:9">
      <c r="B82" s="41"/>
      <c r="C82" s="42"/>
      <c r="D82" s="43">
        <v>0</v>
      </c>
      <c r="F82" s="207" t="s">
        <v>334</v>
      </c>
      <c r="G82" s="29">
        <v>0</v>
      </c>
      <c r="H82" s="190" t="s">
        <v>409</v>
      </c>
      <c r="I82" s="190"/>
    </row>
    <row r="83" spans="2:9">
      <c r="B83" s="42"/>
      <c r="C83" s="47"/>
      <c r="D83" s="43">
        <v>0</v>
      </c>
      <c r="F83" s="206" t="s">
        <v>335</v>
      </c>
      <c r="G83" s="29">
        <f>129.71+16.05+1082.88</f>
        <v>1228.6400000000001</v>
      </c>
      <c r="H83" s="670"/>
      <c r="I83" s="670"/>
    </row>
    <row r="84" spans="2:9">
      <c r="B84" s="41"/>
      <c r="C84" s="42"/>
      <c r="D84" s="43">
        <v>0</v>
      </c>
    </row>
  </sheetData>
  <sheetProtection password="8F50" sheet="1" objects="1" scenarios="1"/>
  <mergeCells count="26">
    <mergeCell ref="B7:H7"/>
    <mergeCell ref="B8:H8"/>
    <mergeCell ref="B9:H9"/>
    <mergeCell ref="B12:H12"/>
    <mergeCell ref="B13:D13"/>
    <mergeCell ref="E13:G13"/>
    <mergeCell ref="B14:D14"/>
    <mergeCell ref="B15:C15"/>
    <mergeCell ref="B17:C17"/>
    <mergeCell ref="B19:C19"/>
    <mergeCell ref="B20:C20"/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5"/>
  <sheetViews>
    <sheetView zoomScale="89" zoomScaleNormal="89" workbookViewId="0">
      <selection activeCell="E22" sqref="E22"/>
    </sheetView>
  </sheetViews>
  <sheetFormatPr defaultRowHeight="15"/>
  <cols>
    <col min="1" max="1" width="50.5703125" style="60" customWidth="1"/>
    <col min="2" max="2" width="14.28515625" style="60" customWidth="1"/>
    <col min="3" max="3" width="8.5703125" style="60" customWidth="1"/>
    <col min="4" max="4" width="7.7109375" style="60" customWidth="1"/>
    <col min="5" max="5" width="9.140625" style="60"/>
    <col min="6" max="6" width="9.28515625" style="60" customWidth="1"/>
    <col min="7" max="7" width="6.140625" style="60" customWidth="1"/>
    <col min="8" max="10" width="9.140625" style="60"/>
    <col min="11" max="11" width="12" style="60" customWidth="1"/>
    <col min="12" max="16384" width="9.140625" style="60"/>
  </cols>
  <sheetData>
    <row r="2" spans="1:11" ht="21">
      <c r="A2" s="700"/>
      <c r="B2" s="700"/>
      <c r="C2" s="63"/>
      <c r="D2" s="63"/>
      <c r="E2" s="63"/>
      <c r="F2" s="63"/>
      <c r="G2" s="63"/>
      <c r="H2" s="63"/>
      <c r="I2" s="63"/>
      <c r="J2" s="63"/>
      <c r="K2" s="63"/>
    </row>
    <row r="3" spans="1:11" ht="21">
      <c r="A3" s="61"/>
      <c r="B3" s="61"/>
      <c r="C3" s="63"/>
      <c r="D3" s="63"/>
      <c r="E3" s="63"/>
      <c r="F3" s="63"/>
      <c r="G3" s="63"/>
      <c r="H3" s="63"/>
      <c r="I3" s="63"/>
      <c r="J3" s="63"/>
      <c r="K3" s="63"/>
    </row>
    <row r="4" spans="1:11" ht="21">
      <c r="A4" s="61"/>
      <c r="B4" s="61"/>
      <c r="C4" s="63"/>
      <c r="D4" s="63"/>
      <c r="E4" s="63"/>
      <c r="F4" s="63"/>
      <c r="G4" s="63"/>
      <c r="H4" s="63"/>
      <c r="I4" s="63"/>
      <c r="J4" s="63"/>
      <c r="K4" s="63"/>
    </row>
    <row r="5" spans="1:11" ht="21">
      <c r="A5" s="61"/>
      <c r="B5" s="61"/>
      <c r="C5" s="63"/>
      <c r="D5" s="63"/>
      <c r="E5" s="63"/>
      <c r="F5" s="63"/>
      <c r="G5" s="63"/>
      <c r="H5" s="63"/>
      <c r="I5" s="63"/>
      <c r="J5" s="63"/>
      <c r="K5" s="63"/>
    </row>
    <row r="6" spans="1:11" ht="21" customHeight="1">
      <c r="A6" s="683" t="s">
        <v>0</v>
      </c>
      <c r="B6" s="683"/>
      <c r="C6" s="683"/>
      <c r="D6" s="683"/>
      <c r="E6" s="683"/>
      <c r="F6" s="683"/>
      <c r="G6" s="683"/>
      <c r="H6" s="683"/>
      <c r="I6" s="683"/>
      <c r="J6" s="683"/>
      <c r="K6" s="683"/>
    </row>
    <row r="7" spans="1:11" ht="21" customHeight="1">
      <c r="A7" s="683" t="s">
        <v>1</v>
      </c>
      <c r="B7" s="683"/>
      <c r="C7" s="683"/>
      <c r="D7" s="683"/>
      <c r="E7" s="683"/>
      <c r="F7" s="683"/>
      <c r="G7" s="683"/>
      <c r="H7" s="683"/>
      <c r="I7" s="683"/>
      <c r="J7" s="683"/>
      <c r="K7" s="683"/>
    </row>
    <row r="8" spans="1:11" ht="21" customHeight="1">
      <c r="A8" s="683" t="s">
        <v>4</v>
      </c>
      <c r="B8" s="683"/>
      <c r="C8" s="683"/>
      <c r="D8" s="683"/>
      <c r="E8" s="683"/>
      <c r="F8" s="683"/>
      <c r="G8" s="683"/>
      <c r="H8" s="683"/>
      <c r="I8" s="683"/>
      <c r="J8" s="683"/>
      <c r="K8" s="683"/>
    </row>
    <row r="9" spans="1:11" ht="21">
      <c r="A9" s="62"/>
      <c r="B9" s="62"/>
      <c r="C9" s="63"/>
      <c r="D9" s="63"/>
      <c r="E9" s="63"/>
      <c r="F9" s="63"/>
      <c r="G9" s="63"/>
      <c r="H9" s="63"/>
    </row>
    <row r="10" spans="1:11" ht="21" customHeight="1">
      <c r="A10" s="704" t="s">
        <v>236</v>
      </c>
      <c r="B10" s="705"/>
      <c r="C10" s="705"/>
      <c r="D10" s="705"/>
      <c r="E10" s="705"/>
      <c r="F10" s="705"/>
      <c r="G10" s="705"/>
      <c r="H10" s="706"/>
      <c r="I10" s="701" t="s">
        <v>412</v>
      </c>
      <c r="J10" s="702"/>
      <c r="K10" s="703"/>
    </row>
    <row r="11" spans="1:11" ht="21" customHeight="1">
      <c r="A11" s="434" t="s">
        <v>6</v>
      </c>
      <c r="B11" s="696" t="s">
        <v>237</v>
      </c>
      <c r="C11" s="696"/>
      <c r="D11" s="696"/>
      <c r="E11" s="696"/>
      <c r="F11" s="696"/>
      <c r="G11" s="696"/>
      <c r="H11" s="696"/>
      <c r="I11" s="697" t="s">
        <v>238</v>
      </c>
      <c r="J11" s="697"/>
      <c r="K11" s="697"/>
    </row>
    <row r="12" spans="1:11" ht="42.75" customHeight="1">
      <c r="A12" s="433" t="s">
        <v>521</v>
      </c>
      <c r="B12" s="698"/>
      <c r="C12" s="698"/>
      <c r="D12" s="698"/>
      <c r="E12" s="698"/>
      <c r="F12" s="698"/>
      <c r="G12" s="698"/>
      <c r="H12" s="698"/>
      <c r="I12" s="699" t="s">
        <v>643</v>
      </c>
      <c r="J12" s="699"/>
      <c r="K12" s="699"/>
    </row>
    <row r="13" spans="1:11" ht="21">
      <c r="A13" s="77"/>
      <c r="B13" s="63"/>
      <c r="C13" s="63"/>
      <c r="D13" s="63"/>
      <c r="E13" s="63"/>
      <c r="F13" s="63"/>
      <c r="G13" s="63"/>
      <c r="H13" s="95"/>
      <c r="I13" s="95"/>
      <c r="J13" s="95"/>
      <c r="K13" s="63"/>
    </row>
    <row r="14" spans="1:11" ht="15.75">
      <c r="A14" s="690" t="s">
        <v>239</v>
      </c>
      <c r="B14" s="691"/>
      <c r="C14" s="692" t="s">
        <v>240</v>
      </c>
      <c r="D14" s="692"/>
      <c r="E14" s="692"/>
      <c r="F14" s="692"/>
      <c r="G14" s="692"/>
      <c r="H14" s="692"/>
      <c r="I14" s="692"/>
      <c r="J14" s="692"/>
      <c r="K14" s="692"/>
    </row>
    <row r="15" spans="1:11" ht="34.5" customHeight="1">
      <c r="A15" s="575" t="s">
        <v>521</v>
      </c>
      <c r="B15" s="576"/>
      <c r="C15" s="693" t="s">
        <v>646</v>
      </c>
      <c r="D15" s="694"/>
      <c r="E15" s="694"/>
      <c r="F15" s="694"/>
      <c r="G15" s="694"/>
      <c r="H15" s="694"/>
      <c r="I15" s="694"/>
      <c r="J15" s="694"/>
      <c r="K15" s="695"/>
    </row>
    <row r="16" spans="1:11" ht="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21">
      <c r="A18" s="79"/>
      <c r="B18" s="689"/>
      <c r="C18" s="689"/>
      <c r="D18" s="80"/>
      <c r="E18" s="689"/>
      <c r="F18" s="689"/>
      <c r="G18" s="79"/>
      <c r="H18" s="79"/>
      <c r="I18" s="78"/>
      <c r="J18" s="63"/>
      <c r="K18" s="63"/>
    </row>
    <row r="19" spans="1:11" ht="21">
      <c r="A19" s="81" t="s">
        <v>241</v>
      </c>
      <c r="B19" s="82" t="s">
        <v>242</v>
      </c>
      <c r="C19" s="83">
        <v>88</v>
      </c>
      <c r="D19" s="84" t="s">
        <v>243</v>
      </c>
      <c r="E19" s="83">
        <v>1</v>
      </c>
      <c r="F19" s="85" t="s">
        <v>244</v>
      </c>
      <c r="G19" s="84" t="s">
        <v>245</v>
      </c>
      <c r="H19" s="84">
        <v>2</v>
      </c>
      <c r="I19" s="63"/>
      <c r="J19" s="63"/>
      <c r="K19" s="63"/>
    </row>
    <row r="20" spans="1:11" ht="21">
      <c r="A20" s="81" t="s">
        <v>246</v>
      </c>
      <c r="B20" s="687">
        <v>0</v>
      </c>
      <c r="C20" s="687"/>
      <c r="D20" s="86"/>
      <c r="E20" s="87" t="s">
        <v>247</v>
      </c>
      <c r="F20" s="88"/>
      <c r="G20" s="688">
        <v>100</v>
      </c>
      <c r="H20" s="688"/>
      <c r="I20" s="63"/>
      <c r="J20" s="63"/>
      <c r="K20" s="63"/>
    </row>
    <row r="21" spans="1:11" ht="21">
      <c r="A21" s="86"/>
      <c r="B21" s="689"/>
      <c r="C21" s="689"/>
      <c r="D21" s="86"/>
      <c r="E21" s="86"/>
      <c r="F21" s="86"/>
      <c r="G21" s="86"/>
      <c r="H21" s="86"/>
      <c r="I21" s="63"/>
      <c r="J21" s="63"/>
      <c r="K21" s="63"/>
    </row>
    <row r="22" spans="1:11" ht="21">
      <c r="A22" s="81" t="s">
        <v>248</v>
      </c>
      <c r="B22" s="89" t="e">
        <f>(C19+E19)/H19/B20*G20</f>
        <v>#DIV/0!</v>
      </c>
      <c r="C22" s="90"/>
      <c r="D22" s="90"/>
      <c r="E22" s="86"/>
      <c r="F22" s="86"/>
      <c r="G22" s="86"/>
      <c r="H22" s="86"/>
      <c r="I22" s="63"/>
      <c r="J22" s="63"/>
      <c r="K22" s="63"/>
    </row>
    <row r="23" spans="1:11" ht="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 ht="21">
      <c r="A24" s="91"/>
      <c r="B24" s="92"/>
      <c r="C24" s="63"/>
      <c r="D24" s="63"/>
      <c r="E24" s="63"/>
      <c r="F24" s="63"/>
      <c r="G24" s="63"/>
      <c r="H24" s="63"/>
      <c r="I24" s="63"/>
      <c r="J24" s="63"/>
      <c r="K24" s="63"/>
    </row>
    <row r="25" spans="1:11" ht="21">
      <c r="A25" s="91"/>
      <c r="B25" s="93"/>
      <c r="C25" s="94"/>
      <c r="D25" s="63"/>
      <c r="E25" s="63"/>
      <c r="F25" s="63"/>
      <c r="G25" s="63"/>
      <c r="H25" s="63"/>
      <c r="I25" s="63"/>
      <c r="J25" s="63"/>
      <c r="K25" s="63"/>
    </row>
  </sheetData>
  <sheetProtection password="B090" sheet="1" objects="1" scenarios="1"/>
  <mergeCells count="19"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zoomScale="89" zoomScaleNormal="89" workbookViewId="0">
      <selection activeCell="D17" sqref="D17"/>
    </sheetView>
  </sheetViews>
  <sheetFormatPr defaultRowHeight="15"/>
  <cols>
    <col min="1" max="1" width="26" style="1" customWidth="1"/>
    <col min="2" max="2" width="23.7109375" style="1" customWidth="1"/>
    <col min="3" max="3" width="26.85546875" style="1" customWidth="1"/>
    <col min="4" max="4" width="45.7109375" style="1" customWidth="1"/>
    <col min="5" max="5" width="57.140625" style="1" customWidth="1"/>
    <col min="6" max="7" width="27.85546875" style="1" customWidth="1"/>
    <col min="8" max="16384" width="9.140625" style="1"/>
  </cols>
  <sheetData>
    <row r="2" spans="1:7" ht="18" customHeight="1">
      <c r="A2" s="712" t="s">
        <v>0</v>
      </c>
      <c r="B2" s="712"/>
      <c r="C2" s="712"/>
      <c r="D2" s="712"/>
      <c r="E2" s="712"/>
      <c r="F2" s="712"/>
      <c r="G2" s="712"/>
    </row>
    <row r="3" spans="1:7" ht="15.75" customHeight="1">
      <c r="A3" s="712" t="s">
        <v>1</v>
      </c>
      <c r="B3" s="712"/>
      <c r="C3" s="712"/>
      <c r="D3" s="712"/>
      <c r="E3" s="712"/>
      <c r="F3" s="712"/>
      <c r="G3" s="712"/>
    </row>
    <row r="4" spans="1:7" ht="15" customHeight="1">
      <c r="A4" s="712" t="s">
        <v>4</v>
      </c>
      <c r="B4" s="712"/>
      <c r="C4" s="712"/>
      <c r="D4" s="712"/>
      <c r="E4" s="712"/>
      <c r="F4" s="712"/>
      <c r="G4" s="712"/>
    </row>
    <row r="7" spans="1:7" ht="61.5" customHeight="1">
      <c r="A7" s="707" t="s">
        <v>645</v>
      </c>
      <c r="B7" s="708"/>
      <c r="C7" s="708"/>
      <c r="D7" s="708"/>
      <c r="E7" s="708"/>
      <c r="F7" s="708"/>
      <c r="G7" s="708"/>
    </row>
    <row r="9" spans="1:7">
      <c r="A9" s="127" t="s">
        <v>122</v>
      </c>
      <c r="B9" s="127" t="s">
        <v>123</v>
      </c>
      <c r="C9" s="127" t="s">
        <v>124</v>
      </c>
      <c r="D9" s="127" t="s">
        <v>125</v>
      </c>
      <c r="E9" s="127" t="s">
        <v>10</v>
      </c>
      <c r="F9" s="127" t="s">
        <v>126</v>
      </c>
      <c r="G9" s="127" t="s">
        <v>127</v>
      </c>
    </row>
    <row r="10" spans="1:7">
      <c r="A10" s="128" t="s">
        <v>543</v>
      </c>
      <c r="B10" s="128">
        <v>44684</v>
      </c>
      <c r="C10" s="129">
        <v>36</v>
      </c>
      <c r="D10" s="129" t="s">
        <v>663</v>
      </c>
      <c r="E10" s="129" t="s">
        <v>664</v>
      </c>
      <c r="F10" s="130">
        <v>275</v>
      </c>
      <c r="G10" s="130">
        <v>0</v>
      </c>
    </row>
    <row r="11" spans="1:7">
      <c r="A11" s="128"/>
      <c r="B11" s="128">
        <v>44687</v>
      </c>
      <c r="C11" s="222"/>
      <c r="D11" s="129"/>
      <c r="E11" s="129" t="s">
        <v>665</v>
      </c>
      <c r="F11" s="130">
        <v>0</v>
      </c>
      <c r="G11" s="130">
        <v>1000</v>
      </c>
    </row>
    <row r="12" spans="1:7">
      <c r="A12" s="128"/>
      <c r="B12" s="128">
        <v>44687</v>
      </c>
      <c r="C12" s="222"/>
      <c r="D12" s="129"/>
      <c r="E12" s="129" t="s">
        <v>665</v>
      </c>
      <c r="F12" s="130">
        <v>0</v>
      </c>
      <c r="G12" s="130">
        <v>78.489999999999995</v>
      </c>
    </row>
    <row r="13" spans="1:7">
      <c r="A13" s="128" t="s">
        <v>543</v>
      </c>
      <c r="B13" s="128">
        <v>44691</v>
      </c>
      <c r="C13" s="222">
        <v>3</v>
      </c>
      <c r="D13" s="129" t="s">
        <v>667</v>
      </c>
      <c r="E13" s="129" t="s">
        <v>669</v>
      </c>
      <c r="F13" s="130">
        <v>180.9</v>
      </c>
      <c r="G13" s="130">
        <v>0</v>
      </c>
    </row>
    <row r="14" spans="1:7">
      <c r="A14" s="128" t="s">
        <v>156</v>
      </c>
      <c r="B14" s="128">
        <v>44692</v>
      </c>
      <c r="C14" s="222">
        <v>25855</v>
      </c>
      <c r="D14" s="129" t="s">
        <v>666</v>
      </c>
      <c r="E14" s="129" t="s">
        <v>668</v>
      </c>
      <c r="F14" s="130">
        <v>34.97</v>
      </c>
      <c r="G14" s="130">
        <v>0</v>
      </c>
    </row>
    <row r="15" spans="1:7">
      <c r="A15" s="128" t="s">
        <v>154</v>
      </c>
      <c r="B15" s="128">
        <v>44692</v>
      </c>
      <c r="C15" s="129">
        <v>169272</v>
      </c>
      <c r="D15" s="129" t="s">
        <v>670</v>
      </c>
      <c r="E15" s="129" t="s">
        <v>671</v>
      </c>
      <c r="F15" s="130">
        <v>74.97</v>
      </c>
      <c r="G15" s="130">
        <v>0</v>
      </c>
    </row>
    <row r="16" spans="1:7">
      <c r="A16" s="128" t="s">
        <v>543</v>
      </c>
      <c r="B16" s="128">
        <v>44693</v>
      </c>
      <c r="C16" s="129" t="s">
        <v>672</v>
      </c>
      <c r="D16" s="129" t="s">
        <v>676</v>
      </c>
      <c r="E16" s="129" t="s">
        <v>673</v>
      </c>
      <c r="F16" s="130">
        <v>23.5</v>
      </c>
      <c r="G16" s="130">
        <v>0</v>
      </c>
    </row>
    <row r="17" spans="1:7">
      <c r="A17" s="128" t="s">
        <v>543</v>
      </c>
      <c r="B17" s="128">
        <v>44693</v>
      </c>
      <c r="C17" s="129" t="s">
        <v>672</v>
      </c>
      <c r="D17" s="129" t="s">
        <v>676</v>
      </c>
      <c r="E17" s="129" t="s">
        <v>674</v>
      </c>
      <c r="F17" s="130">
        <v>16.899999999999999</v>
      </c>
      <c r="G17" s="130">
        <v>0</v>
      </c>
    </row>
    <row r="18" spans="1:7">
      <c r="A18" s="128" t="s">
        <v>543</v>
      </c>
      <c r="B18" s="128">
        <v>44694</v>
      </c>
      <c r="C18" s="129" t="s">
        <v>672</v>
      </c>
      <c r="D18" s="129" t="s">
        <v>676</v>
      </c>
      <c r="E18" s="129" t="s">
        <v>675</v>
      </c>
      <c r="F18" s="130">
        <v>45.66</v>
      </c>
      <c r="G18" s="130">
        <v>0</v>
      </c>
    </row>
    <row r="19" spans="1:7">
      <c r="A19" s="128" t="s">
        <v>543</v>
      </c>
      <c r="B19" s="128">
        <v>44698</v>
      </c>
      <c r="C19" s="129" t="s">
        <v>672</v>
      </c>
      <c r="D19" s="129" t="s">
        <v>676</v>
      </c>
      <c r="E19" s="129" t="s">
        <v>677</v>
      </c>
      <c r="F19" s="130">
        <v>37.33</v>
      </c>
      <c r="G19" s="130">
        <v>0</v>
      </c>
    </row>
    <row r="20" spans="1:7">
      <c r="A20" s="128" t="s">
        <v>156</v>
      </c>
      <c r="B20" s="128">
        <v>44698</v>
      </c>
      <c r="C20" s="129">
        <v>2656</v>
      </c>
      <c r="D20" s="129" t="s">
        <v>678</v>
      </c>
      <c r="E20" s="129" t="s">
        <v>668</v>
      </c>
      <c r="F20" s="130">
        <v>44</v>
      </c>
      <c r="G20" s="130">
        <v>0</v>
      </c>
    </row>
    <row r="21" spans="1:7">
      <c r="A21" s="128" t="s">
        <v>154</v>
      </c>
      <c r="B21" s="128">
        <v>44699</v>
      </c>
      <c r="C21" s="129">
        <v>180046</v>
      </c>
      <c r="D21" s="129" t="s">
        <v>679</v>
      </c>
      <c r="E21" s="129" t="s">
        <v>671</v>
      </c>
      <c r="F21" s="130">
        <v>24.37</v>
      </c>
      <c r="G21" s="130">
        <v>0</v>
      </c>
    </row>
    <row r="22" spans="1:7">
      <c r="A22" s="128"/>
      <c r="B22" s="128"/>
      <c r="C22" s="129"/>
      <c r="D22" s="129"/>
      <c r="E22" s="129"/>
      <c r="F22" s="130">
        <v>0</v>
      </c>
      <c r="G22" s="130">
        <v>0</v>
      </c>
    </row>
    <row r="23" spans="1:7">
      <c r="A23" s="128"/>
      <c r="B23" s="128"/>
      <c r="C23" s="129"/>
      <c r="D23" s="129"/>
      <c r="E23" s="129"/>
      <c r="F23" s="130">
        <v>0</v>
      </c>
      <c r="G23" s="130">
        <v>0</v>
      </c>
    </row>
    <row r="24" spans="1:7">
      <c r="A24" s="128"/>
      <c r="B24" s="128"/>
      <c r="C24" s="222"/>
      <c r="D24" s="129"/>
      <c r="E24" s="129"/>
      <c r="F24" s="130">
        <v>0</v>
      </c>
      <c r="G24" s="130">
        <v>0</v>
      </c>
    </row>
    <row r="25" spans="1:7">
      <c r="A25" s="128"/>
      <c r="B25" s="128"/>
      <c r="C25" s="222"/>
      <c r="D25" s="129"/>
      <c r="E25" s="129"/>
      <c r="F25" s="130">
        <v>0</v>
      </c>
      <c r="G25" s="130">
        <v>0</v>
      </c>
    </row>
    <row r="26" spans="1:7">
      <c r="A26" s="128"/>
      <c r="B26" s="128"/>
      <c r="C26" s="222"/>
      <c r="D26" s="129"/>
      <c r="E26" s="129"/>
      <c r="F26" s="130">
        <v>0</v>
      </c>
      <c r="G26" s="130">
        <v>0</v>
      </c>
    </row>
    <row r="27" spans="1:7">
      <c r="A27" s="128"/>
      <c r="B27" s="128"/>
      <c r="C27" s="222"/>
      <c r="D27" s="129"/>
      <c r="E27" s="129"/>
      <c r="F27" s="130">
        <v>0</v>
      </c>
      <c r="G27" s="130">
        <v>0</v>
      </c>
    </row>
    <row r="28" spans="1:7">
      <c r="A28" s="128"/>
      <c r="B28" s="128"/>
      <c r="C28" s="129"/>
      <c r="D28" s="129"/>
      <c r="E28" s="129"/>
      <c r="F28" s="130">
        <v>0</v>
      </c>
      <c r="G28" s="130">
        <v>0</v>
      </c>
    </row>
    <row r="29" spans="1:7">
      <c r="A29" s="128"/>
      <c r="B29" s="128"/>
      <c r="C29" s="129"/>
      <c r="D29" s="129"/>
      <c r="E29" s="129"/>
      <c r="F29" s="130">
        <v>0</v>
      </c>
      <c r="G29" s="130">
        <v>0</v>
      </c>
    </row>
    <row r="30" spans="1:7">
      <c r="F30" s="130">
        <v>0</v>
      </c>
      <c r="G30" s="130">
        <v>0</v>
      </c>
    </row>
    <row r="31" spans="1:7">
      <c r="A31" s="128"/>
      <c r="B31" s="128"/>
      <c r="C31" s="129"/>
      <c r="D31" s="129"/>
      <c r="E31" s="129"/>
      <c r="F31" s="130">
        <v>0</v>
      </c>
      <c r="G31" s="130">
        <v>0</v>
      </c>
    </row>
    <row r="32" spans="1:7">
      <c r="A32" s="128"/>
      <c r="B32" s="128"/>
      <c r="C32" s="129"/>
      <c r="D32" s="129"/>
      <c r="E32" s="129"/>
      <c r="F32" s="130">
        <v>0</v>
      </c>
      <c r="G32" s="130"/>
    </row>
    <row r="33" spans="1:7">
      <c r="A33" s="128"/>
      <c r="B33" s="128"/>
      <c r="C33" s="129"/>
      <c r="D33" s="129"/>
      <c r="E33" s="129"/>
      <c r="F33" s="130">
        <v>0</v>
      </c>
      <c r="G33" s="130">
        <v>0</v>
      </c>
    </row>
    <row r="34" spans="1:7">
      <c r="A34" s="128"/>
      <c r="B34" s="128"/>
      <c r="C34" s="129"/>
      <c r="D34" s="129"/>
      <c r="E34" s="129"/>
      <c r="F34" s="130">
        <v>0</v>
      </c>
      <c r="G34" s="130">
        <v>0</v>
      </c>
    </row>
    <row r="35" spans="1:7">
      <c r="A35" s="128"/>
      <c r="B35" s="128"/>
      <c r="C35" s="129"/>
      <c r="D35" s="129"/>
      <c r="E35" s="129"/>
      <c r="F35" s="130">
        <v>0</v>
      </c>
      <c r="G35" s="130">
        <v>0</v>
      </c>
    </row>
    <row r="36" spans="1:7">
      <c r="A36" s="128"/>
      <c r="B36" s="128"/>
      <c r="C36" s="129"/>
      <c r="D36" s="129"/>
      <c r="E36" s="129"/>
      <c r="F36" s="130">
        <v>0</v>
      </c>
      <c r="G36" s="130">
        <v>0</v>
      </c>
    </row>
    <row r="37" spans="1:7">
      <c r="A37" s="128"/>
      <c r="B37" s="128"/>
      <c r="C37" s="129"/>
      <c r="D37" s="129"/>
      <c r="E37" s="129"/>
      <c r="F37" s="130">
        <v>0</v>
      </c>
      <c r="G37" s="130">
        <v>0</v>
      </c>
    </row>
    <row r="38" spans="1:7">
      <c r="A38" s="128"/>
      <c r="B38" s="128"/>
      <c r="C38" s="129"/>
      <c r="D38" s="129"/>
      <c r="E38" s="129"/>
      <c r="F38" s="130">
        <v>0</v>
      </c>
      <c r="G38" s="130">
        <v>0</v>
      </c>
    </row>
    <row r="39" spans="1:7">
      <c r="A39" s="128"/>
      <c r="B39" s="128"/>
      <c r="C39" s="129"/>
      <c r="D39" s="129"/>
      <c r="E39" s="129"/>
      <c r="F39" s="130">
        <v>0</v>
      </c>
      <c r="G39" s="130">
        <v>0</v>
      </c>
    </row>
    <row r="40" spans="1:7">
      <c r="A40" s="128"/>
      <c r="B40" s="128"/>
      <c r="C40" s="129"/>
      <c r="D40" s="129"/>
      <c r="E40" s="129"/>
      <c r="F40" s="130">
        <v>0</v>
      </c>
      <c r="G40" s="130">
        <v>0</v>
      </c>
    </row>
    <row r="41" spans="1:7">
      <c r="A41" s="128"/>
      <c r="B41" s="128"/>
      <c r="C41" s="129"/>
      <c r="D41" s="129"/>
      <c r="E41" s="129"/>
      <c r="F41" s="130">
        <v>0</v>
      </c>
      <c r="G41" s="130">
        <v>0</v>
      </c>
    </row>
    <row r="42" spans="1:7">
      <c r="A42" s="128"/>
      <c r="B42" s="128"/>
      <c r="C42" s="129"/>
      <c r="D42" s="129"/>
      <c r="E42" s="129"/>
      <c r="F42" s="130">
        <v>0</v>
      </c>
      <c r="G42" s="130">
        <v>0</v>
      </c>
    </row>
    <row r="43" spans="1:7">
      <c r="A43" s="128"/>
      <c r="B43" s="129"/>
      <c r="C43" s="129"/>
      <c r="D43" s="129"/>
      <c r="E43" s="129"/>
      <c r="F43" s="130">
        <v>0</v>
      </c>
      <c r="G43" s="130">
        <v>0</v>
      </c>
    </row>
    <row r="44" spans="1:7">
      <c r="A44" s="128"/>
      <c r="B44" s="129"/>
      <c r="C44" s="129"/>
      <c r="D44" s="129"/>
      <c r="E44" s="129"/>
      <c r="F44" s="130">
        <v>0</v>
      </c>
      <c r="G44" s="130">
        <v>0</v>
      </c>
    </row>
    <row r="45" spans="1:7">
      <c r="A45" s="128"/>
      <c r="B45" s="129"/>
      <c r="C45" s="129"/>
      <c r="D45" s="129"/>
      <c r="E45" s="129"/>
      <c r="F45" s="130">
        <v>0</v>
      </c>
      <c r="G45" s="130">
        <v>0</v>
      </c>
    </row>
    <row r="46" spans="1:7">
      <c r="A46" s="128"/>
      <c r="B46" s="129"/>
      <c r="C46" s="129"/>
      <c r="D46" s="129"/>
      <c r="E46" s="129"/>
      <c r="F46" s="130">
        <v>0</v>
      </c>
      <c r="G46" s="130">
        <v>0</v>
      </c>
    </row>
    <row r="47" spans="1:7">
      <c r="A47" s="129"/>
      <c r="B47" s="129"/>
      <c r="C47" s="129"/>
      <c r="D47" s="129"/>
      <c r="E47" s="129"/>
      <c r="F47" s="130">
        <v>0</v>
      </c>
      <c r="G47" s="130">
        <v>0</v>
      </c>
    </row>
    <row r="48" spans="1:7">
      <c r="A48" s="709" t="s">
        <v>105</v>
      </c>
      <c r="B48" s="710"/>
      <c r="C48" s="710"/>
      <c r="D48" s="710"/>
      <c r="E48" s="711"/>
      <c r="F48" s="131">
        <f>SUM(F10:F47)</f>
        <v>757.6</v>
      </c>
      <c r="G48" s="131">
        <f>SUM(G10:G47)</f>
        <v>1078.49</v>
      </c>
    </row>
    <row r="50" spans="1:6">
      <c r="B50" s="132"/>
      <c r="C50" s="132"/>
      <c r="D50" s="132"/>
      <c r="E50" s="132"/>
      <c r="F50" s="132"/>
    </row>
    <row r="51" spans="1:6">
      <c r="A51" s="715" t="s">
        <v>128</v>
      </c>
      <c r="B51" s="715"/>
      <c r="C51" s="715"/>
      <c r="D51" s="133"/>
    </row>
    <row r="52" spans="1:6" ht="15" customHeight="1">
      <c r="A52" s="716" t="s">
        <v>129</v>
      </c>
      <c r="B52" s="716"/>
      <c r="C52" s="134">
        <v>206.51</v>
      </c>
      <c r="D52" s="135"/>
    </row>
    <row r="53" spans="1:6" ht="15" customHeight="1">
      <c r="A53" s="716" t="s">
        <v>130</v>
      </c>
      <c r="B53" s="716"/>
      <c r="C53" s="136">
        <f>F48</f>
        <v>757.6</v>
      </c>
      <c r="D53" s="137"/>
    </row>
    <row r="54" spans="1:6" ht="15" customHeight="1">
      <c r="A54" s="716" t="s">
        <v>131</v>
      </c>
      <c r="B54" s="716"/>
      <c r="C54" s="136">
        <f>G48</f>
        <v>1078.49</v>
      </c>
      <c r="D54" s="137"/>
    </row>
    <row r="55" spans="1:6">
      <c r="A55" s="717" t="s">
        <v>132</v>
      </c>
      <c r="B55" s="717"/>
      <c r="C55" s="138">
        <f>C52-C53+C54</f>
        <v>527.4</v>
      </c>
      <c r="D55" s="139"/>
    </row>
    <row r="60" spans="1:6">
      <c r="B60" s="713" t="s">
        <v>133</v>
      </c>
      <c r="C60" s="713"/>
      <c r="D60" s="713"/>
      <c r="E60" s="713"/>
    </row>
    <row r="61" spans="1:6">
      <c r="B61" s="714" t="s">
        <v>134</v>
      </c>
      <c r="C61" s="714"/>
      <c r="D61" s="714"/>
      <c r="E61" s="714"/>
    </row>
  </sheetData>
  <sheetProtection password="8F50" sheet="1" objects="1" scenarios="1"/>
  <mergeCells count="12">
    <mergeCell ref="B60:E60"/>
    <mergeCell ref="B61:E61"/>
    <mergeCell ref="A51:C51"/>
    <mergeCell ref="A52:B52"/>
    <mergeCell ref="A53:B53"/>
    <mergeCell ref="A54:B54"/>
    <mergeCell ref="A55:B55"/>
    <mergeCell ref="A7:G7"/>
    <mergeCell ref="A48:E48"/>
    <mergeCell ref="A3:G3"/>
    <mergeCell ref="A2:G2"/>
    <mergeCell ref="A4:G4"/>
  </mergeCells>
  <phoneticPr fontId="67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43" workbookViewId="0">
      <selection activeCell="B150" sqref="B150"/>
    </sheetView>
  </sheetViews>
  <sheetFormatPr defaultRowHeight="15"/>
  <cols>
    <col min="1" max="1" width="25.5703125" style="1" customWidth="1"/>
    <col min="2" max="2" width="29.140625" style="98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718" t="s">
        <v>0</v>
      </c>
      <c r="B3" s="718"/>
      <c r="C3" s="718"/>
      <c r="D3" s="718"/>
      <c r="E3" s="718"/>
    </row>
    <row r="4" spans="1:5" ht="15.75" customHeight="1">
      <c r="A4" s="718" t="s">
        <v>1</v>
      </c>
      <c r="B4" s="718"/>
      <c r="C4" s="718"/>
      <c r="D4" s="718"/>
      <c r="E4" s="718"/>
    </row>
    <row r="5" spans="1:5" ht="15.75" customHeight="1">
      <c r="A5" s="718" t="s">
        <v>4</v>
      </c>
      <c r="B5" s="718"/>
      <c r="C5" s="718"/>
      <c r="D5" s="718"/>
      <c r="E5" s="718"/>
    </row>
    <row r="8" spans="1:5" ht="50.25" customHeight="1">
      <c r="A8" s="721" t="s">
        <v>644</v>
      </c>
      <c r="B8" s="722"/>
      <c r="C8" s="722"/>
      <c r="D8" s="722"/>
      <c r="E8" s="722"/>
    </row>
    <row r="10" spans="1:5" ht="46.5" customHeight="1">
      <c r="A10" s="723" t="s">
        <v>524</v>
      </c>
      <c r="B10" s="724"/>
      <c r="C10" s="724"/>
      <c r="D10" s="724"/>
      <c r="E10" s="724"/>
    </row>
    <row r="13" spans="1:5">
      <c r="B13" s="719" t="s">
        <v>137</v>
      </c>
      <c r="C13" s="719"/>
      <c r="D13" s="121">
        <v>410453</v>
      </c>
    </row>
    <row r="14" spans="1:5">
      <c r="B14" s="122" t="s">
        <v>123</v>
      </c>
      <c r="C14" s="122" t="s">
        <v>138</v>
      </c>
      <c r="D14" s="122" t="s">
        <v>139</v>
      </c>
    </row>
    <row r="15" spans="1:5">
      <c r="B15" s="128">
        <v>44683</v>
      </c>
      <c r="C15" s="123">
        <v>0</v>
      </c>
      <c r="D15" s="123">
        <v>1619.92</v>
      </c>
    </row>
    <row r="16" spans="1:5">
      <c r="B16" s="128">
        <v>44683</v>
      </c>
      <c r="C16" s="123">
        <v>1388.59</v>
      </c>
      <c r="D16" s="123">
        <v>0</v>
      </c>
    </row>
    <row r="17" spans="2:4">
      <c r="B17" s="128">
        <v>44683</v>
      </c>
      <c r="C17" s="123">
        <v>1619.92</v>
      </c>
      <c r="D17" s="123">
        <v>0</v>
      </c>
    </row>
    <row r="18" spans="2:4">
      <c r="B18" s="128">
        <v>44683</v>
      </c>
      <c r="C18" s="123">
        <v>1904.15</v>
      </c>
      <c r="D18" s="123">
        <v>0</v>
      </c>
    </row>
    <row r="19" spans="2:4">
      <c r="B19" s="128">
        <v>44683</v>
      </c>
      <c r="C19" s="123">
        <v>1368.5</v>
      </c>
      <c r="D19" s="123">
        <v>0</v>
      </c>
    </row>
    <row r="20" spans="2:4">
      <c r="B20" s="128">
        <v>44683</v>
      </c>
      <c r="C20" s="123">
        <v>403.68</v>
      </c>
      <c r="D20" s="123">
        <v>0</v>
      </c>
    </row>
    <row r="21" spans="2:4">
      <c r="B21" s="128">
        <v>44683</v>
      </c>
      <c r="C21" s="123">
        <v>11.65</v>
      </c>
      <c r="D21" s="123">
        <v>0</v>
      </c>
    </row>
    <row r="22" spans="2:4">
      <c r="B22" s="128">
        <v>44683</v>
      </c>
      <c r="C22" s="123">
        <v>11.65</v>
      </c>
      <c r="D22" s="123">
        <v>0</v>
      </c>
    </row>
    <row r="23" spans="2:4">
      <c r="B23" s="128">
        <v>44683</v>
      </c>
      <c r="C23" s="123">
        <v>11.65</v>
      </c>
      <c r="D23" s="123">
        <v>0</v>
      </c>
    </row>
    <row r="24" spans="2:4">
      <c r="B24" s="128">
        <v>44683</v>
      </c>
      <c r="C24" s="123">
        <v>11.65</v>
      </c>
      <c r="D24" s="123">
        <v>0</v>
      </c>
    </row>
    <row r="25" spans="2:4">
      <c r="B25" s="128">
        <v>44683</v>
      </c>
      <c r="C25" s="123">
        <v>92.4</v>
      </c>
      <c r="D25" s="123">
        <v>0</v>
      </c>
    </row>
    <row r="26" spans="2:4">
      <c r="B26" s="128">
        <v>44684</v>
      </c>
      <c r="C26" s="123">
        <v>9</v>
      </c>
      <c r="D26" s="123">
        <v>0</v>
      </c>
    </row>
    <row r="27" spans="2:4">
      <c r="B27" s="128">
        <v>44684</v>
      </c>
      <c r="C27" s="123">
        <v>9</v>
      </c>
      <c r="D27" s="123">
        <v>0</v>
      </c>
    </row>
    <row r="28" spans="2:4">
      <c r="B28" s="128">
        <v>44684</v>
      </c>
      <c r="C28" s="123">
        <v>9</v>
      </c>
      <c r="D28" s="123">
        <v>0</v>
      </c>
    </row>
    <row r="29" spans="2:4">
      <c r="B29" s="128">
        <v>44685</v>
      </c>
      <c r="C29" s="123">
        <v>0</v>
      </c>
      <c r="D29" s="123">
        <v>2098.1799999999998</v>
      </c>
    </row>
    <row r="30" spans="2:4">
      <c r="B30" s="128">
        <v>44685</v>
      </c>
      <c r="C30" s="123">
        <v>0</v>
      </c>
      <c r="D30" s="123">
        <v>1163.52</v>
      </c>
    </row>
    <row r="31" spans="2:4">
      <c r="B31" s="128">
        <v>44685</v>
      </c>
      <c r="C31" s="123">
        <v>0</v>
      </c>
      <c r="D31" s="123">
        <v>1195.95</v>
      </c>
    </row>
    <row r="32" spans="2:4">
      <c r="B32" s="128">
        <v>44685</v>
      </c>
      <c r="C32" s="123">
        <v>1570.37</v>
      </c>
      <c r="D32" s="123">
        <v>0</v>
      </c>
    </row>
    <row r="33" spans="2:4">
      <c r="B33" s="128">
        <v>44685</v>
      </c>
      <c r="C33" s="123">
        <v>45516.35</v>
      </c>
      <c r="D33" s="123">
        <v>0</v>
      </c>
    </row>
    <row r="34" spans="2:4">
      <c r="B34" s="128">
        <v>44685</v>
      </c>
      <c r="C34" s="123">
        <v>175</v>
      </c>
      <c r="D34" s="123">
        <v>0</v>
      </c>
    </row>
    <row r="35" spans="2:4">
      <c r="B35" s="128">
        <v>44685</v>
      </c>
      <c r="C35" s="123">
        <v>1.65</v>
      </c>
      <c r="D35" s="123">
        <v>0</v>
      </c>
    </row>
    <row r="36" spans="2:4">
      <c r="B36" s="128">
        <v>44685</v>
      </c>
      <c r="C36" s="123">
        <v>73243.009999999995</v>
      </c>
      <c r="D36" s="123">
        <v>0</v>
      </c>
    </row>
    <row r="37" spans="2:4">
      <c r="B37" s="128">
        <v>44687</v>
      </c>
      <c r="C37" s="123">
        <v>948.26</v>
      </c>
      <c r="D37" s="123">
        <v>0</v>
      </c>
    </row>
    <row r="38" spans="2:4">
      <c r="B38" s="128">
        <v>44687</v>
      </c>
      <c r="C38" s="123">
        <v>285.89999999999998</v>
      </c>
      <c r="D38" s="123">
        <v>0</v>
      </c>
    </row>
    <row r="39" spans="2:4">
      <c r="B39" s="128">
        <v>44687</v>
      </c>
      <c r="C39" s="123">
        <v>438</v>
      </c>
      <c r="D39" s="123">
        <v>0</v>
      </c>
    </row>
    <row r="40" spans="2:4">
      <c r="B40" s="128">
        <v>44687</v>
      </c>
      <c r="C40" s="123">
        <v>1000</v>
      </c>
      <c r="D40" s="123">
        <v>0</v>
      </c>
    </row>
    <row r="41" spans="2:4">
      <c r="B41" s="128">
        <v>44687</v>
      </c>
      <c r="C41" s="123">
        <v>476.85</v>
      </c>
      <c r="D41" s="123">
        <v>0</v>
      </c>
    </row>
    <row r="42" spans="2:4">
      <c r="B42" s="128">
        <v>44687</v>
      </c>
      <c r="C42" s="123">
        <v>390</v>
      </c>
      <c r="D42" s="123">
        <v>0</v>
      </c>
    </row>
    <row r="43" spans="2:4">
      <c r="B43" s="128">
        <v>44687</v>
      </c>
      <c r="C43" s="123">
        <v>530</v>
      </c>
      <c r="D43" s="123">
        <v>0</v>
      </c>
    </row>
    <row r="44" spans="2:4">
      <c r="B44" s="128">
        <v>44687</v>
      </c>
      <c r="C44" s="123">
        <v>316.8</v>
      </c>
      <c r="D44" s="123">
        <v>0</v>
      </c>
    </row>
    <row r="45" spans="2:4">
      <c r="B45" s="128">
        <v>44687</v>
      </c>
      <c r="C45" s="123">
        <v>790</v>
      </c>
      <c r="D45" s="123">
        <v>0</v>
      </c>
    </row>
    <row r="46" spans="2:4">
      <c r="B46" s="128">
        <v>44687</v>
      </c>
      <c r="C46" s="123">
        <v>348.1</v>
      </c>
      <c r="D46" s="123">
        <v>0</v>
      </c>
    </row>
    <row r="47" spans="2:4">
      <c r="B47" s="128">
        <v>44687</v>
      </c>
      <c r="C47" s="123">
        <v>200.47</v>
      </c>
      <c r="D47" s="123">
        <v>0</v>
      </c>
    </row>
    <row r="48" spans="2:4">
      <c r="B48" s="128">
        <v>44687</v>
      </c>
      <c r="C48" s="123">
        <v>1038.8699999999999</v>
      </c>
      <c r="D48" s="123">
        <v>0</v>
      </c>
    </row>
    <row r="49" spans="2:4">
      <c r="B49" s="128">
        <v>44687</v>
      </c>
      <c r="C49" s="123">
        <v>1619.92</v>
      </c>
      <c r="D49" s="123">
        <v>0</v>
      </c>
    </row>
    <row r="50" spans="2:4">
      <c r="B50" s="128">
        <v>44687</v>
      </c>
      <c r="C50" s="123">
        <v>78.489999999999995</v>
      </c>
      <c r="D50" s="123">
        <v>0</v>
      </c>
    </row>
    <row r="51" spans="2:4">
      <c r="B51" s="128">
        <v>44687</v>
      </c>
      <c r="C51" s="123">
        <v>1501.93</v>
      </c>
      <c r="D51" s="123">
        <v>0</v>
      </c>
    </row>
    <row r="52" spans="2:4">
      <c r="B52" s="128">
        <v>44687</v>
      </c>
      <c r="C52" s="123">
        <v>660.8</v>
      </c>
      <c r="D52" s="123">
        <v>0</v>
      </c>
    </row>
    <row r="53" spans="2:4">
      <c r="B53" s="128">
        <v>44687</v>
      </c>
      <c r="C53" s="123">
        <v>966.1</v>
      </c>
      <c r="D53" s="123">
        <v>0</v>
      </c>
    </row>
    <row r="54" spans="2:4">
      <c r="B54" s="128">
        <v>44687</v>
      </c>
      <c r="C54" s="123">
        <v>11.65</v>
      </c>
      <c r="D54" s="123">
        <v>0</v>
      </c>
    </row>
    <row r="55" spans="2:4">
      <c r="B55" s="128">
        <v>44687</v>
      </c>
      <c r="C55" s="123">
        <v>11.65</v>
      </c>
      <c r="D55" s="123">
        <v>0</v>
      </c>
    </row>
    <row r="56" spans="2:4">
      <c r="B56" s="128">
        <v>44687</v>
      </c>
      <c r="C56" s="123">
        <v>11.65</v>
      </c>
      <c r="D56" s="123">
        <v>0</v>
      </c>
    </row>
    <row r="57" spans="2:4">
      <c r="B57" s="128">
        <v>44687</v>
      </c>
      <c r="C57" s="123">
        <v>11.65</v>
      </c>
      <c r="D57" s="123">
        <v>0</v>
      </c>
    </row>
    <row r="58" spans="2:4">
      <c r="B58" s="128">
        <v>44687</v>
      </c>
      <c r="C58" s="123">
        <v>11.65</v>
      </c>
      <c r="D58" s="123">
        <v>0</v>
      </c>
    </row>
    <row r="59" spans="2:4">
      <c r="B59" s="128">
        <v>44687</v>
      </c>
      <c r="C59" s="123">
        <v>11.65</v>
      </c>
      <c r="D59" s="123">
        <v>0</v>
      </c>
    </row>
    <row r="60" spans="2:4">
      <c r="B60" s="128">
        <v>44687</v>
      </c>
      <c r="C60" s="123">
        <v>11.65</v>
      </c>
      <c r="D60" s="123">
        <v>0</v>
      </c>
    </row>
    <row r="61" spans="2:4">
      <c r="B61" s="128">
        <v>44687</v>
      </c>
      <c r="C61" s="123">
        <v>11.65</v>
      </c>
      <c r="D61" s="123">
        <v>0</v>
      </c>
    </row>
    <row r="62" spans="2:4">
      <c r="B62" s="128">
        <v>44687</v>
      </c>
      <c r="C62" s="123">
        <v>11.65</v>
      </c>
      <c r="D62" s="123">
        <v>0</v>
      </c>
    </row>
    <row r="63" spans="2:4">
      <c r="B63" s="128">
        <v>44687</v>
      </c>
      <c r="C63" s="123">
        <v>11.65</v>
      </c>
      <c r="D63" s="123">
        <v>0</v>
      </c>
    </row>
    <row r="64" spans="2:4">
      <c r="B64" s="128">
        <v>44687</v>
      </c>
      <c r="C64" s="123">
        <v>11.65</v>
      </c>
      <c r="D64" s="123">
        <v>0</v>
      </c>
    </row>
    <row r="65" spans="2:4">
      <c r="B65" s="128">
        <v>44687</v>
      </c>
      <c r="C65" s="123">
        <v>11.65</v>
      </c>
      <c r="D65" s="123">
        <v>0</v>
      </c>
    </row>
    <row r="66" spans="2:4">
      <c r="B66" s="128">
        <v>44687</v>
      </c>
      <c r="C66" s="123">
        <v>1567.2</v>
      </c>
      <c r="D66" s="123">
        <v>0</v>
      </c>
    </row>
    <row r="67" spans="2:4">
      <c r="B67" s="128">
        <v>44687</v>
      </c>
      <c r="C67" s="123">
        <v>316.74</v>
      </c>
      <c r="D67" s="123">
        <v>0</v>
      </c>
    </row>
    <row r="68" spans="2:4">
      <c r="B68" s="128">
        <v>44687</v>
      </c>
      <c r="C68" s="123">
        <v>722.66</v>
      </c>
      <c r="D68" s="123">
        <v>0</v>
      </c>
    </row>
    <row r="69" spans="2:4">
      <c r="B69" s="128">
        <v>44687</v>
      </c>
      <c r="C69" s="123">
        <v>2098.1799999999998</v>
      </c>
      <c r="D69" s="123">
        <v>0</v>
      </c>
    </row>
    <row r="70" spans="2:4">
      <c r="B70" s="128">
        <v>44690</v>
      </c>
      <c r="C70" s="123">
        <v>0</v>
      </c>
      <c r="D70" s="123">
        <v>1619.92</v>
      </c>
    </row>
    <row r="71" spans="2:4">
      <c r="B71" s="128">
        <v>44690</v>
      </c>
      <c r="C71" s="123">
        <v>1598.33</v>
      </c>
      <c r="D71" s="123">
        <v>0</v>
      </c>
    </row>
    <row r="72" spans="2:4">
      <c r="B72" s="128">
        <v>44690</v>
      </c>
      <c r="C72" s="123">
        <v>1066.26</v>
      </c>
      <c r="D72" s="123">
        <v>0</v>
      </c>
    </row>
    <row r="73" spans="2:4">
      <c r="B73" s="128">
        <v>44690</v>
      </c>
      <c r="C73" s="123">
        <v>379.07</v>
      </c>
      <c r="D73" s="123">
        <v>0</v>
      </c>
    </row>
    <row r="74" spans="2:4">
      <c r="B74" s="128">
        <v>44690</v>
      </c>
      <c r="C74" s="123">
        <v>1195.95</v>
      </c>
      <c r="D74" s="123">
        <v>0</v>
      </c>
    </row>
    <row r="75" spans="2:4">
      <c r="B75" s="128">
        <v>44690</v>
      </c>
      <c r="C75" s="123">
        <v>60.95</v>
      </c>
      <c r="D75" s="123">
        <v>0</v>
      </c>
    </row>
    <row r="76" spans="2:4">
      <c r="B76" s="128">
        <v>44690</v>
      </c>
      <c r="C76" s="123">
        <v>1195.95</v>
      </c>
      <c r="D76" s="123">
        <v>0</v>
      </c>
    </row>
    <row r="77" spans="2:4">
      <c r="B77" s="128">
        <v>44690</v>
      </c>
      <c r="C77" s="123">
        <v>2697.32</v>
      </c>
      <c r="D77" s="123">
        <v>0</v>
      </c>
    </row>
    <row r="78" spans="2:4">
      <c r="B78" s="128">
        <v>44690</v>
      </c>
      <c r="C78" s="123">
        <v>2172.1799999999998</v>
      </c>
      <c r="D78" s="123">
        <v>0</v>
      </c>
    </row>
    <row r="79" spans="2:4">
      <c r="B79" s="128">
        <v>44690</v>
      </c>
      <c r="C79" s="123">
        <v>1163.52</v>
      </c>
      <c r="D79" s="123">
        <v>0</v>
      </c>
    </row>
    <row r="80" spans="2:4">
      <c r="B80" s="128">
        <v>44690</v>
      </c>
      <c r="C80" s="123">
        <v>2098.1799999999998</v>
      </c>
      <c r="D80" s="123">
        <v>0</v>
      </c>
    </row>
    <row r="81" spans="1:6">
      <c r="B81" s="128">
        <v>44690</v>
      </c>
      <c r="C81" s="123">
        <v>2098.1799999999998</v>
      </c>
      <c r="D81" s="123">
        <v>0</v>
      </c>
    </row>
    <row r="82" spans="1:6">
      <c r="B82" s="128">
        <v>44690</v>
      </c>
      <c r="C82" s="123">
        <v>2098.1799999999998</v>
      </c>
      <c r="D82" s="123">
        <v>0</v>
      </c>
    </row>
    <row r="83" spans="1:6">
      <c r="B83" s="128">
        <v>44690</v>
      </c>
      <c r="C83" s="123">
        <v>11.65</v>
      </c>
      <c r="D83" s="123">
        <v>0</v>
      </c>
    </row>
    <row r="84" spans="1:6">
      <c r="B84" s="128">
        <v>44691</v>
      </c>
      <c r="C84" s="123">
        <v>0</v>
      </c>
      <c r="D84" s="123">
        <v>1163.52</v>
      </c>
    </row>
    <row r="85" spans="1:6">
      <c r="B85" s="128">
        <v>44691</v>
      </c>
      <c r="C85" s="123">
        <v>1163.52</v>
      </c>
      <c r="D85" s="123">
        <v>0</v>
      </c>
    </row>
    <row r="86" spans="1:6">
      <c r="B86" s="128">
        <v>44691</v>
      </c>
      <c r="C86" s="123">
        <v>1195.95</v>
      </c>
      <c r="D86" s="123">
        <v>0</v>
      </c>
    </row>
    <row r="87" spans="1:6">
      <c r="B87" s="128">
        <v>44691</v>
      </c>
      <c r="C87" s="123">
        <v>1195.95</v>
      </c>
      <c r="D87" s="123">
        <v>0</v>
      </c>
      <c r="F87" s="367"/>
    </row>
    <row r="88" spans="1:6">
      <c r="B88" s="128">
        <v>44691</v>
      </c>
      <c r="C88" s="123">
        <v>1163.52</v>
      </c>
      <c r="D88" s="123">
        <v>0</v>
      </c>
    </row>
    <row r="89" spans="1:6">
      <c r="B89" s="128">
        <v>44691</v>
      </c>
      <c r="C89" s="123">
        <v>1163.52</v>
      </c>
      <c r="D89" s="123">
        <v>0</v>
      </c>
    </row>
    <row r="90" spans="1:6">
      <c r="A90" s="367"/>
      <c r="B90" s="128">
        <v>44691</v>
      </c>
      <c r="C90" s="123">
        <v>4.43</v>
      </c>
      <c r="D90" s="123">
        <v>0</v>
      </c>
      <c r="E90" s="367"/>
      <c r="F90" s="368"/>
    </row>
    <row r="91" spans="1:6">
      <c r="B91" s="128">
        <v>44691</v>
      </c>
      <c r="C91" s="123">
        <v>9</v>
      </c>
      <c r="D91" s="123">
        <v>0</v>
      </c>
    </row>
    <row r="92" spans="1:6">
      <c r="B92" s="128">
        <v>44691</v>
      </c>
      <c r="C92" s="123">
        <v>9</v>
      </c>
      <c r="D92" s="123">
        <v>0</v>
      </c>
    </row>
    <row r="93" spans="1:6">
      <c r="B93" s="128">
        <v>44691</v>
      </c>
      <c r="C93" s="123">
        <v>9</v>
      </c>
      <c r="D93" s="123">
        <v>0</v>
      </c>
    </row>
    <row r="94" spans="1:6">
      <c r="B94" s="128">
        <v>44691</v>
      </c>
      <c r="C94" s="123">
        <v>11.65</v>
      </c>
      <c r="D94" s="123">
        <v>0</v>
      </c>
    </row>
    <row r="95" spans="1:6">
      <c r="B95" s="128">
        <v>44691</v>
      </c>
      <c r="C95" s="123">
        <v>11.65</v>
      </c>
      <c r="D95" s="123">
        <v>0</v>
      </c>
    </row>
    <row r="96" spans="1:6">
      <c r="B96" s="128">
        <v>44691</v>
      </c>
      <c r="C96" s="123">
        <v>11.65</v>
      </c>
      <c r="D96" s="123">
        <v>0</v>
      </c>
    </row>
    <row r="97" spans="2:4">
      <c r="B97" s="128">
        <v>44691</v>
      </c>
      <c r="C97" s="123">
        <v>11.65</v>
      </c>
      <c r="D97" s="123">
        <v>0</v>
      </c>
    </row>
    <row r="98" spans="2:4">
      <c r="B98" s="128">
        <v>44691</v>
      </c>
      <c r="C98" s="123">
        <v>11.65</v>
      </c>
      <c r="D98" s="123">
        <v>0</v>
      </c>
    </row>
    <row r="99" spans="2:4">
      <c r="B99" s="128">
        <v>44692</v>
      </c>
      <c r="C99" s="123">
        <v>24398.5</v>
      </c>
      <c r="D99" s="123">
        <v>0</v>
      </c>
    </row>
    <row r="100" spans="2:4">
      <c r="B100" s="128">
        <v>44692</v>
      </c>
      <c r="C100" s="123">
        <v>11.65</v>
      </c>
      <c r="D100" s="123">
        <v>0</v>
      </c>
    </row>
    <row r="101" spans="2:4">
      <c r="B101" s="128">
        <v>44693</v>
      </c>
      <c r="C101" s="123">
        <v>746.25</v>
      </c>
      <c r="D101" s="123">
        <v>0</v>
      </c>
    </row>
    <row r="102" spans="2:4">
      <c r="B102" s="128">
        <v>44693</v>
      </c>
      <c r="C102" s="123">
        <v>302.39999999999998</v>
      </c>
      <c r="D102" s="123">
        <v>0</v>
      </c>
    </row>
    <row r="103" spans="2:4">
      <c r="B103" s="128">
        <v>44693</v>
      </c>
      <c r="C103" s="123">
        <v>650.79999999999995</v>
      </c>
      <c r="D103" s="123">
        <v>0</v>
      </c>
    </row>
    <row r="104" spans="2:4">
      <c r="B104" s="128">
        <v>44693</v>
      </c>
      <c r="C104" s="123">
        <v>1619.92</v>
      </c>
      <c r="D104" s="123">
        <v>0</v>
      </c>
    </row>
    <row r="105" spans="2:4">
      <c r="B105" s="128">
        <v>44693</v>
      </c>
      <c r="C105" s="123">
        <v>11.65</v>
      </c>
      <c r="D105" s="123">
        <v>0</v>
      </c>
    </row>
    <row r="106" spans="2:4">
      <c r="B106" s="128">
        <v>44694</v>
      </c>
      <c r="C106" s="123">
        <v>699</v>
      </c>
      <c r="D106" s="123">
        <v>0</v>
      </c>
    </row>
    <row r="107" spans="2:4">
      <c r="B107" s="128">
        <v>44694</v>
      </c>
      <c r="C107" s="123">
        <v>220</v>
      </c>
      <c r="D107" s="123">
        <v>0</v>
      </c>
    </row>
    <row r="108" spans="2:4">
      <c r="B108" s="128">
        <v>44697</v>
      </c>
      <c r="C108" s="123">
        <v>3656.65</v>
      </c>
      <c r="D108" s="123">
        <v>0</v>
      </c>
    </row>
    <row r="109" spans="2:4">
      <c r="B109" s="128">
        <v>44697</v>
      </c>
      <c r="C109" s="123">
        <v>24591</v>
      </c>
      <c r="D109" s="123">
        <v>0</v>
      </c>
    </row>
    <row r="110" spans="2:4">
      <c r="B110" s="128">
        <v>44697</v>
      </c>
      <c r="C110" s="123">
        <v>13000</v>
      </c>
      <c r="D110" s="123">
        <v>0</v>
      </c>
    </row>
    <row r="111" spans="2:4">
      <c r="B111" s="128">
        <v>44697</v>
      </c>
      <c r="C111" s="123">
        <v>11.65</v>
      </c>
      <c r="D111" s="123">
        <v>0</v>
      </c>
    </row>
    <row r="112" spans="2:4">
      <c r="B112" s="128">
        <v>44697</v>
      </c>
      <c r="C112" s="123">
        <v>11.65</v>
      </c>
      <c r="D112" s="123">
        <v>0</v>
      </c>
    </row>
    <row r="113" spans="2:4">
      <c r="B113" s="128">
        <v>44698</v>
      </c>
      <c r="C113" s="123">
        <v>714.46</v>
      </c>
      <c r="D113" s="123">
        <v>0</v>
      </c>
    </row>
    <row r="114" spans="2:4">
      <c r="B114" s="128">
        <v>44698</v>
      </c>
      <c r="C114" s="123">
        <v>6151.55</v>
      </c>
      <c r="D114" s="123">
        <v>0</v>
      </c>
    </row>
    <row r="115" spans="2:4">
      <c r="B115" s="128">
        <v>44698</v>
      </c>
      <c r="C115" s="123">
        <v>1061.5999999999999</v>
      </c>
      <c r="D115" s="123">
        <v>0</v>
      </c>
    </row>
    <row r="116" spans="2:4">
      <c r="B116" s="128">
        <v>44698</v>
      </c>
      <c r="C116" s="123">
        <v>282.27999999999997</v>
      </c>
      <c r="D116" s="123">
        <v>0</v>
      </c>
    </row>
    <row r="117" spans="2:4">
      <c r="B117" s="128">
        <v>44698</v>
      </c>
      <c r="C117" s="123">
        <v>428.4</v>
      </c>
      <c r="D117" s="123">
        <v>0</v>
      </c>
    </row>
    <row r="118" spans="2:4">
      <c r="B118" s="128">
        <v>44698</v>
      </c>
      <c r="C118" s="123">
        <v>514.79999999999995</v>
      </c>
      <c r="D118" s="123">
        <v>0</v>
      </c>
    </row>
    <row r="119" spans="2:4">
      <c r="B119" s="128">
        <v>44700</v>
      </c>
      <c r="C119" s="123">
        <v>282.27999999999997</v>
      </c>
      <c r="D119" s="123">
        <v>0</v>
      </c>
    </row>
    <row r="120" spans="2:4">
      <c r="B120" s="128">
        <v>44701</v>
      </c>
      <c r="C120" s="123">
        <v>0</v>
      </c>
      <c r="D120" s="123">
        <v>282.27999999999997</v>
      </c>
    </row>
    <row r="121" spans="2:4">
      <c r="B121" s="128">
        <v>44701</v>
      </c>
      <c r="C121" s="123">
        <v>1603.98</v>
      </c>
      <c r="D121" s="123">
        <v>0</v>
      </c>
    </row>
    <row r="122" spans="2:4">
      <c r="B122" s="128">
        <v>44701</v>
      </c>
      <c r="C122" s="123">
        <v>7181.81</v>
      </c>
      <c r="D122" s="123">
        <v>0</v>
      </c>
    </row>
    <row r="123" spans="2:4">
      <c r="B123" s="128">
        <v>44701</v>
      </c>
      <c r="C123" s="123">
        <v>10000</v>
      </c>
      <c r="D123" s="123">
        <v>0</v>
      </c>
    </row>
    <row r="124" spans="2:4">
      <c r="B124" s="128">
        <v>44701</v>
      </c>
      <c r="C124" s="123">
        <v>11.65</v>
      </c>
      <c r="D124" s="123">
        <v>0</v>
      </c>
    </row>
    <row r="125" spans="2:4">
      <c r="B125" s="128">
        <v>44701</v>
      </c>
      <c r="C125" s="123">
        <v>11.65</v>
      </c>
      <c r="D125" s="123">
        <v>0</v>
      </c>
    </row>
    <row r="126" spans="2:4">
      <c r="B126" s="128">
        <v>44701</v>
      </c>
      <c r="C126" s="123">
        <v>34334.910000000003</v>
      </c>
      <c r="D126" s="123">
        <v>0</v>
      </c>
    </row>
    <row r="127" spans="2:4">
      <c r="B127" s="128">
        <v>44701</v>
      </c>
      <c r="C127" s="123">
        <v>5000</v>
      </c>
      <c r="D127" s="123">
        <v>0</v>
      </c>
    </row>
    <row r="128" spans="2:4">
      <c r="B128" s="128">
        <v>44704</v>
      </c>
      <c r="C128" s="123">
        <v>4.4000000000000004</v>
      </c>
      <c r="D128" s="123">
        <v>0</v>
      </c>
    </row>
    <row r="129" spans="2:4">
      <c r="B129" s="128">
        <v>44705</v>
      </c>
      <c r="C129" s="123">
        <v>17998.5</v>
      </c>
      <c r="D129" s="123">
        <v>0</v>
      </c>
    </row>
    <row r="130" spans="2:4">
      <c r="B130" s="128">
        <v>44705</v>
      </c>
      <c r="C130" s="123">
        <v>9</v>
      </c>
      <c r="D130" s="123">
        <v>0</v>
      </c>
    </row>
    <row r="131" spans="2:4">
      <c r="B131" s="128">
        <v>44705</v>
      </c>
      <c r="C131" s="123">
        <v>9</v>
      </c>
      <c r="D131" s="123">
        <v>0</v>
      </c>
    </row>
    <row r="132" spans="2:4">
      <c r="B132" s="128">
        <v>44705</v>
      </c>
      <c r="C132" s="123">
        <v>11.65</v>
      </c>
      <c r="D132" s="123">
        <v>0</v>
      </c>
    </row>
    <row r="133" spans="2:4">
      <c r="B133" s="128">
        <v>44706</v>
      </c>
      <c r="C133" s="123">
        <v>450</v>
      </c>
      <c r="D133" s="123">
        <v>0</v>
      </c>
    </row>
    <row r="134" spans="2:4">
      <c r="B134" s="128">
        <v>44706</v>
      </c>
      <c r="C134" s="123">
        <v>224.25</v>
      </c>
      <c r="D134" s="123">
        <v>0</v>
      </c>
    </row>
    <row r="135" spans="2:4">
      <c r="B135" s="128">
        <v>44706</v>
      </c>
      <c r="C135" s="123">
        <v>11.65</v>
      </c>
      <c r="D135" s="123">
        <v>0</v>
      </c>
    </row>
    <row r="136" spans="2:4">
      <c r="B136" s="128">
        <v>44707</v>
      </c>
      <c r="C136" s="123">
        <v>5524.29</v>
      </c>
      <c r="D136" s="123">
        <v>0</v>
      </c>
    </row>
    <row r="137" spans="2:4">
      <c r="B137" s="128">
        <v>44707</v>
      </c>
      <c r="C137" s="123">
        <v>746.25</v>
      </c>
      <c r="D137" s="123">
        <v>0</v>
      </c>
    </row>
    <row r="138" spans="2:4">
      <c r="B138" s="128">
        <v>44708</v>
      </c>
      <c r="C138" s="123">
        <v>590.29999999999995</v>
      </c>
      <c r="D138" s="123">
        <v>0</v>
      </c>
    </row>
    <row r="139" spans="2:4">
      <c r="B139" s="128">
        <v>44708</v>
      </c>
      <c r="C139" s="123">
        <v>779.2</v>
      </c>
      <c r="D139" s="123">
        <v>0</v>
      </c>
    </row>
    <row r="140" spans="2:4">
      <c r="B140" s="128">
        <v>44708</v>
      </c>
      <c r="C140" s="123">
        <v>283.60000000000002</v>
      </c>
      <c r="D140" s="123">
        <v>0</v>
      </c>
    </row>
    <row r="141" spans="2:4">
      <c r="B141" s="128">
        <v>44708</v>
      </c>
      <c r="C141" s="123">
        <v>11.65</v>
      </c>
      <c r="D141" s="123">
        <v>0</v>
      </c>
    </row>
    <row r="142" spans="2:4">
      <c r="B142" s="128">
        <v>44708</v>
      </c>
      <c r="C142" s="123">
        <v>11.65</v>
      </c>
      <c r="D142" s="123">
        <v>0</v>
      </c>
    </row>
    <row r="143" spans="2:4">
      <c r="B143" s="128">
        <v>44708</v>
      </c>
      <c r="C143" s="123">
        <v>11.65</v>
      </c>
      <c r="D143" s="123">
        <v>0</v>
      </c>
    </row>
    <row r="144" spans="2:4">
      <c r="B144" s="128">
        <v>44708</v>
      </c>
      <c r="C144" s="123">
        <v>444.12</v>
      </c>
      <c r="D144" s="123">
        <v>0</v>
      </c>
    </row>
    <row r="145" spans="2:4">
      <c r="B145" s="128">
        <v>44711</v>
      </c>
      <c r="C145" s="123">
        <v>0</v>
      </c>
      <c r="D145" s="123">
        <v>699</v>
      </c>
    </row>
    <row r="146" spans="2:4">
      <c r="B146" s="128">
        <v>44711</v>
      </c>
      <c r="C146" s="123">
        <v>1995.43</v>
      </c>
      <c r="D146" s="123">
        <v>0</v>
      </c>
    </row>
    <row r="147" spans="2:4">
      <c r="B147" s="128">
        <v>44711</v>
      </c>
      <c r="C147" s="123">
        <v>435.2</v>
      </c>
      <c r="D147" s="123">
        <v>0</v>
      </c>
    </row>
    <row r="148" spans="2:4">
      <c r="B148" s="128">
        <v>44712</v>
      </c>
      <c r="C148" s="123">
        <v>436.22</v>
      </c>
      <c r="D148" s="123">
        <v>0</v>
      </c>
    </row>
    <row r="149" spans="2:4">
      <c r="B149" s="128">
        <v>44712</v>
      </c>
      <c r="C149" s="123">
        <v>6.21</v>
      </c>
      <c r="D149" s="123">
        <v>0</v>
      </c>
    </row>
    <row r="150" spans="2:4">
      <c r="B150" s="128"/>
      <c r="C150" s="123">
        <v>0</v>
      </c>
      <c r="D150" s="123">
        <v>0</v>
      </c>
    </row>
    <row r="151" spans="2:4">
      <c r="B151" s="128"/>
      <c r="C151" s="123">
        <v>0</v>
      </c>
      <c r="D151" s="123">
        <v>0</v>
      </c>
    </row>
    <row r="152" spans="2:4">
      <c r="B152" s="128"/>
      <c r="C152" s="123">
        <v>0</v>
      </c>
      <c r="D152" s="123">
        <v>0</v>
      </c>
    </row>
    <row r="153" spans="2:4">
      <c r="B153" s="128"/>
      <c r="C153" s="123">
        <v>0</v>
      </c>
      <c r="D153" s="123">
        <v>0</v>
      </c>
    </row>
    <row r="154" spans="2:4">
      <c r="B154" s="128"/>
      <c r="C154" s="123">
        <v>0</v>
      </c>
      <c r="D154" s="123">
        <v>0</v>
      </c>
    </row>
    <row r="155" spans="2:4">
      <c r="B155" s="128"/>
      <c r="C155" s="123">
        <v>0</v>
      </c>
      <c r="D155" s="123">
        <v>0</v>
      </c>
    </row>
    <row r="156" spans="2:4">
      <c r="B156" s="128"/>
      <c r="C156" s="123">
        <v>0</v>
      </c>
      <c r="D156" s="123">
        <v>0</v>
      </c>
    </row>
    <row r="157" spans="2:4">
      <c r="B157" s="128"/>
      <c r="C157" s="123">
        <v>0</v>
      </c>
      <c r="D157" s="123">
        <v>0</v>
      </c>
    </row>
    <row r="158" spans="2:4">
      <c r="B158" s="128"/>
      <c r="C158" s="123">
        <v>0</v>
      </c>
      <c r="D158" s="123">
        <v>0</v>
      </c>
    </row>
    <row r="159" spans="2:4">
      <c r="B159" s="128"/>
      <c r="C159" s="123">
        <v>0</v>
      </c>
      <c r="D159" s="123">
        <v>0</v>
      </c>
    </row>
    <row r="160" spans="2:4">
      <c r="B160" s="128"/>
      <c r="C160" s="123">
        <v>0</v>
      </c>
      <c r="D160" s="123">
        <v>0</v>
      </c>
    </row>
    <row r="161" spans="2:4">
      <c r="B161" s="128"/>
      <c r="C161" s="123">
        <v>0</v>
      </c>
      <c r="D161" s="123">
        <v>0</v>
      </c>
    </row>
    <row r="162" spans="2:4">
      <c r="B162" s="128"/>
      <c r="C162" s="123">
        <v>0</v>
      </c>
      <c r="D162" s="123">
        <v>0</v>
      </c>
    </row>
    <row r="163" spans="2:4">
      <c r="B163" s="128"/>
      <c r="C163" s="123">
        <v>0</v>
      </c>
      <c r="D163" s="123">
        <v>0</v>
      </c>
    </row>
    <row r="164" spans="2:4">
      <c r="B164" s="128"/>
      <c r="C164" s="123">
        <v>0</v>
      </c>
      <c r="D164" s="123">
        <v>0</v>
      </c>
    </row>
    <row r="165" spans="2:4">
      <c r="B165" s="128"/>
      <c r="C165" s="123">
        <v>0</v>
      </c>
      <c r="D165" s="123">
        <v>0</v>
      </c>
    </row>
    <row r="166" spans="2:4">
      <c r="B166" s="128"/>
      <c r="C166" s="123">
        <v>0</v>
      </c>
      <c r="D166" s="123">
        <v>0</v>
      </c>
    </row>
    <row r="167" spans="2:4">
      <c r="B167" s="128"/>
      <c r="C167" s="123">
        <v>0</v>
      </c>
      <c r="D167" s="123">
        <v>0</v>
      </c>
    </row>
    <row r="168" spans="2:4">
      <c r="B168" s="128"/>
      <c r="C168" s="123">
        <v>0</v>
      </c>
      <c r="D168" s="123">
        <v>0</v>
      </c>
    </row>
    <row r="169" spans="2:4">
      <c r="B169" s="128"/>
      <c r="C169" s="123">
        <v>0</v>
      </c>
      <c r="D169" s="123">
        <v>0</v>
      </c>
    </row>
    <row r="170" spans="2:4">
      <c r="B170" s="128"/>
      <c r="C170" s="123">
        <v>0</v>
      </c>
      <c r="D170" s="123">
        <v>0</v>
      </c>
    </row>
    <row r="171" spans="2:4">
      <c r="B171" s="128"/>
      <c r="C171" s="123">
        <v>0</v>
      </c>
      <c r="D171" s="123">
        <v>0</v>
      </c>
    </row>
    <row r="172" spans="2:4">
      <c r="B172" s="128"/>
      <c r="C172" s="123">
        <v>0</v>
      </c>
      <c r="D172" s="123">
        <v>0</v>
      </c>
    </row>
    <row r="173" spans="2:4">
      <c r="B173" s="128"/>
      <c r="C173" s="123">
        <v>0</v>
      </c>
      <c r="D173" s="123">
        <v>0</v>
      </c>
    </row>
    <row r="174" spans="2:4">
      <c r="B174" s="128"/>
      <c r="C174" s="123">
        <v>0</v>
      </c>
      <c r="D174" s="123">
        <v>0</v>
      </c>
    </row>
    <row r="175" spans="2:4">
      <c r="B175" s="128"/>
      <c r="C175" s="123">
        <v>0</v>
      </c>
      <c r="D175" s="123">
        <v>0</v>
      </c>
    </row>
    <row r="176" spans="2:4">
      <c r="B176" s="128"/>
      <c r="C176" s="123">
        <v>0</v>
      </c>
      <c r="D176" s="123">
        <v>0</v>
      </c>
    </row>
    <row r="177" spans="2:4">
      <c r="B177" s="128"/>
      <c r="C177" s="123">
        <v>0</v>
      </c>
      <c r="D177" s="123">
        <v>0</v>
      </c>
    </row>
    <row r="178" spans="2:4">
      <c r="B178" s="128"/>
      <c r="C178" s="123">
        <v>0</v>
      </c>
      <c r="D178" s="123">
        <v>0</v>
      </c>
    </row>
    <row r="179" spans="2:4">
      <c r="B179" s="128"/>
      <c r="C179" s="123">
        <v>0</v>
      </c>
      <c r="D179" s="123">
        <v>0</v>
      </c>
    </row>
    <row r="180" spans="2:4">
      <c r="B180" s="128"/>
      <c r="C180" s="123">
        <v>0</v>
      </c>
      <c r="D180" s="123">
        <v>0</v>
      </c>
    </row>
    <row r="181" spans="2:4">
      <c r="B181" s="128"/>
      <c r="C181" s="123">
        <v>0</v>
      </c>
      <c r="D181" s="123">
        <v>0</v>
      </c>
    </row>
    <row r="182" spans="2:4">
      <c r="B182" s="128"/>
      <c r="C182" s="123">
        <v>0</v>
      </c>
      <c r="D182" s="123">
        <v>0</v>
      </c>
    </row>
    <row r="183" spans="2:4">
      <c r="B183" s="128"/>
      <c r="C183" s="123">
        <v>0</v>
      </c>
      <c r="D183" s="123">
        <v>0</v>
      </c>
    </row>
    <row r="184" spans="2:4">
      <c r="B184" s="128"/>
      <c r="C184" s="123">
        <v>0</v>
      </c>
      <c r="D184" s="123">
        <v>0</v>
      </c>
    </row>
    <row r="185" spans="2:4">
      <c r="B185" s="128"/>
      <c r="C185" s="123">
        <v>0</v>
      </c>
      <c r="D185" s="123">
        <v>0</v>
      </c>
    </row>
    <row r="186" spans="2:4">
      <c r="B186" s="128"/>
      <c r="C186" s="123">
        <v>0</v>
      </c>
      <c r="D186" s="123">
        <v>0</v>
      </c>
    </row>
    <row r="187" spans="2:4">
      <c r="B187" s="128"/>
      <c r="C187" s="123">
        <v>0</v>
      </c>
      <c r="D187" s="123">
        <v>0</v>
      </c>
    </row>
    <row r="188" spans="2:4">
      <c r="B188" s="128"/>
      <c r="C188" s="123">
        <v>0</v>
      </c>
      <c r="D188" s="123">
        <v>0</v>
      </c>
    </row>
    <row r="189" spans="2:4">
      <c r="B189" s="128"/>
      <c r="C189" s="123">
        <v>0</v>
      </c>
      <c r="D189" s="123">
        <v>0</v>
      </c>
    </row>
    <row r="190" spans="2:4">
      <c r="B190" s="128"/>
      <c r="C190" s="123">
        <v>0</v>
      </c>
      <c r="D190" s="123">
        <v>0</v>
      </c>
    </row>
    <row r="191" spans="2:4">
      <c r="B191" s="128"/>
      <c r="C191" s="123">
        <v>0</v>
      </c>
      <c r="D191" s="123">
        <v>0</v>
      </c>
    </row>
    <row r="192" spans="2:4">
      <c r="B192" s="128"/>
      <c r="C192" s="123">
        <v>0</v>
      </c>
      <c r="D192" s="123">
        <v>0</v>
      </c>
    </row>
    <row r="193" spans="2:4">
      <c r="B193" s="128"/>
      <c r="C193" s="123">
        <v>0</v>
      </c>
      <c r="D193" s="123">
        <v>0</v>
      </c>
    </row>
    <row r="194" spans="2:4">
      <c r="B194" s="128"/>
      <c r="C194" s="123">
        <v>0</v>
      </c>
      <c r="D194" s="123">
        <v>0</v>
      </c>
    </row>
    <row r="195" spans="2:4">
      <c r="B195" s="128"/>
      <c r="C195" s="123">
        <v>0</v>
      </c>
      <c r="D195" s="123">
        <v>0</v>
      </c>
    </row>
    <row r="196" spans="2:4">
      <c r="B196" s="128"/>
      <c r="C196" s="123">
        <v>0</v>
      </c>
      <c r="D196" s="123">
        <v>0</v>
      </c>
    </row>
    <row r="197" spans="2:4">
      <c r="B197" s="128"/>
      <c r="C197" s="123">
        <v>0</v>
      </c>
      <c r="D197" s="123">
        <v>0</v>
      </c>
    </row>
    <row r="198" spans="2:4">
      <c r="B198" s="128"/>
      <c r="C198" s="123">
        <v>0</v>
      </c>
      <c r="D198" s="123">
        <v>0</v>
      </c>
    </row>
    <row r="199" spans="2:4">
      <c r="B199" s="128"/>
      <c r="C199" s="123">
        <v>0</v>
      </c>
      <c r="D199" s="123">
        <v>0</v>
      </c>
    </row>
    <row r="200" spans="2:4">
      <c r="B200" s="128"/>
      <c r="C200" s="123">
        <v>0</v>
      </c>
      <c r="D200" s="123">
        <v>0</v>
      </c>
    </row>
    <row r="201" spans="2:4">
      <c r="B201" s="128"/>
      <c r="C201" s="123">
        <v>0</v>
      </c>
      <c r="D201" s="123">
        <v>0</v>
      </c>
    </row>
    <row r="202" spans="2:4">
      <c r="B202" s="128"/>
      <c r="C202" s="123">
        <v>0</v>
      </c>
      <c r="D202" s="123">
        <v>0</v>
      </c>
    </row>
    <row r="203" spans="2:4">
      <c r="B203" s="128"/>
      <c r="C203" s="123">
        <v>0</v>
      </c>
      <c r="D203" s="123">
        <v>0</v>
      </c>
    </row>
    <row r="204" spans="2:4">
      <c r="B204" s="128"/>
      <c r="C204" s="123">
        <v>0</v>
      </c>
      <c r="D204" s="123">
        <v>0</v>
      </c>
    </row>
    <row r="205" spans="2:4">
      <c r="B205" s="128"/>
      <c r="C205" s="123">
        <v>0</v>
      </c>
      <c r="D205" s="123">
        <v>0</v>
      </c>
    </row>
    <row r="206" spans="2:4">
      <c r="B206" s="128"/>
      <c r="C206" s="123">
        <v>0</v>
      </c>
      <c r="D206" s="123">
        <v>0</v>
      </c>
    </row>
    <row r="207" spans="2:4">
      <c r="B207" s="128"/>
      <c r="C207" s="123">
        <v>0</v>
      </c>
      <c r="D207" s="123">
        <v>0</v>
      </c>
    </row>
    <row r="208" spans="2:4">
      <c r="B208" s="128"/>
      <c r="C208" s="123">
        <v>0</v>
      </c>
      <c r="D208" s="123">
        <v>0</v>
      </c>
    </row>
    <row r="209" spans="2:4">
      <c r="B209" s="128"/>
      <c r="C209" s="123">
        <v>0</v>
      </c>
      <c r="D209" s="123">
        <v>0</v>
      </c>
    </row>
    <row r="210" spans="2:4">
      <c r="B210" s="128"/>
      <c r="C210" s="123">
        <v>0</v>
      </c>
      <c r="D210" s="123">
        <v>0</v>
      </c>
    </row>
    <row r="211" spans="2:4">
      <c r="B211" s="128"/>
      <c r="C211" s="123">
        <v>0</v>
      </c>
      <c r="D211" s="123">
        <v>0</v>
      </c>
    </row>
    <row r="212" spans="2:4">
      <c r="B212" s="128"/>
      <c r="C212" s="123">
        <v>0</v>
      </c>
      <c r="D212" s="123">
        <v>0</v>
      </c>
    </row>
    <row r="213" spans="2:4">
      <c r="B213" s="128"/>
      <c r="C213" s="123">
        <v>0</v>
      </c>
      <c r="D213" s="123">
        <v>0</v>
      </c>
    </row>
    <row r="214" spans="2:4">
      <c r="B214" s="128"/>
      <c r="C214" s="123">
        <v>0</v>
      </c>
      <c r="D214" s="123">
        <v>0</v>
      </c>
    </row>
    <row r="215" spans="2:4">
      <c r="B215" s="128"/>
      <c r="C215" s="123">
        <v>0</v>
      </c>
      <c r="D215" s="123">
        <v>0</v>
      </c>
    </row>
    <row r="216" spans="2:4">
      <c r="B216" s="128"/>
      <c r="C216" s="123">
        <v>0</v>
      </c>
      <c r="D216" s="123">
        <v>0</v>
      </c>
    </row>
    <row r="217" spans="2:4">
      <c r="B217" s="128"/>
      <c r="C217" s="123">
        <v>0</v>
      </c>
      <c r="D217" s="123">
        <v>0</v>
      </c>
    </row>
    <row r="218" spans="2:4">
      <c r="B218" s="128"/>
      <c r="C218" s="123">
        <v>0</v>
      </c>
      <c r="D218" s="123">
        <v>0</v>
      </c>
    </row>
    <row r="219" spans="2:4">
      <c r="B219" s="128"/>
      <c r="C219" s="123">
        <v>0</v>
      </c>
      <c r="D219" s="123">
        <v>0</v>
      </c>
    </row>
    <row r="220" spans="2:4">
      <c r="B220" s="128"/>
      <c r="C220" s="123">
        <v>0</v>
      </c>
      <c r="D220" s="123">
        <v>0</v>
      </c>
    </row>
    <row r="221" spans="2:4">
      <c r="B221" s="128"/>
      <c r="C221" s="123">
        <v>0</v>
      </c>
      <c r="D221" s="123">
        <v>0</v>
      </c>
    </row>
    <row r="222" spans="2:4">
      <c r="B222" s="128"/>
      <c r="C222" s="123">
        <v>0</v>
      </c>
      <c r="D222" s="123">
        <v>0</v>
      </c>
    </row>
    <row r="223" spans="2:4">
      <c r="B223" s="128"/>
      <c r="C223" s="123">
        <v>0</v>
      </c>
      <c r="D223" s="123">
        <v>0</v>
      </c>
    </row>
    <row r="224" spans="2:4">
      <c r="B224" s="128"/>
      <c r="C224" s="123">
        <v>0</v>
      </c>
      <c r="D224" s="123">
        <v>0</v>
      </c>
    </row>
    <row r="225" spans="2:4">
      <c r="B225" s="128"/>
      <c r="C225" s="123">
        <v>0</v>
      </c>
      <c r="D225" s="123">
        <v>0</v>
      </c>
    </row>
    <row r="226" spans="2:4">
      <c r="B226" s="128"/>
      <c r="C226" s="123">
        <v>0</v>
      </c>
      <c r="D226" s="123">
        <v>0</v>
      </c>
    </row>
    <row r="227" spans="2:4">
      <c r="B227" s="128"/>
      <c r="C227" s="123">
        <v>0</v>
      </c>
      <c r="D227" s="123">
        <v>0</v>
      </c>
    </row>
    <row r="228" spans="2:4">
      <c r="B228" s="128"/>
      <c r="C228" s="123">
        <v>0</v>
      </c>
      <c r="D228" s="123">
        <v>0</v>
      </c>
    </row>
    <row r="229" spans="2:4">
      <c r="B229" s="128"/>
      <c r="C229" s="123">
        <v>0</v>
      </c>
      <c r="D229" s="123">
        <v>0</v>
      </c>
    </row>
    <row r="230" spans="2:4">
      <c r="B230" s="128"/>
      <c r="C230" s="123">
        <v>0</v>
      </c>
      <c r="D230" s="123">
        <v>0</v>
      </c>
    </row>
    <row r="231" spans="2:4">
      <c r="B231" s="128"/>
      <c r="C231" s="123">
        <v>0</v>
      </c>
      <c r="D231" s="123">
        <v>0</v>
      </c>
    </row>
    <row r="232" spans="2:4">
      <c r="B232" s="128"/>
      <c r="C232" s="123">
        <v>0</v>
      </c>
      <c r="D232" s="123">
        <v>0</v>
      </c>
    </row>
    <row r="233" spans="2:4">
      <c r="B233" s="128"/>
      <c r="C233" s="123">
        <v>0</v>
      </c>
      <c r="D233" s="123">
        <v>0</v>
      </c>
    </row>
    <row r="234" spans="2:4">
      <c r="B234" s="128"/>
      <c r="C234" s="123">
        <v>0</v>
      </c>
      <c r="D234" s="123">
        <v>0</v>
      </c>
    </row>
    <row r="235" spans="2:4">
      <c r="B235" s="128"/>
      <c r="C235" s="123">
        <v>0</v>
      </c>
      <c r="D235" s="123">
        <v>0</v>
      </c>
    </row>
    <row r="236" spans="2:4">
      <c r="B236" s="128"/>
      <c r="C236" s="123">
        <v>0</v>
      </c>
      <c r="D236" s="123">
        <v>0</v>
      </c>
    </row>
    <row r="237" spans="2:4">
      <c r="B237" s="128"/>
      <c r="C237" s="123">
        <v>0</v>
      </c>
      <c r="D237" s="123">
        <v>0</v>
      </c>
    </row>
    <row r="238" spans="2:4">
      <c r="B238" s="128"/>
      <c r="C238" s="123">
        <v>0</v>
      </c>
      <c r="D238" s="123">
        <v>0</v>
      </c>
    </row>
    <row r="239" spans="2:4">
      <c r="B239" s="128"/>
      <c r="C239" s="123">
        <v>0</v>
      </c>
      <c r="D239" s="123">
        <v>0</v>
      </c>
    </row>
    <row r="240" spans="2:4">
      <c r="B240" s="128"/>
      <c r="C240" s="123">
        <v>0</v>
      </c>
      <c r="D240" s="123">
        <v>0</v>
      </c>
    </row>
    <row r="241" spans="2:4">
      <c r="B241" s="128"/>
      <c r="C241" s="123">
        <v>0</v>
      </c>
      <c r="D241" s="123">
        <v>0</v>
      </c>
    </row>
    <row r="242" spans="2:4">
      <c r="B242" s="128"/>
      <c r="C242" s="123">
        <v>0</v>
      </c>
      <c r="D242" s="123">
        <v>0</v>
      </c>
    </row>
    <row r="243" spans="2:4">
      <c r="B243" s="128"/>
      <c r="C243" s="123">
        <v>0</v>
      </c>
      <c r="D243" s="123">
        <v>0</v>
      </c>
    </row>
    <row r="244" spans="2:4">
      <c r="B244" s="128"/>
      <c r="C244" s="123">
        <v>0</v>
      </c>
      <c r="D244" s="123">
        <v>0</v>
      </c>
    </row>
    <row r="245" spans="2:4">
      <c r="B245" s="128"/>
      <c r="C245" s="123">
        <v>0</v>
      </c>
      <c r="D245" s="123">
        <v>0</v>
      </c>
    </row>
    <row r="246" spans="2:4">
      <c r="B246" s="128"/>
      <c r="C246" s="123">
        <v>0</v>
      </c>
      <c r="D246" s="123">
        <v>0</v>
      </c>
    </row>
    <row r="247" spans="2:4">
      <c r="B247" s="128"/>
      <c r="C247" s="123">
        <v>0</v>
      </c>
      <c r="D247" s="123">
        <v>0</v>
      </c>
    </row>
    <row r="248" spans="2:4">
      <c r="B248" s="128"/>
      <c r="C248" s="123">
        <v>0</v>
      </c>
      <c r="D248" s="123">
        <v>0</v>
      </c>
    </row>
    <row r="249" spans="2:4">
      <c r="B249" s="128"/>
      <c r="C249" s="123">
        <v>0</v>
      </c>
      <c r="D249" s="123">
        <v>0</v>
      </c>
    </row>
    <row r="250" spans="2:4">
      <c r="B250" s="128"/>
      <c r="C250" s="123">
        <v>0</v>
      </c>
      <c r="D250" s="123">
        <v>0</v>
      </c>
    </row>
    <row r="251" spans="2:4">
      <c r="B251" s="128"/>
      <c r="C251" s="123">
        <v>0</v>
      </c>
      <c r="D251" s="123">
        <v>0</v>
      </c>
    </row>
    <row r="252" spans="2:4">
      <c r="B252" s="128"/>
      <c r="C252" s="123">
        <v>0</v>
      </c>
      <c r="D252" s="123">
        <v>0</v>
      </c>
    </row>
    <row r="253" spans="2:4">
      <c r="B253" s="128"/>
      <c r="C253" s="123">
        <v>0</v>
      </c>
      <c r="D253" s="123">
        <v>0</v>
      </c>
    </row>
    <row r="254" spans="2:4">
      <c r="B254" s="128"/>
      <c r="C254" s="123">
        <v>0</v>
      </c>
      <c r="D254" s="123">
        <v>0</v>
      </c>
    </row>
    <row r="255" spans="2:4">
      <c r="B255" s="128"/>
      <c r="C255" s="123">
        <v>0</v>
      </c>
      <c r="D255" s="123">
        <v>0</v>
      </c>
    </row>
    <row r="256" spans="2:4">
      <c r="B256" s="128"/>
      <c r="C256" s="123">
        <v>0</v>
      </c>
      <c r="D256" s="123">
        <v>0</v>
      </c>
    </row>
    <row r="257" spans="2:4">
      <c r="B257" s="128"/>
      <c r="C257" s="123">
        <v>0</v>
      </c>
      <c r="D257" s="123">
        <v>0</v>
      </c>
    </row>
    <row r="258" spans="2:4">
      <c r="B258" s="128"/>
      <c r="C258" s="123">
        <v>0</v>
      </c>
      <c r="D258" s="123">
        <v>0</v>
      </c>
    </row>
    <row r="259" spans="2:4">
      <c r="B259" s="128"/>
      <c r="C259" s="123">
        <v>0</v>
      </c>
      <c r="D259" s="123">
        <v>0</v>
      </c>
    </row>
    <row r="260" spans="2:4">
      <c r="B260" s="128"/>
      <c r="C260" s="123">
        <v>0</v>
      </c>
      <c r="D260" s="123">
        <v>0</v>
      </c>
    </row>
    <row r="261" spans="2:4">
      <c r="B261" s="128"/>
      <c r="C261" s="123">
        <v>0</v>
      </c>
      <c r="D261" s="123">
        <v>0</v>
      </c>
    </row>
    <row r="262" spans="2:4">
      <c r="B262" s="128"/>
      <c r="C262" s="123">
        <v>0</v>
      </c>
      <c r="D262" s="123">
        <v>0</v>
      </c>
    </row>
    <row r="263" spans="2:4">
      <c r="B263" s="128"/>
      <c r="C263" s="123">
        <v>0</v>
      </c>
      <c r="D263" s="123">
        <v>0</v>
      </c>
    </row>
    <row r="264" spans="2:4">
      <c r="B264" s="128"/>
      <c r="C264" s="123">
        <v>0</v>
      </c>
      <c r="D264" s="123">
        <v>0</v>
      </c>
    </row>
    <row r="265" spans="2:4">
      <c r="B265" s="128"/>
      <c r="C265" s="123">
        <v>0</v>
      </c>
      <c r="D265" s="123">
        <v>0</v>
      </c>
    </row>
    <row r="266" spans="2:4">
      <c r="B266" s="128"/>
      <c r="C266" s="123">
        <v>0</v>
      </c>
      <c r="D266" s="123">
        <v>0</v>
      </c>
    </row>
    <row r="267" spans="2:4">
      <c r="B267" s="128"/>
      <c r="C267" s="123">
        <v>0</v>
      </c>
      <c r="D267" s="123">
        <v>0</v>
      </c>
    </row>
    <row r="268" spans="2:4">
      <c r="B268" s="128"/>
      <c r="C268" s="123">
        <v>0</v>
      </c>
      <c r="D268" s="123">
        <v>0</v>
      </c>
    </row>
    <row r="269" spans="2:4">
      <c r="B269" s="128"/>
      <c r="C269" s="123">
        <v>0</v>
      </c>
      <c r="D269" s="123">
        <v>0</v>
      </c>
    </row>
    <row r="270" spans="2:4">
      <c r="B270" s="128"/>
      <c r="C270" s="123">
        <v>0</v>
      </c>
      <c r="D270" s="123">
        <v>0</v>
      </c>
    </row>
    <row r="271" spans="2:4">
      <c r="B271" s="128"/>
      <c r="C271" s="123">
        <v>0</v>
      </c>
      <c r="D271" s="123">
        <v>0</v>
      </c>
    </row>
    <row r="272" spans="2:4">
      <c r="B272" s="128"/>
      <c r="C272" s="123">
        <v>0</v>
      </c>
      <c r="D272" s="123">
        <v>0</v>
      </c>
    </row>
    <row r="273" spans="2:4">
      <c r="B273" s="128"/>
      <c r="C273" s="123">
        <v>0</v>
      </c>
      <c r="D273" s="123">
        <v>0</v>
      </c>
    </row>
    <row r="274" spans="2:4">
      <c r="B274" s="128"/>
      <c r="C274" s="123">
        <v>0</v>
      </c>
      <c r="D274" s="123">
        <v>0</v>
      </c>
    </row>
    <row r="275" spans="2:4">
      <c r="B275" s="128"/>
      <c r="C275" s="123">
        <v>0</v>
      </c>
      <c r="D275" s="123">
        <v>0</v>
      </c>
    </row>
    <row r="276" spans="2:4">
      <c r="B276" s="128"/>
      <c r="C276" s="123">
        <v>0</v>
      </c>
      <c r="D276" s="123">
        <v>0</v>
      </c>
    </row>
    <row r="277" spans="2:4">
      <c r="B277" s="128"/>
      <c r="C277" s="123">
        <v>0</v>
      </c>
      <c r="D277" s="123">
        <v>0</v>
      </c>
    </row>
    <row r="278" spans="2:4">
      <c r="B278" s="128"/>
      <c r="C278" s="123">
        <v>0</v>
      </c>
      <c r="D278" s="123">
        <v>0</v>
      </c>
    </row>
    <row r="279" spans="2:4">
      <c r="B279" s="128"/>
      <c r="C279" s="123">
        <v>0</v>
      </c>
      <c r="D279" s="123">
        <v>0</v>
      </c>
    </row>
    <row r="280" spans="2:4">
      <c r="B280" s="128"/>
      <c r="C280" s="123">
        <v>0</v>
      </c>
      <c r="D280" s="123">
        <v>0</v>
      </c>
    </row>
    <row r="281" spans="2:4">
      <c r="B281" s="128"/>
      <c r="C281" s="123">
        <v>0</v>
      </c>
      <c r="D281" s="123">
        <v>0</v>
      </c>
    </row>
    <row r="282" spans="2:4">
      <c r="B282" s="128"/>
      <c r="C282" s="123">
        <v>0</v>
      </c>
      <c r="D282" s="123">
        <v>0</v>
      </c>
    </row>
    <row r="283" spans="2:4">
      <c r="B283" s="128"/>
      <c r="C283" s="123">
        <v>0</v>
      </c>
      <c r="D283" s="123">
        <v>0</v>
      </c>
    </row>
    <row r="284" spans="2:4">
      <c r="B284" s="128"/>
      <c r="C284" s="123">
        <v>0</v>
      </c>
      <c r="D284" s="123">
        <v>0</v>
      </c>
    </row>
    <row r="285" spans="2:4">
      <c r="B285" s="128"/>
      <c r="C285" s="123">
        <v>0</v>
      </c>
      <c r="D285" s="123">
        <v>0</v>
      </c>
    </row>
    <row r="286" spans="2:4">
      <c r="B286" s="128"/>
      <c r="C286" s="123">
        <v>0</v>
      </c>
      <c r="D286" s="123">
        <v>0</v>
      </c>
    </row>
    <row r="287" spans="2:4">
      <c r="B287" s="128"/>
      <c r="C287" s="123">
        <v>0</v>
      </c>
      <c r="D287" s="123">
        <v>0</v>
      </c>
    </row>
    <row r="288" spans="2:4">
      <c r="B288" s="128"/>
      <c r="C288" s="123">
        <v>0</v>
      </c>
      <c r="D288" s="123">
        <v>0</v>
      </c>
    </row>
    <row r="289" spans="2:4">
      <c r="B289" s="128"/>
      <c r="C289" s="123">
        <v>0</v>
      </c>
      <c r="D289" s="123">
        <v>0</v>
      </c>
    </row>
    <row r="290" spans="2:4">
      <c r="B290" s="128"/>
      <c r="C290" s="123">
        <v>0</v>
      </c>
      <c r="D290" s="123">
        <v>0</v>
      </c>
    </row>
    <row r="291" spans="2:4">
      <c r="B291" s="128"/>
      <c r="C291" s="123">
        <v>0</v>
      </c>
      <c r="D291" s="123">
        <v>0</v>
      </c>
    </row>
    <row r="292" spans="2:4">
      <c r="B292" s="128"/>
      <c r="C292" s="123">
        <v>0</v>
      </c>
      <c r="D292" s="123">
        <v>0</v>
      </c>
    </row>
    <row r="293" spans="2:4">
      <c r="B293" s="128"/>
      <c r="C293" s="123">
        <v>0</v>
      </c>
      <c r="D293" s="123">
        <v>0</v>
      </c>
    </row>
    <row r="294" spans="2:4">
      <c r="B294" s="128"/>
      <c r="C294" s="123">
        <v>0</v>
      </c>
      <c r="D294" s="123">
        <v>0</v>
      </c>
    </row>
    <row r="295" spans="2:4">
      <c r="B295" s="128"/>
      <c r="C295" s="123">
        <v>0</v>
      </c>
      <c r="D295" s="123">
        <v>0</v>
      </c>
    </row>
    <row r="296" spans="2:4">
      <c r="B296" s="128"/>
      <c r="C296" s="123">
        <v>0</v>
      </c>
      <c r="D296" s="123">
        <v>0</v>
      </c>
    </row>
    <row r="297" spans="2:4">
      <c r="B297" s="128"/>
      <c r="C297" s="123">
        <v>0</v>
      </c>
      <c r="D297" s="123">
        <v>0</v>
      </c>
    </row>
    <row r="298" spans="2:4">
      <c r="B298" s="128"/>
      <c r="C298" s="123">
        <v>0</v>
      </c>
      <c r="D298" s="123">
        <v>0</v>
      </c>
    </row>
    <row r="299" spans="2:4">
      <c r="B299" s="128"/>
      <c r="C299" s="123">
        <v>0</v>
      </c>
      <c r="D299" s="123">
        <v>0</v>
      </c>
    </row>
    <row r="300" spans="2:4">
      <c r="B300" s="128"/>
      <c r="C300" s="123">
        <v>0</v>
      </c>
      <c r="D300" s="123">
        <v>0</v>
      </c>
    </row>
    <row r="301" spans="2:4">
      <c r="B301" s="128"/>
      <c r="C301" s="123">
        <v>0</v>
      </c>
      <c r="D301" s="123">
        <v>0</v>
      </c>
    </row>
    <row r="302" spans="2:4">
      <c r="B302" s="128"/>
      <c r="C302" s="123">
        <v>0</v>
      </c>
      <c r="D302" s="123">
        <v>0</v>
      </c>
    </row>
    <row r="303" spans="2:4">
      <c r="B303" s="128"/>
      <c r="C303" s="123">
        <v>0</v>
      </c>
      <c r="D303" s="123">
        <v>0</v>
      </c>
    </row>
    <row r="304" spans="2:4">
      <c r="B304" s="128"/>
      <c r="C304" s="123">
        <v>0</v>
      </c>
      <c r="D304" s="123">
        <v>0</v>
      </c>
    </row>
    <row r="305" spans="2:4">
      <c r="B305" s="128"/>
      <c r="C305" s="123">
        <v>0</v>
      </c>
      <c r="D305" s="123">
        <v>0</v>
      </c>
    </row>
    <row r="306" spans="2:4">
      <c r="B306" s="128"/>
      <c r="C306" s="123">
        <v>0</v>
      </c>
      <c r="D306" s="123">
        <v>0</v>
      </c>
    </row>
    <row r="307" spans="2:4">
      <c r="B307" s="128"/>
      <c r="C307" s="123">
        <v>0</v>
      </c>
      <c r="D307" s="123">
        <v>0</v>
      </c>
    </row>
    <row r="308" spans="2:4">
      <c r="B308" s="128"/>
      <c r="C308" s="123">
        <v>0</v>
      </c>
      <c r="D308" s="123">
        <v>0</v>
      </c>
    </row>
    <row r="309" spans="2:4">
      <c r="B309" s="128"/>
      <c r="C309" s="123">
        <v>0</v>
      </c>
      <c r="D309" s="123">
        <v>0</v>
      </c>
    </row>
    <row r="310" spans="2:4">
      <c r="B310" s="128"/>
      <c r="C310" s="123">
        <v>0</v>
      </c>
      <c r="D310" s="123">
        <v>0</v>
      </c>
    </row>
    <row r="311" spans="2:4">
      <c r="B311" s="128"/>
      <c r="C311" s="123">
        <v>0</v>
      </c>
      <c r="D311" s="123">
        <v>0</v>
      </c>
    </row>
    <row r="312" spans="2:4">
      <c r="B312" s="128"/>
      <c r="C312" s="123">
        <v>0</v>
      </c>
      <c r="D312" s="123">
        <v>0</v>
      </c>
    </row>
    <row r="313" spans="2:4">
      <c r="B313" s="128"/>
      <c r="C313" s="123">
        <v>0</v>
      </c>
      <c r="D313" s="123">
        <v>0</v>
      </c>
    </row>
    <row r="314" spans="2:4">
      <c r="B314" s="128"/>
      <c r="C314" s="123">
        <v>0</v>
      </c>
      <c r="D314" s="123">
        <v>0</v>
      </c>
    </row>
    <row r="315" spans="2:4">
      <c r="B315" s="128"/>
      <c r="C315" s="123">
        <v>0</v>
      </c>
      <c r="D315" s="123">
        <v>0</v>
      </c>
    </row>
    <row r="316" spans="2:4">
      <c r="B316" s="128"/>
      <c r="C316" s="123">
        <v>0</v>
      </c>
      <c r="D316" s="123">
        <v>0</v>
      </c>
    </row>
    <row r="317" spans="2:4">
      <c r="B317" s="128"/>
      <c r="C317" s="123">
        <v>0</v>
      </c>
      <c r="D317" s="123">
        <v>0</v>
      </c>
    </row>
    <row r="318" spans="2:4">
      <c r="B318" s="128"/>
      <c r="C318" s="123">
        <v>0</v>
      </c>
      <c r="D318" s="123">
        <v>0</v>
      </c>
    </row>
    <row r="319" spans="2:4">
      <c r="B319" s="128"/>
      <c r="C319" s="123">
        <v>0</v>
      </c>
      <c r="D319" s="123">
        <v>0</v>
      </c>
    </row>
    <row r="320" spans="2:4">
      <c r="B320" s="128"/>
      <c r="C320" s="123">
        <v>0</v>
      </c>
      <c r="D320" s="123">
        <v>0</v>
      </c>
    </row>
    <row r="321" spans="2:4">
      <c r="B321" s="128"/>
      <c r="C321" s="123">
        <v>0</v>
      </c>
      <c r="D321" s="123">
        <v>0</v>
      </c>
    </row>
    <row r="322" spans="2:4">
      <c r="B322" s="128"/>
      <c r="C322" s="123">
        <v>0</v>
      </c>
      <c r="D322" s="123">
        <v>0</v>
      </c>
    </row>
    <row r="323" spans="2:4">
      <c r="B323" s="128"/>
      <c r="C323" s="123">
        <v>0</v>
      </c>
      <c r="D323" s="123">
        <v>0</v>
      </c>
    </row>
    <row r="324" spans="2:4">
      <c r="B324" s="128"/>
      <c r="C324" s="123">
        <v>0</v>
      </c>
      <c r="D324" s="123">
        <v>0</v>
      </c>
    </row>
    <row r="325" spans="2:4">
      <c r="B325" s="128"/>
      <c r="C325" s="123">
        <v>0</v>
      </c>
      <c r="D325" s="123">
        <v>0</v>
      </c>
    </row>
    <row r="326" spans="2:4">
      <c r="B326" s="128"/>
      <c r="C326" s="123">
        <v>0</v>
      </c>
      <c r="D326" s="123">
        <v>0</v>
      </c>
    </row>
    <row r="327" spans="2:4">
      <c r="B327" s="128"/>
      <c r="C327" s="123">
        <v>0</v>
      </c>
      <c r="D327" s="123">
        <v>0</v>
      </c>
    </row>
    <row r="328" spans="2:4">
      <c r="B328" s="128"/>
      <c r="C328" s="123">
        <v>0</v>
      </c>
      <c r="D328" s="123">
        <v>0</v>
      </c>
    </row>
    <row r="329" spans="2:4">
      <c r="B329" s="128"/>
      <c r="C329" s="123">
        <v>0</v>
      </c>
      <c r="D329" s="123">
        <v>0</v>
      </c>
    </row>
    <row r="330" spans="2:4">
      <c r="B330" s="128"/>
      <c r="C330" s="123">
        <v>0</v>
      </c>
      <c r="D330" s="123">
        <v>0</v>
      </c>
    </row>
    <row r="331" spans="2:4">
      <c r="B331" s="128"/>
      <c r="C331" s="123">
        <v>0</v>
      </c>
      <c r="D331" s="123">
        <v>0</v>
      </c>
    </row>
    <row r="332" spans="2:4">
      <c r="B332" s="128"/>
      <c r="C332" s="123">
        <v>0</v>
      </c>
      <c r="D332" s="123">
        <v>0</v>
      </c>
    </row>
    <row r="333" spans="2:4">
      <c r="B333" s="128"/>
      <c r="C333" s="123">
        <v>0</v>
      </c>
      <c r="D333" s="123">
        <v>0</v>
      </c>
    </row>
    <row r="334" spans="2:4">
      <c r="B334" s="128"/>
      <c r="C334" s="123">
        <v>0</v>
      </c>
      <c r="D334" s="123">
        <v>0</v>
      </c>
    </row>
    <row r="335" spans="2:4">
      <c r="B335" s="128"/>
      <c r="C335" s="123">
        <v>0</v>
      </c>
      <c r="D335" s="123">
        <v>0</v>
      </c>
    </row>
    <row r="336" spans="2:4">
      <c r="B336" s="128"/>
      <c r="C336" s="123">
        <v>0</v>
      </c>
      <c r="D336" s="123">
        <v>0</v>
      </c>
    </row>
    <row r="337" spans="2:4">
      <c r="B337" s="128"/>
      <c r="C337" s="123">
        <v>0</v>
      </c>
      <c r="D337" s="123">
        <v>0</v>
      </c>
    </row>
    <row r="338" spans="2:4">
      <c r="B338" s="128"/>
      <c r="C338" s="123">
        <v>0</v>
      </c>
      <c r="D338" s="123">
        <v>0</v>
      </c>
    </row>
    <row r="339" spans="2:4">
      <c r="B339" s="128"/>
      <c r="C339" s="123">
        <v>0</v>
      </c>
      <c r="D339" s="123">
        <v>0</v>
      </c>
    </row>
    <row r="340" spans="2:4">
      <c r="B340" s="128"/>
      <c r="C340" s="123">
        <v>0</v>
      </c>
      <c r="D340" s="123">
        <v>0</v>
      </c>
    </row>
    <row r="341" spans="2:4">
      <c r="B341" s="128"/>
      <c r="C341" s="123">
        <v>0</v>
      </c>
      <c r="D341" s="123">
        <v>0</v>
      </c>
    </row>
    <row r="342" spans="2:4">
      <c r="B342" s="128"/>
      <c r="C342" s="123">
        <v>0</v>
      </c>
      <c r="D342" s="123">
        <v>0</v>
      </c>
    </row>
    <row r="343" spans="2:4">
      <c r="B343" s="128"/>
      <c r="C343" s="123">
        <v>0</v>
      </c>
      <c r="D343" s="123">
        <v>0</v>
      </c>
    </row>
    <row r="344" spans="2:4">
      <c r="B344" s="128"/>
      <c r="C344" s="123">
        <v>0</v>
      </c>
      <c r="D344" s="123">
        <v>0</v>
      </c>
    </row>
    <row r="345" spans="2:4">
      <c r="B345" s="128"/>
      <c r="C345" s="123">
        <v>0</v>
      </c>
      <c r="D345" s="123">
        <v>0</v>
      </c>
    </row>
    <row r="346" spans="2:4">
      <c r="B346" s="128"/>
      <c r="C346" s="123">
        <v>0</v>
      </c>
      <c r="D346" s="123">
        <v>0</v>
      </c>
    </row>
    <row r="347" spans="2:4">
      <c r="B347" s="128"/>
      <c r="C347" s="123">
        <v>0</v>
      </c>
      <c r="D347" s="123">
        <v>0</v>
      </c>
    </row>
    <row r="348" spans="2:4">
      <c r="B348" s="128"/>
      <c r="C348" s="123">
        <v>0</v>
      </c>
      <c r="D348" s="123">
        <v>0</v>
      </c>
    </row>
    <row r="349" spans="2:4">
      <c r="B349" s="128"/>
      <c r="C349" s="123">
        <v>0</v>
      </c>
      <c r="D349" s="123">
        <v>0</v>
      </c>
    </row>
    <row r="350" spans="2:4">
      <c r="B350" s="127" t="s">
        <v>105</v>
      </c>
      <c r="C350" s="125">
        <f>SUM(C15:C349)</f>
        <v>335104.86</v>
      </c>
      <c r="D350" s="125">
        <f>SUM(D15:D349)</f>
        <v>9842.2900000000009</v>
      </c>
    </row>
    <row r="351" spans="2:4">
      <c r="B351" s="720" t="s">
        <v>140</v>
      </c>
      <c r="C351" s="720"/>
      <c r="D351" s="126">
        <f>D13-C350+D350</f>
        <v>85190.430000000022</v>
      </c>
    </row>
    <row r="356" spans="2:4">
      <c r="B356" s="713" t="s">
        <v>141</v>
      </c>
      <c r="C356" s="713"/>
      <c r="D356" s="713"/>
    </row>
    <row r="357" spans="2:4">
      <c r="B357" s="714" t="s">
        <v>142</v>
      </c>
      <c r="C357" s="714"/>
      <c r="D357" s="714"/>
    </row>
  </sheetData>
  <sheetProtection password="B090" sheet="1" objects="1" scenarios="1"/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r:id="rId1"/>
  <rowBreaks count="3" manualBreakCount="3">
    <brk id="74" max="16383" man="1"/>
    <brk id="140" max="16383" man="1"/>
    <brk id="20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718" t="s">
        <v>0</v>
      </c>
      <c r="C3" s="718"/>
      <c r="D3" s="718"/>
    </row>
    <row r="4" spans="1:5" ht="15.75">
      <c r="B4" s="718" t="s">
        <v>1</v>
      </c>
      <c r="C4" s="718"/>
      <c r="D4" s="718"/>
    </row>
    <row r="5" spans="1:5" ht="15.75">
      <c r="B5" s="718" t="s">
        <v>4</v>
      </c>
      <c r="C5" s="718"/>
      <c r="D5" s="718"/>
    </row>
    <row r="8" spans="1:5" ht="50.25" customHeight="1">
      <c r="A8" s="721" t="s">
        <v>135</v>
      </c>
      <c r="B8" s="722"/>
      <c r="C8" s="722"/>
      <c r="D8" s="722"/>
      <c r="E8" s="722"/>
    </row>
    <row r="10" spans="1:5" ht="46.5" customHeight="1">
      <c r="A10" s="725" t="s">
        <v>136</v>
      </c>
      <c r="B10" s="726"/>
      <c r="C10" s="726"/>
      <c r="D10" s="726"/>
      <c r="E10" s="726"/>
    </row>
    <row r="13" spans="1:5">
      <c r="B13" s="719" t="s">
        <v>137</v>
      </c>
      <c r="C13" s="719"/>
      <c r="D13" s="121">
        <v>0</v>
      </c>
    </row>
    <row r="14" spans="1:5">
      <c r="B14" s="122" t="s">
        <v>123</v>
      </c>
      <c r="C14" s="122" t="s">
        <v>138</v>
      </c>
      <c r="D14" s="122" t="s">
        <v>139</v>
      </c>
    </row>
    <row r="15" spans="1:5">
      <c r="B15" s="5"/>
      <c r="C15" s="123">
        <v>0</v>
      </c>
      <c r="D15" s="123">
        <v>0</v>
      </c>
    </row>
    <row r="16" spans="1:5">
      <c r="B16" s="5"/>
      <c r="C16" s="123">
        <v>0</v>
      </c>
      <c r="D16" s="123">
        <v>0</v>
      </c>
    </row>
    <row r="17" spans="2:4">
      <c r="B17" s="5"/>
      <c r="C17" s="123">
        <v>0</v>
      </c>
      <c r="D17" s="123">
        <v>0</v>
      </c>
    </row>
    <row r="18" spans="2:4">
      <c r="B18" s="5"/>
      <c r="C18" s="123">
        <v>0</v>
      </c>
      <c r="D18" s="123">
        <v>0</v>
      </c>
    </row>
    <row r="19" spans="2:4">
      <c r="B19" s="5"/>
      <c r="C19" s="123">
        <v>0</v>
      </c>
      <c r="D19" s="123">
        <v>0</v>
      </c>
    </row>
    <row r="20" spans="2:4">
      <c r="B20" s="5"/>
      <c r="C20" s="123">
        <v>0</v>
      </c>
      <c r="D20" s="123">
        <v>0</v>
      </c>
    </row>
    <row r="21" spans="2:4">
      <c r="B21" s="5"/>
      <c r="C21" s="123">
        <v>0</v>
      </c>
      <c r="D21" s="123">
        <v>0</v>
      </c>
    </row>
    <row r="22" spans="2:4">
      <c r="B22" s="5"/>
      <c r="C22" s="123">
        <v>0</v>
      </c>
      <c r="D22" s="123">
        <v>0</v>
      </c>
    </row>
    <row r="23" spans="2:4">
      <c r="B23" s="5"/>
      <c r="C23" s="123">
        <v>0</v>
      </c>
      <c r="D23" s="123">
        <v>0</v>
      </c>
    </row>
    <row r="24" spans="2:4">
      <c r="B24" s="5"/>
      <c r="C24" s="123">
        <v>0</v>
      </c>
      <c r="D24" s="123">
        <v>0</v>
      </c>
    </row>
    <row r="25" spans="2:4">
      <c r="B25" s="5"/>
      <c r="C25" s="123">
        <v>0</v>
      </c>
      <c r="D25" s="123">
        <v>0</v>
      </c>
    </row>
    <row r="26" spans="2:4">
      <c r="B26" s="5"/>
      <c r="C26" s="123">
        <v>0</v>
      </c>
      <c r="D26" s="123">
        <v>0</v>
      </c>
    </row>
    <row r="27" spans="2:4">
      <c r="B27" s="5"/>
      <c r="C27" s="123">
        <v>0</v>
      </c>
      <c r="D27" s="123">
        <v>0</v>
      </c>
    </row>
    <row r="28" spans="2:4">
      <c r="B28" s="5"/>
      <c r="C28" s="123">
        <v>0</v>
      </c>
      <c r="D28" s="123">
        <v>0</v>
      </c>
    </row>
    <row r="29" spans="2:4">
      <c r="B29" s="5"/>
      <c r="C29" s="123">
        <v>0</v>
      </c>
      <c r="D29" s="123">
        <v>0</v>
      </c>
    </row>
    <row r="30" spans="2:4">
      <c r="B30" s="5"/>
      <c r="C30" s="123">
        <v>0</v>
      </c>
      <c r="D30" s="123">
        <v>0</v>
      </c>
    </row>
    <row r="31" spans="2:4">
      <c r="B31" s="5"/>
      <c r="C31" s="123">
        <v>0</v>
      </c>
      <c r="D31" s="123">
        <v>0</v>
      </c>
    </row>
    <row r="32" spans="2:4">
      <c r="B32" s="5"/>
      <c r="C32" s="123">
        <v>0</v>
      </c>
      <c r="D32" s="123">
        <v>0</v>
      </c>
    </row>
    <row r="33" spans="2:4">
      <c r="B33" s="5"/>
      <c r="C33" s="123">
        <v>0</v>
      </c>
      <c r="D33" s="123">
        <v>0</v>
      </c>
    </row>
    <row r="34" spans="2:4">
      <c r="B34" s="5"/>
      <c r="C34" s="123">
        <v>0</v>
      </c>
      <c r="D34" s="123">
        <v>0</v>
      </c>
    </row>
    <row r="35" spans="2:4">
      <c r="B35" s="5"/>
      <c r="C35" s="123">
        <v>0</v>
      </c>
      <c r="D35" s="123">
        <v>0</v>
      </c>
    </row>
    <row r="36" spans="2:4">
      <c r="B36" s="5"/>
      <c r="C36" s="123">
        <v>0</v>
      </c>
      <c r="D36" s="123">
        <v>0</v>
      </c>
    </row>
    <row r="37" spans="2:4">
      <c r="B37" s="5"/>
      <c r="C37" s="123">
        <v>0</v>
      </c>
      <c r="D37" s="123">
        <v>0</v>
      </c>
    </row>
    <row r="38" spans="2:4">
      <c r="B38" s="5"/>
      <c r="C38" s="123">
        <v>0</v>
      </c>
      <c r="D38" s="123">
        <v>0</v>
      </c>
    </row>
    <row r="39" spans="2:4">
      <c r="B39" s="5"/>
      <c r="C39" s="123">
        <v>0</v>
      </c>
      <c r="D39" s="123">
        <v>0</v>
      </c>
    </row>
    <row r="40" spans="2:4">
      <c r="B40" s="5"/>
      <c r="C40" s="123">
        <v>0</v>
      </c>
      <c r="D40" s="123">
        <v>0</v>
      </c>
    </row>
    <row r="41" spans="2:4">
      <c r="B41" s="5"/>
      <c r="C41" s="123">
        <v>0</v>
      </c>
      <c r="D41" s="123">
        <v>0</v>
      </c>
    </row>
    <row r="42" spans="2:4">
      <c r="B42" s="5"/>
      <c r="C42" s="123">
        <v>0</v>
      </c>
      <c r="D42" s="123">
        <v>0</v>
      </c>
    </row>
    <row r="43" spans="2:4">
      <c r="B43" s="5"/>
      <c r="C43" s="123">
        <v>0</v>
      </c>
      <c r="D43" s="123">
        <v>0</v>
      </c>
    </row>
    <row r="44" spans="2:4">
      <c r="B44" s="5"/>
      <c r="C44" s="123">
        <v>0</v>
      </c>
      <c r="D44" s="123">
        <v>0</v>
      </c>
    </row>
    <row r="45" spans="2:4">
      <c r="B45" s="5"/>
      <c r="C45" s="123">
        <v>0</v>
      </c>
      <c r="D45" s="123">
        <v>0</v>
      </c>
    </row>
    <row r="46" spans="2:4">
      <c r="B46" s="5"/>
      <c r="C46" s="123">
        <v>0</v>
      </c>
      <c r="D46" s="123">
        <v>0</v>
      </c>
    </row>
    <row r="47" spans="2:4">
      <c r="B47" s="5"/>
      <c r="C47" s="123">
        <v>0</v>
      </c>
      <c r="D47" s="123">
        <v>0</v>
      </c>
    </row>
    <row r="48" spans="2:4">
      <c r="B48" s="5"/>
      <c r="C48" s="123">
        <v>0</v>
      </c>
      <c r="D48" s="123">
        <v>0</v>
      </c>
    </row>
    <row r="49" spans="2:4">
      <c r="B49" s="5"/>
      <c r="C49" s="123">
        <v>0</v>
      </c>
      <c r="D49" s="123">
        <v>0</v>
      </c>
    </row>
    <row r="50" spans="2:4">
      <c r="B50" s="5"/>
      <c r="C50" s="123">
        <v>0</v>
      </c>
      <c r="D50" s="123">
        <v>0</v>
      </c>
    </row>
    <row r="51" spans="2:4">
      <c r="B51" s="5"/>
      <c r="C51" s="123">
        <v>0</v>
      </c>
      <c r="D51" s="123">
        <v>0</v>
      </c>
    </row>
    <row r="52" spans="2:4">
      <c r="B52" s="5"/>
      <c r="C52" s="123">
        <v>0</v>
      </c>
      <c r="D52" s="123">
        <v>0</v>
      </c>
    </row>
    <row r="53" spans="2:4">
      <c r="B53" s="5"/>
      <c r="C53" s="123">
        <v>0</v>
      </c>
      <c r="D53" s="123">
        <v>0</v>
      </c>
    </row>
    <row r="54" spans="2:4">
      <c r="B54" s="5"/>
      <c r="C54" s="123">
        <v>0</v>
      </c>
      <c r="D54" s="123">
        <v>0</v>
      </c>
    </row>
    <row r="55" spans="2:4">
      <c r="B55" s="5"/>
      <c r="C55" s="123">
        <v>0</v>
      </c>
      <c r="D55" s="123">
        <v>0</v>
      </c>
    </row>
    <row r="56" spans="2:4">
      <c r="B56" s="5"/>
      <c r="C56" s="123">
        <v>0</v>
      </c>
      <c r="D56" s="123">
        <v>0</v>
      </c>
    </row>
    <row r="57" spans="2:4">
      <c r="B57" s="5"/>
      <c r="C57" s="123">
        <v>0</v>
      </c>
      <c r="D57" s="123">
        <v>0</v>
      </c>
    </row>
    <row r="58" spans="2:4">
      <c r="B58" s="5"/>
      <c r="C58" s="123">
        <v>0</v>
      </c>
      <c r="D58" s="123">
        <v>0</v>
      </c>
    </row>
    <row r="59" spans="2:4">
      <c r="B59" s="5"/>
      <c r="C59" s="123">
        <v>0</v>
      </c>
      <c r="D59" s="123">
        <v>0</v>
      </c>
    </row>
    <row r="60" spans="2:4">
      <c r="B60" s="5"/>
      <c r="C60" s="123">
        <v>0</v>
      </c>
      <c r="D60" s="123">
        <v>0</v>
      </c>
    </row>
    <row r="61" spans="2:4">
      <c r="B61" s="5"/>
      <c r="C61" s="123">
        <v>0</v>
      </c>
      <c r="D61" s="123">
        <v>0</v>
      </c>
    </row>
    <row r="62" spans="2:4">
      <c r="B62" s="5"/>
      <c r="C62" s="123">
        <v>0</v>
      </c>
      <c r="D62" s="123">
        <v>0</v>
      </c>
    </row>
    <row r="63" spans="2:4">
      <c r="B63" s="5"/>
      <c r="C63" s="123">
        <v>0</v>
      </c>
      <c r="D63" s="123">
        <v>0</v>
      </c>
    </row>
    <row r="64" spans="2:4">
      <c r="B64" s="5"/>
      <c r="C64" s="123">
        <v>0</v>
      </c>
      <c r="D64" s="123">
        <v>0</v>
      </c>
    </row>
    <row r="65" spans="2:4">
      <c r="B65" s="5"/>
      <c r="C65" s="123">
        <v>0</v>
      </c>
      <c r="D65" s="123">
        <v>0</v>
      </c>
    </row>
    <row r="66" spans="2:4">
      <c r="B66" s="5"/>
      <c r="C66" s="123">
        <v>0</v>
      </c>
      <c r="D66" s="123">
        <v>0</v>
      </c>
    </row>
    <row r="67" spans="2:4">
      <c r="B67" s="5"/>
      <c r="C67" s="123">
        <v>0</v>
      </c>
      <c r="D67" s="123">
        <v>0</v>
      </c>
    </row>
    <row r="68" spans="2:4">
      <c r="B68" s="5"/>
      <c r="C68" s="123">
        <v>0</v>
      </c>
      <c r="D68" s="123">
        <v>0</v>
      </c>
    </row>
    <row r="69" spans="2:4">
      <c r="B69" s="5"/>
      <c r="C69" s="123">
        <v>0</v>
      </c>
      <c r="D69" s="123">
        <v>0</v>
      </c>
    </row>
    <row r="70" spans="2:4">
      <c r="B70" s="5"/>
      <c r="C70" s="123">
        <v>0</v>
      </c>
      <c r="D70" s="123">
        <v>0</v>
      </c>
    </row>
    <row r="71" spans="2:4">
      <c r="B71" s="5"/>
      <c r="C71" s="123">
        <v>0</v>
      </c>
      <c r="D71" s="123">
        <v>0</v>
      </c>
    </row>
    <row r="72" spans="2:4">
      <c r="B72" s="5"/>
      <c r="C72" s="123">
        <v>0</v>
      </c>
      <c r="D72" s="123">
        <v>0</v>
      </c>
    </row>
    <row r="73" spans="2:4">
      <c r="B73" s="5"/>
      <c r="C73" s="123">
        <v>0</v>
      </c>
      <c r="D73" s="123">
        <v>0</v>
      </c>
    </row>
    <row r="74" spans="2:4">
      <c r="B74" s="5"/>
      <c r="C74" s="123">
        <v>0</v>
      </c>
      <c r="D74" s="123">
        <v>0</v>
      </c>
    </row>
    <row r="75" spans="2:4">
      <c r="B75" s="5"/>
      <c r="C75" s="123">
        <v>0</v>
      </c>
      <c r="D75" s="123">
        <v>0</v>
      </c>
    </row>
    <row r="76" spans="2:4">
      <c r="B76" s="5"/>
      <c r="C76" s="123">
        <v>0</v>
      </c>
      <c r="D76" s="123">
        <v>0</v>
      </c>
    </row>
    <row r="77" spans="2:4">
      <c r="B77" s="5"/>
      <c r="C77" s="123">
        <v>0</v>
      </c>
      <c r="D77" s="123">
        <v>0</v>
      </c>
    </row>
    <row r="78" spans="2:4">
      <c r="B78" s="5"/>
      <c r="C78" s="123">
        <v>0</v>
      </c>
      <c r="D78" s="123">
        <v>0</v>
      </c>
    </row>
    <row r="79" spans="2:4">
      <c r="B79" s="5"/>
      <c r="C79" s="123">
        <v>0</v>
      </c>
      <c r="D79" s="123">
        <v>0</v>
      </c>
    </row>
    <row r="80" spans="2:4">
      <c r="B80" s="5"/>
      <c r="C80" s="123">
        <v>0</v>
      </c>
      <c r="D80" s="123">
        <v>0</v>
      </c>
    </row>
    <row r="81" spans="2:4">
      <c r="B81" s="5"/>
      <c r="C81" s="123">
        <v>0</v>
      </c>
      <c r="D81" s="123">
        <v>0</v>
      </c>
    </row>
    <row r="82" spans="2:4">
      <c r="B82" s="5"/>
      <c r="C82" s="123">
        <v>0</v>
      </c>
      <c r="D82" s="123">
        <v>0</v>
      </c>
    </row>
    <row r="83" spans="2:4">
      <c r="B83" s="5"/>
      <c r="C83" s="123">
        <v>0</v>
      </c>
      <c r="D83" s="123">
        <v>0</v>
      </c>
    </row>
    <row r="84" spans="2:4">
      <c r="B84" s="5"/>
      <c r="C84" s="123">
        <v>0</v>
      </c>
      <c r="D84" s="123">
        <v>0</v>
      </c>
    </row>
    <row r="85" spans="2:4">
      <c r="B85" s="5"/>
      <c r="C85" s="123">
        <v>0</v>
      </c>
      <c r="D85" s="123">
        <v>0</v>
      </c>
    </row>
    <row r="86" spans="2:4">
      <c r="B86" s="5"/>
      <c r="C86" s="123">
        <v>0</v>
      </c>
      <c r="D86" s="123">
        <v>0</v>
      </c>
    </row>
    <row r="87" spans="2:4">
      <c r="B87" s="5"/>
      <c r="C87" s="123">
        <v>0</v>
      </c>
      <c r="D87" s="123">
        <v>0</v>
      </c>
    </row>
    <row r="88" spans="2:4">
      <c r="B88" s="5"/>
      <c r="C88" s="123">
        <v>0</v>
      </c>
      <c r="D88" s="123">
        <v>0</v>
      </c>
    </row>
    <row r="89" spans="2:4">
      <c r="B89" s="5"/>
      <c r="C89" s="123">
        <v>0</v>
      </c>
      <c r="D89" s="123">
        <v>0</v>
      </c>
    </row>
    <row r="90" spans="2:4">
      <c r="B90" s="5"/>
      <c r="C90" s="123">
        <v>0</v>
      </c>
      <c r="D90" s="123">
        <v>0</v>
      </c>
    </row>
    <row r="91" spans="2:4">
      <c r="B91" s="5"/>
      <c r="C91" s="123">
        <v>0</v>
      </c>
      <c r="D91" s="123">
        <v>0</v>
      </c>
    </row>
    <row r="92" spans="2:4">
      <c r="B92" s="5"/>
      <c r="C92" s="123">
        <v>0</v>
      </c>
      <c r="D92" s="123">
        <v>0</v>
      </c>
    </row>
    <row r="93" spans="2:4">
      <c r="B93" s="5"/>
      <c r="C93" s="123">
        <v>0</v>
      </c>
      <c r="D93" s="123">
        <v>0</v>
      </c>
    </row>
    <row r="94" spans="2:4">
      <c r="B94" s="5"/>
      <c r="C94" s="123">
        <v>0</v>
      </c>
      <c r="D94" s="123">
        <v>0</v>
      </c>
    </row>
    <row r="95" spans="2:4">
      <c r="B95" s="5"/>
      <c r="C95" s="123">
        <v>0</v>
      </c>
      <c r="D95" s="123">
        <v>0</v>
      </c>
    </row>
    <row r="96" spans="2:4">
      <c r="B96" s="5"/>
      <c r="C96" s="123">
        <v>0</v>
      </c>
      <c r="D96" s="123">
        <v>0</v>
      </c>
    </row>
    <row r="97" spans="2:4">
      <c r="B97" s="5"/>
      <c r="C97" s="123">
        <v>0</v>
      </c>
      <c r="D97" s="123">
        <v>0</v>
      </c>
    </row>
    <row r="98" spans="2:4">
      <c r="B98" s="5"/>
      <c r="C98" s="123">
        <v>0</v>
      </c>
      <c r="D98" s="123">
        <v>0</v>
      </c>
    </row>
    <row r="99" spans="2:4">
      <c r="B99" s="5"/>
      <c r="C99" s="123">
        <v>0</v>
      </c>
      <c r="D99" s="123">
        <v>0</v>
      </c>
    </row>
    <row r="100" spans="2:4">
      <c r="B100" s="5"/>
      <c r="C100" s="123">
        <v>0</v>
      </c>
      <c r="D100" s="123">
        <v>0</v>
      </c>
    </row>
    <row r="101" spans="2:4">
      <c r="B101" s="5"/>
      <c r="C101" s="123">
        <v>0</v>
      </c>
      <c r="D101" s="123">
        <v>0</v>
      </c>
    </row>
    <row r="102" spans="2:4">
      <c r="B102" s="5"/>
      <c r="C102" s="123">
        <v>0</v>
      </c>
      <c r="D102" s="123">
        <v>0</v>
      </c>
    </row>
    <row r="103" spans="2:4">
      <c r="B103" s="5"/>
      <c r="C103" s="123">
        <v>0</v>
      </c>
      <c r="D103" s="123">
        <v>0</v>
      </c>
    </row>
    <row r="104" spans="2:4">
      <c r="B104" s="5"/>
      <c r="C104" s="123">
        <v>0</v>
      </c>
      <c r="D104" s="123">
        <v>0</v>
      </c>
    </row>
    <row r="105" spans="2:4">
      <c r="B105" s="5"/>
      <c r="C105" s="123">
        <v>0</v>
      </c>
      <c r="D105" s="123">
        <v>0</v>
      </c>
    </row>
    <row r="106" spans="2:4">
      <c r="B106" s="5"/>
      <c r="C106" s="123">
        <v>0</v>
      </c>
      <c r="D106" s="123">
        <v>0</v>
      </c>
    </row>
    <row r="107" spans="2:4">
      <c r="B107" s="5"/>
      <c r="C107" s="123">
        <v>0</v>
      </c>
      <c r="D107" s="123">
        <v>0</v>
      </c>
    </row>
    <row r="108" spans="2:4">
      <c r="B108" s="5"/>
      <c r="C108" s="123">
        <v>0</v>
      </c>
      <c r="D108" s="123">
        <v>0</v>
      </c>
    </row>
    <row r="109" spans="2:4">
      <c r="B109" s="5"/>
      <c r="C109" s="123">
        <v>0</v>
      </c>
      <c r="D109" s="123">
        <v>0</v>
      </c>
    </row>
    <row r="110" spans="2:4">
      <c r="B110" s="5"/>
      <c r="C110" s="123">
        <v>0</v>
      </c>
      <c r="D110" s="123">
        <v>0</v>
      </c>
    </row>
    <row r="111" spans="2:4">
      <c r="B111" s="5"/>
      <c r="C111" s="123">
        <v>0</v>
      </c>
      <c r="D111" s="123">
        <v>0</v>
      </c>
    </row>
    <row r="112" spans="2:4">
      <c r="B112" s="5"/>
      <c r="C112" s="123">
        <v>0</v>
      </c>
      <c r="D112" s="123">
        <v>0</v>
      </c>
    </row>
    <row r="113" spans="2:4">
      <c r="B113" s="5"/>
      <c r="C113" s="123">
        <v>0</v>
      </c>
      <c r="D113" s="123">
        <v>0</v>
      </c>
    </row>
    <row r="114" spans="2:4">
      <c r="B114" s="5"/>
      <c r="C114" s="123">
        <v>0</v>
      </c>
      <c r="D114" s="123">
        <v>0</v>
      </c>
    </row>
    <row r="115" spans="2:4">
      <c r="B115" s="5"/>
      <c r="C115" s="123">
        <v>0</v>
      </c>
      <c r="D115" s="123">
        <v>0</v>
      </c>
    </row>
    <row r="116" spans="2:4">
      <c r="B116" s="5"/>
      <c r="C116" s="123">
        <v>0</v>
      </c>
      <c r="D116" s="123">
        <v>0</v>
      </c>
    </row>
    <row r="117" spans="2:4">
      <c r="B117" s="5"/>
      <c r="C117" s="123">
        <v>0</v>
      </c>
      <c r="D117" s="123">
        <v>0</v>
      </c>
    </row>
    <row r="118" spans="2:4">
      <c r="B118" s="5"/>
      <c r="C118" s="123">
        <v>0</v>
      </c>
      <c r="D118" s="123">
        <v>0</v>
      </c>
    </row>
    <row r="119" spans="2:4">
      <c r="B119" s="5"/>
      <c r="C119" s="123">
        <v>0</v>
      </c>
      <c r="D119" s="123">
        <v>0</v>
      </c>
    </row>
    <row r="120" spans="2:4">
      <c r="B120" s="5"/>
      <c r="C120" s="123">
        <v>0</v>
      </c>
      <c r="D120" s="123">
        <v>0</v>
      </c>
    </row>
    <row r="121" spans="2:4">
      <c r="B121" s="5"/>
      <c r="C121" s="123">
        <v>0</v>
      </c>
      <c r="D121" s="123">
        <v>0</v>
      </c>
    </row>
    <row r="122" spans="2:4">
      <c r="B122" s="5"/>
      <c r="C122" s="123">
        <v>0</v>
      </c>
      <c r="D122" s="123">
        <v>0</v>
      </c>
    </row>
    <row r="123" spans="2:4">
      <c r="B123" s="5"/>
      <c r="C123" s="123">
        <v>0</v>
      </c>
      <c r="D123" s="123">
        <v>0</v>
      </c>
    </row>
    <row r="124" spans="2:4">
      <c r="B124" s="5"/>
      <c r="C124" s="123">
        <v>0</v>
      </c>
      <c r="D124" s="123">
        <v>0</v>
      </c>
    </row>
    <row r="125" spans="2:4">
      <c r="B125" s="5"/>
      <c r="C125" s="123">
        <v>0</v>
      </c>
      <c r="D125" s="123">
        <v>0</v>
      </c>
    </row>
    <row r="126" spans="2:4">
      <c r="B126" s="5"/>
      <c r="C126" s="123">
        <v>0</v>
      </c>
      <c r="D126" s="123">
        <v>0</v>
      </c>
    </row>
    <row r="127" spans="2:4">
      <c r="B127" s="5"/>
      <c r="C127" s="123">
        <v>0</v>
      </c>
      <c r="D127" s="123">
        <v>0</v>
      </c>
    </row>
    <row r="128" spans="2:4">
      <c r="B128" s="5"/>
      <c r="C128" s="123">
        <v>0</v>
      </c>
      <c r="D128" s="123">
        <v>0</v>
      </c>
    </row>
    <row r="129" spans="2:4">
      <c r="B129" s="5"/>
      <c r="C129" s="123">
        <v>0</v>
      </c>
      <c r="D129" s="123">
        <v>0</v>
      </c>
    </row>
    <row r="130" spans="2:4">
      <c r="B130" s="5"/>
      <c r="C130" s="123">
        <v>0</v>
      </c>
      <c r="D130" s="123">
        <v>0</v>
      </c>
    </row>
    <row r="131" spans="2:4">
      <c r="B131" s="5"/>
      <c r="C131" s="123">
        <v>0</v>
      </c>
      <c r="D131" s="123">
        <v>0</v>
      </c>
    </row>
    <row r="132" spans="2:4">
      <c r="B132" s="5"/>
      <c r="C132" s="123">
        <v>0</v>
      </c>
      <c r="D132" s="123">
        <v>0</v>
      </c>
    </row>
    <row r="133" spans="2:4">
      <c r="B133" s="5"/>
      <c r="C133" s="123">
        <v>0</v>
      </c>
      <c r="D133" s="123">
        <v>0</v>
      </c>
    </row>
    <row r="134" spans="2:4">
      <c r="B134" s="5"/>
      <c r="C134" s="123">
        <v>0</v>
      </c>
      <c r="D134" s="123">
        <v>0</v>
      </c>
    </row>
    <row r="135" spans="2:4">
      <c r="B135" s="5"/>
      <c r="C135" s="123">
        <v>0</v>
      </c>
      <c r="D135" s="123">
        <v>0</v>
      </c>
    </row>
    <row r="136" spans="2:4">
      <c r="B136" s="5"/>
      <c r="C136" s="123">
        <v>0</v>
      </c>
      <c r="D136" s="123">
        <v>0</v>
      </c>
    </row>
    <row r="137" spans="2:4">
      <c r="B137" s="5"/>
      <c r="C137" s="123">
        <v>0</v>
      </c>
      <c r="D137" s="123">
        <v>0</v>
      </c>
    </row>
    <row r="138" spans="2:4">
      <c r="B138" s="5"/>
      <c r="C138" s="123">
        <v>0</v>
      </c>
      <c r="D138" s="123">
        <v>0</v>
      </c>
    </row>
    <row r="139" spans="2:4">
      <c r="B139" s="5"/>
      <c r="C139" s="123">
        <v>0</v>
      </c>
      <c r="D139" s="123">
        <v>0</v>
      </c>
    </row>
    <row r="140" spans="2:4">
      <c r="B140" s="5"/>
      <c r="C140" s="123">
        <v>0</v>
      </c>
      <c r="D140" s="123">
        <v>0</v>
      </c>
    </row>
    <row r="141" spans="2:4">
      <c r="B141" s="5"/>
      <c r="C141" s="123">
        <v>0</v>
      </c>
      <c r="D141" s="123">
        <v>0</v>
      </c>
    </row>
    <row r="142" spans="2:4">
      <c r="B142" s="5"/>
      <c r="C142" s="123">
        <v>0</v>
      </c>
      <c r="D142" s="123">
        <v>0</v>
      </c>
    </row>
    <row r="143" spans="2:4">
      <c r="B143" s="5"/>
      <c r="C143" s="123">
        <v>0</v>
      </c>
      <c r="D143" s="123">
        <v>0</v>
      </c>
    </row>
    <row r="144" spans="2:4">
      <c r="B144" s="5"/>
      <c r="C144" s="123">
        <v>0</v>
      </c>
      <c r="D144" s="123">
        <v>0</v>
      </c>
    </row>
    <row r="145" spans="2:4">
      <c r="B145" s="5"/>
      <c r="C145" s="123">
        <v>0</v>
      </c>
      <c r="D145" s="123">
        <v>0</v>
      </c>
    </row>
    <row r="146" spans="2:4">
      <c r="B146" s="5"/>
      <c r="C146" s="123">
        <v>0</v>
      </c>
      <c r="D146" s="123">
        <v>0</v>
      </c>
    </row>
    <row r="147" spans="2:4">
      <c r="B147" s="5"/>
      <c r="C147" s="123">
        <v>0</v>
      </c>
      <c r="D147" s="123">
        <v>0</v>
      </c>
    </row>
    <row r="148" spans="2:4">
      <c r="B148" s="5"/>
      <c r="C148" s="123">
        <v>0</v>
      </c>
      <c r="D148" s="123">
        <v>0</v>
      </c>
    </row>
    <row r="149" spans="2:4">
      <c r="B149" s="5"/>
      <c r="C149" s="123">
        <v>0</v>
      </c>
      <c r="D149" s="123">
        <v>0</v>
      </c>
    </row>
    <row r="150" spans="2:4">
      <c r="B150" s="5"/>
      <c r="C150" s="123">
        <v>0</v>
      </c>
      <c r="D150" s="123">
        <v>0</v>
      </c>
    </row>
    <row r="151" spans="2:4">
      <c r="B151" s="5"/>
      <c r="C151" s="123">
        <v>0</v>
      </c>
      <c r="D151" s="123">
        <v>0</v>
      </c>
    </row>
    <row r="152" spans="2:4">
      <c r="B152" s="5"/>
      <c r="C152" s="123">
        <v>0</v>
      </c>
      <c r="D152" s="123">
        <v>0</v>
      </c>
    </row>
    <row r="153" spans="2:4">
      <c r="B153" s="5"/>
      <c r="C153" s="123">
        <v>0</v>
      </c>
      <c r="D153" s="123">
        <v>0</v>
      </c>
    </row>
    <row r="154" spans="2:4">
      <c r="B154" s="5"/>
      <c r="C154" s="123">
        <v>0</v>
      </c>
      <c r="D154" s="123">
        <v>0</v>
      </c>
    </row>
    <row r="155" spans="2:4">
      <c r="B155" s="5"/>
      <c r="C155" s="123">
        <v>0</v>
      </c>
      <c r="D155" s="123">
        <v>0</v>
      </c>
    </row>
    <row r="156" spans="2:4">
      <c r="B156" s="5"/>
      <c r="C156" s="123">
        <v>0</v>
      </c>
      <c r="D156" s="123">
        <v>0</v>
      </c>
    </row>
    <row r="157" spans="2:4">
      <c r="B157" s="5"/>
      <c r="C157" s="123">
        <v>0</v>
      </c>
      <c r="D157" s="123">
        <v>0</v>
      </c>
    </row>
    <row r="158" spans="2:4">
      <c r="B158" s="5"/>
      <c r="C158" s="123">
        <v>0</v>
      </c>
      <c r="D158" s="123">
        <v>0</v>
      </c>
    </row>
    <row r="159" spans="2:4">
      <c r="B159" s="5"/>
      <c r="C159" s="123">
        <v>0</v>
      </c>
      <c r="D159" s="123">
        <v>0</v>
      </c>
    </row>
    <row r="160" spans="2:4">
      <c r="B160" s="5"/>
      <c r="C160" s="123">
        <v>0</v>
      </c>
      <c r="D160" s="123">
        <v>0</v>
      </c>
    </row>
    <row r="161" spans="2:4">
      <c r="B161" s="5"/>
      <c r="C161" s="123">
        <v>0</v>
      </c>
      <c r="D161" s="123">
        <v>0</v>
      </c>
    </row>
    <row r="162" spans="2:4">
      <c r="B162" s="5"/>
      <c r="C162" s="123">
        <v>0</v>
      </c>
      <c r="D162" s="123">
        <v>0</v>
      </c>
    </row>
    <row r="163" spans="2:4">
      <c r="B163" s="5"/>
      <c r="C163" s="123">
        <v>0</v>
      </c>
      <c r="D163" s="123">
        <v>0</v>
      </c>
    </row>
    <row r="164" spans="2:4">
      <c r="B164" s="5"/>
      <c r="C164" s="123">
        <v>0</v>
      </c>
      <c r="D164" s="123">
        <v>0</v>
      </c>
    </row>
    <row r="165" spans="2:4">
      <c r="B165" s="5"/>
      <c r="C165" s="123">
        <v>0</v>
      </c>
      <c r="D165" s="123">
        <v>0</v>
      </c>
    </row>
    <row r="166" spans="2:4">
      <c r="B166" s="5"/>
      <c r="C166" s="123">
        <v>0</v>
      </c>
      <c r="D166" s="123">
        <v>0</v>
      </c>
    </row>
    <row r="167" spans="2:4">
      <c r="B167" s="5"/>
      <c r="C167" s="123">
        <v>0</v>
      </c>
      <c r="D167" s="123">
        <v>0</v>
      </c>
    </row>
    <row r="168" spans="2:4">
      <c r="B168" s="5"/>
      <c r="C168" s="123">
        <v>0</v>
      </c>
      <c r="D168" s="123">
        <v>0</v>
      </c>
    </row>
    <row r="169" spans="2:4">
      <c r="B169" s="5"/>
      <c r="C169" s="123">
        <v>0</v>
      </c>
      <c r="D169" s="123">
        <v>0</v>
      </c>
    </row>
    <row r="170" spans="2:4">
      <c r="B170" s="5"/>
      <c r="C170" s="123">
        <v>0</v>
      </c>
      <c r="D170" s="123">
        <v>0</v>
      </c>
    </row>
    <row r="171" spans="2:4">
      <c r="B171" s="5"/>
      <c r="C171" s="123">
        <v>0</v>
      </c>
      <c r="D171" s="123">
        <v>0</v>
      </c>
    </row>
    <row r="172" spans="2:4">
      <c r="B172" s="5"/>
      <c r="C172" s="123">
        <v>0</v>
      </c>
      <c r="D172" s="123">
        <v>0</v>
      </c>
    </row>
    <row r="173" spans="2:4">
      <c r="B173" s="5"/>
      <c r="C173" s="123">
        <v>0</v>
      </c>
      <c r="D173" s="123">
        <v>0</v>
      </c>
    </row>
    <row r="174" spans="2:4">
      <c r="B174" s="5"/>
      <c r="C174" s="123">
        <v>0</v>
      </c>
      <c r="D174" s="123">
        <v>0</v>
      </c>
    </row>
    <row r="175" spans="2:4">
      <c r="B175" s="5"/>
      <c r="C175" s="123">
        <v>0</v>
      </c>
      <c r="D175" s="123">
        <v>0</v>
      </c>
    </row>
    <row r="176" spans="2:4">
      <c r="B176" s="5"/>
      <c r="C176" s="123">
        <v>0</v>
      </c>
      <c r="D176" s="123">
        <v>0</v>
      </c>
    </row>
    <row r="177" spans="2:4">
      <c r="B177" s="5"/>
      <c r="C177" s="123">
        <v>0</v>
      </c>
      <c r="D177" s="123">
        <v>0</v>
      </c>
    </row>
    <row r="178" spans="2:4">
      <c r="B178" s="5"/>
      <c r="C178" s="123">
        <v>0</v>
      </c>
      <c r="D178" s="123">
        <v>0</v>
      </c>
    </row>
    <row r="179" spans="2:4">
      <c r="B179" s="5"/>
      <c r="C179" s="123">
        <v>0</v>
      </c>
      <c r="D179" s="123">
        <v>0</v>
      </c>
    </row>
    <row r="180" spans="2:4">
      <c r="B180" s="5"/>
      <c r="C180" s="123">
        <v>0</v>
      </c>
      <c r="D180" s="123">
        <v>0</v>
      </c>
    </row>
    <row r="181" spans="2:4">
      <c r="B181" s="5"/>
      <c r="C181" s="123">
        <v>0</v>
      </c>
      <c r="D181" s="123">
        <v>0</v>
      </c>
    </row>
    <row r="182" spans="2:4">
      <c r="B182" s="5"/>
      <c r="C182" s="123">
        <v>0</v>
      </c>
      <c r="D182" s="123">
        <v>0</v>
      </c>
    </row>
    <row r="183" spans="2:4">
      <c r="B183" s="5"/>
      <c r="C183" s="123">
        <v>0</v>
      </c>
      <c r="D183" s="123">
        <v>0</v>
      </c>
    </row>
    <row r="184" spans="2:4">
      <c r="B184" s="5"/>
      <c r="C184" s="123">
        <v>0</v>
      </c>
      <c r="D184" s="123">
        <v>0</v>
      </c>
    </row>
    <row r="185" spans="2:4">
      <c r="B185" s="5"/>
      <c r="C185" s="123">
        <v>0</v>
      </c>
      <c r="D185" s="123">
        <v>0</v>
      </c>
    </row>
    <row r="186" spans="2:4">
      <c r="B186" s="5"/>
      <c r="C186" s="123">
        <v>0</v>
      </c>
      <c r="D186" s="123">
        <v>0</v>
      </c>
    </row>
    <row r="187" spans="2:4">
      <c r="B187" s="5"/>
      <c r="C187" s="123">
        <v>0</v>
      </c>
      <c r="D187" s="123">
        <v>0</v>
      </c>
    </row>
    <row r="188" spans="2:4">
      <c r="B188" s="5"/>
      <c r="C188" s="123">
        <v>0</v>
      </c>
      <c r="D188" s="123">
        <v>0</v>
      </c>
    </row>
    <row r="189" spans="2:4">
      <c r="B189" s="5"/>
      <c r="C189" s="123">
        <v>0</v>
      </c>
      <c r="D189" s="123">
        <v>0</v>
      </c>
    </row>
    <row r="190" spans="2:4">
      <c r="B190" s="5"/>
      <c r="C190" s="123">
        <v>0</v>
      </c>
      <c r="D190" s="123">
        <v>0</v>
      </c>
    </row>
    <row r="191" spans="2:4">
      <c r="B191" s="5"/>
      <c r="C191" s="123">
        <v>0</v>
      </c>
      <c r="D191" s="123">
        <v>0</v>
      </c>
    </row>
    <row r="192" spans="2:4">
      <c r="B192" s="5"/>
      <c r="C192" s="123">
        <v>0</v>
      </c>
      <c r="D192" s="123">
        <v>0</v>
      </c>
    </row>
    <row r="193" spans="2:4">
      <c r="B193" s="5"/>
      <c r="C193" s="123">
        <v>0</v>
      </c>
      <c r="D193" s="123">
        <v>0</v>
      </c>
    </row>
    <row r="194" spans="2:4">
      <c r="B194" s="5"/>
      <c r="C194" s="123">
        <v>0</v>
      </c>
      <c r="D194" s="123">
        <v>0</v>
      </c>
    </row>
    <row r="195" spans="2:4">
      <c r="B195" s="5"/>
      <c r="C195" s="123">
        <v>0</v>
      </c>
      <c r="D195" s="123">
        <v>0</v>
      </c>
    </row>
    <row r="196" spans="2:4">
      <c r="B196" s="5"/>
      <c r="C196" s="123">
        <v>0</v>
      </c>
      <c r="D196" s="123">
        <v>0</v>
      </c>
    </row>
    <row r="197" spans="2:4">
      <c r="B197" s="5"/>
      <c r="C197" s="123">
        <v>0</v>
      </c>
      <c r="D197" s="123">
        <v>0</v>
      </c>
    </row>
    <row r="198" spans="2:4">
      <c r="B198" s="5"/>
      <c r="C198" s="123">
        <v>0</v>
      </c>
      <c r="D198" s="123">
        <v>0</v>
      </c>
    </row>
    <row r="199" spans="2:4">
      <c r="B199" s="5"/>
      <c r="C199" s="123">
        <v>0</v>
      </c>
      <c r="D199" s="123">
        <v>0</v>
      </c>
    </row>
    <row r="200" spans="2:4">
      <c r="B200" s="5"/>
      <c r="C200" s="123">
        <v>0</v>
      </c>
      <c r="D200" s="123">
        <v>0</v>
      </c>
    </row>
    <row r="201" spans="2:4">
      <c r="B201" s="5"/>
      <c r="C201" s="123">
        <v>0</v>
      </c>
      <c r="D201" s="123">
        <v>0</v>
      </c>
    </row>
    <row r="202" spans="2:4">
      <c r="B202" s="5"/>
      <c r="C202" s="123">
        <v>0</v>
      </c>
      <c r="D202" s="123">
        <v>0</v>
      </c>
    </row>
    <row r="203" spans="2:4">
      <c r="B203" s="5"/>
      <c r="C203" s="123">
        <v>0</v>
      </c>
      <c r="D203" s="123">
        <v>0</v>
      </c>
    </row>
    <row r="204" spans="2:4">
      <c r="B204" s="5"/>
      <c r="C204" s="123">
        <v>0</v>
      </c>
      <c r="D204" s="123">
        <v>0</v>
      </c>
    </row>
    <row r="205" spans="2:4">
      <c r="B205" s="5"/>
      <c r="C205" s="123">
        <v>0</v>
      </c>
      <c r="D205" s="123">
        <v>0</v>
      </c>
    </row>
    <row r="206" spans="2:4">
      <c r="B206" s="5"/>
      <c r="C206" s="123">
        <v>0</v>
      </c>
      <c r="D206" s="123">
        <v>0</v>
      </c>
    </row>
    <row r="207" spans="2:4">
      <c r="B207" s="5"/>
      <c r="C207" s="123">
        <v>0</v>
      </c>
      <c r="D207" s="123">
        <v>0</v>
      </c>
    </row>
    <row r="208" spans="2:4">
      <c r="B208" s="5"/>
      <c r="C208" s="123">
        <v>0</v>
      </c>
      <c r="D208" s="123">
        <v>0</v>
      </c>
    </row>
    <row r="209" spans="2:4">
      <c r="B209" s="5"/>
      <c r="C209" s="123">
        <v>0</v>
      </c>
      <c r="D209" s="123">
        <v>0</v>
      </c>
    </row>
    <row r="210" spans="2:4">
      <c r="B210" s="5"/>
      <c r="C210" s="123">
        <v>0</v>
      </c>
      <c r="D210" s="123">
        <v>0</v>
      </c>
    </row>
    <row r="211" spans="2:4">
      <c r="B211" s="5"/>
      <c r="C211" s="123">
        <v>0</v>
      </c>
      <c r="D211" s="123">
        <v>0</v>
      </c>
    </row>
    <row r="212" spans="2:4">
      <c r="B212" s="5"/>
      <c r="C212" s="123">
        <v>0</v>
      </c>
      <c r="D212" s="123">
        <v>0</v>
      </c>
    </row>
    <row r="213" spans="2:4">
      <c r="B213" s="5"/>
      <c r="C213" s="123">
        <v>0</v>
      </c>
      <c r="D213" s="123">
        <v>0</v>
      </c>
    </row>
    <row r="214" spans="2:4">
      <c r="B214" s="5"/>
      <c r="C214" s="123">
        <v>0</v>
      </c>
      <c r="D214" s="123">
        <v>0</v>
      </c>
    </row>
    <row r="215" spans="2:4">
      <c r="B215" s="5"/>
      <c r="C215" s="123">
        <v>0</v>
      </c>
      <c r="D215" s="123">
        <v>0</v>
      </c>
    </row>
    <row r="216" spans="2:4">
      <c r="B216" s="5"/>
      <c r="C216" s="123">
        <v>0</v>
      </c>
      <c r="D216" s="123">
        <v>0</v>
      </c>
    </row>
    <row r="217" spans="2:4">
      <c r="B217" s="5"/>
      <c r="C217" s="123">
        <v>0</v>
      </c>
      <c r="D217" s="123">
        <v>0</v>
      </c>
    </row>
    <row r="218" spans="2:4">
      <c r="B218" s="5"/>
      <c r="C218" s="123">
        <v>0</v>
      </c>
      <c r="D218" s="123">
        <v>0</v>
      </c>
    </row>
    <row r="219" spans="2:4">
      <c r="B219" s="5"/>
      <c r="C219" s="123">
        <v>0</v>
      </c>
      <c r="D219" s="123">
        <v>0</v>
      </c>
    </row>
    <row r="220" spans="2:4">
      <c r="B220" s="5"/>
      <c r="C220" s="123">
        <v>0</v>
      </c>
      <c r="D220" s="123">
        <v>0</v>
      </c>
    </row>
    <row r="221" spans="2:4">
      <c r="B221" s="5"/>
      <c r="C221" s="123">
        <v>0</v>
      </c>
      <c r="D221" s="123">
        <v>0</v>
      </c>
    </row>
    <row r="222" spans="2:4">
      <c r="B222" s="5"/>
      <c r="C222" s="123">
        <v>0</v>
      </c>
      <c r="D222" s="123">
        <v>0</v>
      </c>
    </row>
    <row r="223" spans="2:4">
      <c r="B223" s="5"/>
      <c r="C223" s="123">
        <v>0</v>
      </c>
      <c r="D223" s="123">
        <v>0</v>
      </c>
    </row>
    <row r="224" spans="2:4">
      <c r="B224" s="5"/>
      <c r="C224" s="123">
        <v>0</v>
      </c>
      <c r="D224" s="123">
        <v>0</v>
      </c>
    </row>
    <row r="225" spans="2:4">
      <c r="B225" s="5"/>
      <c r="C225" s="123">
        <v>0</v>
      </c>
      <c r="D225" s="123">
        <v>0</v>
      </c>
    </row>
    <row r="226" spans="2:4">
      <c r="B226" s="5"/>
      <c r="C226" s="123">
        <v>0</v>
      </c>
      <c r="D226" s="123">
        <v>0</v>
      </c>
    </row>
    <row r="227" spans="2:4">
      <c r="B227" s="5"/>
      <c r="C227" s="123">
        <v>0</v>
      </c>
      <c r="D227" s="123">
        <v>0</v>
      </c>
    </row>
    <row r="228" spans="2:4">
      <c r="B228" s="5"/>
      <c r="C228" s="123">
        <v>0</v>
      </c>
      <c r="D228" s="123">
        <v>0</v>
      </c>
    </row>
    <row r="229" spans="2:4">
      <c r="B229" s="5"/>
      <c r="C229" s="123">
        <v>0</v>
      </c>
      <c r="D229" s="123">
        <v>0</v>
      </c>
    </row>
    <row r="230" spans="2:4">
      <c r="B230" s="5"/>
      <c r="C230" s="123">
        <v>0</v>
      </c>
      <c r="D230" s="123">
        <v>0</v>
      </c>
    </row>
    <row r="231" spans="2:4">
      <c r="B231" s="5"/>
      <c r="C231" s="123">
        <v>0</v>
      </c>
      <c r="D231" s="123">
        <v>0</v>
      </c>
    </row>
    <row r="232" spans="2:4">
      <c r="B232" s="5"/>
      <c r="C232" s="123">
        <v>0</v>
      </c>
      <c r="D232" s="123">
        <v>0</v>
      </c>
    </row>
    <row r="233" spans="2:4">
      <c r="B233" s="5"/>
      <c r="C233" s="123">
        <v>0</v>
      </c>
      <c r="D233" s="123">
        <v>0</v>
      </c>
    </row>
    <row r="234" spans="2:4">
      <c r="B234" s="5"/>
      <c r="C234" s="123">
        <v>0</v>
      </c>
      <c r="D234" s="123">
        <v>0</v>
      </c>
    </row>
    <row r="235" spans="2:4">
      <c r="B235" s="5"/>
      <c r="C235" s="123">
        <v>0</v>
      </c>
      <c r="D235" s="123">
        <v>0</v>
      </c>
    </row>
    <row r="236" spans="2:4">
      <c r="B236" s="5"/>
      <c r="C236" s="123">
        <v>0</v>
      </c>
      <c r="D236" s="123">
        <v>0</v>
      </c>
    </row>
    <row r="237" spans="2:4">
      <c r="B237" s="5"/>
      <c r="C237" s="123">
        <v>0</v>
      </c>
      <c r="D237" s="123">
        <v>0</v>
      </c>
    </row>
    <row r="238" spans="2:4">
      <c r="B238" s="5"/>
      <c r="C238" s="123">
        <v>0</v>
      </c>
      <c r="D238" s="123">
        <v>0</v>
      </c>
    </row>
    <row r="239" spans="2:4">
      <c r="B239" s="5"/>
      <c r="C239" s="123">
        <v>0</v>
      </c>
      <c r="D239" s="123">
        <v>0</v>
      </c>
    </row>
    <row r="240" spans="2:4">
      <c r="B240" s="5"/>
      <c r="C240" s="123">
        <v>0</v>
      </c>
      <c r="D240" s="123">
        <v>0</v>
      </c>
    </row>
    <row r="241" spans="2:4">
      <c r="B241" s="5"/>
      <c r="C241" s="123">
        <v>0</v>
      </c>
      <c r="D241" s="123">
        <v>0</v>
      </c>
    </row>
    <row r="242" spans="2:4">
      <c r="B242" s="5"/>
      <c r="C242" s="123">
        <v>0</v>
      </c>
      <c r="D242" s="123">
        <v>0</v>
      </c>
    </row>
    <row r="243" spans="2:4">
      <c r="B243" s="5"/>
      <c r="C243" s="123">
        <v>0</v>
      </c>
      <c r="D243" s="123">
        <v>0</v>
      </c>
    </row>
    <row r="244" spans="2:4">
      <c r="B244" s="5"/>
      <c r="C244" s="123">
        <v>0</v>
      </c>
      <c r="D244" s="123">
        <v>0</v>
      </c>
    </row>
    <row r="245" spans="2:4">
      <c r="B245" s="5"/>
      <c r="C245" s="123">
        <v>0</v>
      </c>
      <c r="D245" s="123">
        <v>0</v>
      </c>
    </row>
    <row r="246" spans="2:4">
      <c r="B246" s="5"/>
      <c r="C246" s="123">
        <v>0</v>
      </c>
      <c r="D246" s="123">
        <v>0</v>
      </c>
    </row>
    <row r="247" spans="2:4">
      <c r="B247" s="5"/>
      <c r="C247" s="123">
        <v>0</v>
      </c>
      <c r="D247" s="123">
        <v>0</v>
      </c>
    </row>
    <row r="248" spans="2:4">
      <c r="B248" s="5"/>
      <c r="C248" s="123">
        <v>0</v>
      </c>
      <c r="D248" s="123">
        <v>0</v>
      </c>
    </row>
    <row r="249" spans="2:4">
      <c r="B249" s="124" t="s">
        <v>105</v>
      </c>
      <c r="C249" s="125">
        <f>SUM(C15:C248)</f>
        <v>0</v>
      </c>
      <c r="D249" s="125">
        <f>SUM(D15:D248)</f>
        <v>0</v>
      </c>
    </row>
    <row r="250" spans="2:4">
      <c r="B250" s="720" t="s">
        <v>140</v>
      </c>
      <c r="C250" s="720"/>
      <c r="D250" s="126">
        <f>D13-C249+D249</f>
        <v>0</v>
      </c>
    </row>
    <row r="255" spans="2:4">
      <c r="B255" s="713" t="s">
        <v>141</v>
      </c>
      <c r="C255" s="713"/>
      <c r="D255" s="713"/>
    </row>
    <row r="256" spans="2:4">
      <c r="B256" s="714" t="s">
        <v>142</v>
      </c>
      <c r="C256" s="714"/>
      <c r="D256" s="714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8" workbookViewId="0">
      <selection activeCell="B21" sqref="B21"/>
    </sheetView>
  </sheetViews>
  <sheetFormatPr defaultRowHeight="15"/>
  <cols>
    <col min="1" max="1" width="25.5703125" style="1" customWidth="1"/>
    <col min="2" max="2" width="29.140625" style="98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718" t="s">
        <v>0</v>
      </c>
      <c r="B3" s="718"/>
      <c r="C3" s="718"/>
      <c r="D3" s="718"/>
      <c r="E3" s="718"/>
    </row>
    <row r="4" spans="1:5" ht="15.75">
      <c r="A4" s="718" t="s">
        <v>1</v>
      </c>
      <c r="B4" s="718"/>
      <c r="C4" s="718"/>
      <c r="D4" s="718"/>
      <c r="E4" s="718"/>
    </row>
    <row r="5" spans="1:5" ht="15.75">
      <c r="A5" s="718" t="s">
        <v>4</v>
      </c>
      <c r="B5" s="718"/>
      <c r="C5" s="718"/>
      <c r="D5" s="718"/>
      <c r="E5" s="718"/>
    </row>
    <row r="8" spans="1:5" ht="47.25" customHeight="1">
      <c r="A8" s="721" t="s">
        <v>522</v>
      </c>
      <c r="B8" s="722"/>
      <c r="C8" s="722"/>
      <c r="D8" s="722"/>
      <c r="E8" s="722"/>
    </row>
    <row r="10" spans="1:5" ht="45.75" customHeight="1">
      <c r="A10" s="723" t="s">
        <v>524</v>
      </c>
      <c r="B10" s="724"/>
      <c r="C10" s="724"/>
      <c r="D10" s="724"/>
      <c r="E10" s="724"/>
    </row>
    <row r="13" spans="1:5">
      <c r="B13" s="719" t="s">
        <v>137</v>
      </c>
      <c r="C13" s="719"/>
      <c r="D13" s="121">
        <v>0</v>
      </c>
    </row>
    <row r="14" spans="1:5">
      <c r="B14" s="122" t="s">
        <v>123</v>
      </c>
      <c r="C14" s="122" t="s">
        <v>138</v>
      </c>
      <c r="D14" s="122" t="s">
        <v>139</v>
      </c>
    </row>
    <row r="15" spans="1:5">
      <c r="B15" s="128"/>
      <c r="C15" s="123">
        <v>0</v>
      </c>
      <c r="D15" s="123">
        <v>0</v>
      </c>
    </row>
    <row r="16" spans="1:5">
      <c r="B16" s="128"/>
      <c r="C16" s="123">
        <v>0</v>
      </c>
      <c r="D16" s="123">
        <v>0</v>
      </c>
    </row>
    <row r="17" spans="2:4">
      <c r="B17" s="128"/>
      <c r="C17" s="123">
        <v>0</v>
      </c>
      <c r="D17" s="123">
        <v>0</v>
      </c>
    </row>
    <row r="18" spans="2:4">
      <c r="B18" s="128"/>
      <c r="C18" s="123">
        <v>0</v>
      </c>
      <c r="D18" s="123">
        <v>0</v>
      </c>
    </row>
    <row r="19" spans="2:4">
      <c r="B19" s="128"/>
      <c r="C19" s="123">
        <v>0</v>
      </c>
      <c r="D19" s="123">
        <v>0</v>
      </c>
    </row>
    <row r="20" spans="2:4">
      <c r="B20" s="128"/>
      <c r="C20" s="123">
        <v>0</v>
      </c>
      <c r="D20" s="123">
        <v>0</v>
      </c>
    </row>
    <row r="21" spans="2:4">
      <c r="B21" s="128"/>
      <c r="C21" s="123">
        <v>0</v>
      </c>
      <c r="D21" s="123">
        <v>0</v>
      </c>
    </row>
    <row r="22" spans="2:4">
      <c r="B22" s="128"/>
      <c r="C22" s="123">
        <v>0</v>
      </c>
      <c r="D22" s="123">
        <v>0</v>
      </c>
    </row>
    <row r="23" spans="2:4">
      <c r="B23" s="128"/>
      <c r="C23" s="123">
        <v>0</v>
      </c>
      <c r="D23" s="123">
        <v>0</v>
      </c>
    </row>
    <row r="24" spans="2:4">
      <c r="B24" s="128"/>
      <c r="C24" s="123">
        <v>0</v>
      </c>
      <c r="D24" s="123">
        <v>0</v>
      </c>
    </row>
    <row r="25" spans="2:4">
      <c r="B25" s="128"/>
      <c r="C25" s="123">
        <v>0</v>
      </c>
      <c r="D25" s="123">
        <v>0</v>
      </c>
    </row>
    <row r="26" spans="2:4">
      <c r="B26" s="128"/>
      <c r="C26" s="123">
        <v>0</v>
      </c>
      <c r="D26" s="123">
        <v>0</v>
      </c>
    </row>
    <row r="27" spans="2:4">
      <c r="B27" s="128"/>
      <c r="C27" s="123">
        <v>0</v>
      </c>
      <c r="D27" s="123">
        <v>0</v>
      </c>
    </row>
    <row r="28" spans="2:4">
      <c r="B28" s="128"/>
      <c r="C28" s="123">
        <v>0</v>
      </c>
      <c r="D28" s="123">
        <v>0</v>
      </c>
    </row>
    <row r="29" spans="2:4">
      <c r="B29" s="128"/>
      <c r="C29" s="123">
        <v>0</v>
      </c>
      <c r="D29" s="123">
        <v>0</v>
      </c>
    </row>
    <row r="30" spans="2:4">
      <c r="B30" s="128"/>
      <c r="C30" s="123">
        <v>0</v>
      </c>
      <c r="D30" s="123">
        <v>0</v>
      </c>
    </row>
    <row r="31" spans="2:4">
      <c r="B31" s="128"/>
      <c r="C31" s="123">
        <v>0</v>
      </c>
      <c r="D31" s="123">
        <v>0</v>
      </c>
    </row>
    <row r="32" spans="2:4">
      <c r="B32" s="128"/>
      <c r="C32" s="123">
        <v>0</v>
      </c>
      <c r="D32" s="123">
        <v>0</v>
      </c>
    </row>
    <row r="33" spans="2:4">
      <c r="B33" s="128"/>
      <c r="C33" s="123">
        <v>0</v>
      </c>
      <c r="D33" s="123">
        <v>0</v>
      </c>
    </row>
    <row r="34" spans="2:4">
      <c r="B34" s="128"/>
      <c r="C34" s="123">
        <v>0</v>
      </c>
      <c r="D34" s="123">
        <v>0</v>
      </c>
    </row>
    <row r="35" spans="2:4">
      <c r="B35" s="128"/>
      <c r="C35" s="123">
        <v>0</v>
      </c>
      <c r="D35" s="123">
        <v>0</v>
      </c>
    </row>
    <row r="36" spans="2:4">
      <c r="B36" s="128"/>
      <c r="C36" s="123">
        <v>0</v>
      </c>
      <c r="D36" s="123">
        <v>0</v>
      </c>
    </row>
    <row r="37" spans="2:4">
      <c r="B37" s="128"/>
      <c r="C37" s="123">
        <v>0</v>
      </c>
      <c r="D37" s="123">
        <v>0</v>
      </c>
    </row>
    <row r="38" spans="2:4">
      <c r="B38" s="128"/>
      <c r="C38" s="123">
        <v>0</v>
      </c>
      <c r="D38" s="123">
        <v>0</v>
      </c>
    </row>
    <row r="39" spans="2:4">
      <c r="B39" s="128"/>
      <c r="C39" s="123">
        <v>0</v>
      </c>
      <c r="D39" s="123">
        <v>0</v>
      </c>
    </row>
    <row r="40" spans="2:4">
      <c r="B40" s="128"/>
      <c r="C40" s="123">
        <v>0</v>
      </c>
      <c r="D40" s="123">
        <v>0</v>
      </c>
    </row>
    <row r="41" spans="2:4">
      <c r="B41" s="128"/>
      <c r="C41" s="123">
        <v>0</v>
      </c>
      <c r="D41" s="123">
        <v>0</v>
      </c>
    </row>
    <row r="42" spans="2:4">
      <c r="B42" s="128"/>
      <c r="C42" s="123">
        <v>0</v>
      </c>
      <c r="D42" s="123">
        <v>0</v>
      </c>
    </row>
    <row r="43" spans="2:4">
      <c r="B43" s="128"/>
      <c r="C43" s="123">
        <v>0</v>
      </c>
      <c r="D43" s="123">
        <v>0</v>
      </c>
    </row>
    <row r="44" spans="2:4">
      <c r="B44" s="128"/>
      <c r="C44" s="123">
        <v>0</v>
      </c>
      <c r="D44" s="123">
        <v>0</v>
      </c>
    </row>
    <row r="45" spans="2:4">
      <c r="B45" s="128"/>
      <c r="C45" s="123">
        <v>0</v>
      </c>
      <c r="D45" s="123">
        <v>0</v>
      </c>
    </row>
    <row r="46" spans="2:4">
      <c r="B46" s="128"/>
      <c r="C46" s="123">
        <v>0</v>
      </c>
      <c r="D46" s="123">
        <v>0</v>
      </c>
    </row>
    <row r="47" spans="2:4">
      <c r="B47" s="128"/>
      <c r="C47" s="123">
        <v>0</v>
      </c>
      <c r="D47" s="123">
        <v>0</v>
      </c>
    </row>
    <row r="48" spans="2:4">
      <c r="B48" s="128"/>
      <c r="C48" s="123">
        <v>0</v>
      </c>
      <c r="D48" s="123">
        <v>0</v>
      </c>
    </row>
    <row r="49" spans="2:4">
      <c r="B49" s="128"/>
      <c r="C49" s="123">
        <v>0</v>
      </c>
      <c r="D49" s="123">
        <v>0</v>
      </c>
    </row>
    <row r="50" spans="2:4">
      <c r="B50" s="128"/>
      <c r="C50" s="123">
        <v>0</v>
      </c>
      <c r="D50" s="123">
        <v>0</v>
      </c>
    </row>
    <row r="51" spans="2:4">
      <c r="B51" s="128"/>
      <c r="C51" s="123">
        <v>0</v>
      </c>
      <c r="D51" s="123">
        <v>0</v>
      </c>
    </row>
    <row r="52" spans="2:4">
      <c r="B52" s="128"/>
      <c r="C52" s="123">
        <v>0</v>
      </c>
      <c r="D52" s="123">
        <v>0</v>
      </c>
    </row>
    <row r="53" spans="2:4">
      <c r="B53" s="128"/>
      <c r="C53" s="123">
        <v>0</v>
      </c>
      <c r="D53" s="123">
        <v>0</v>
      </c>
    </row>
    <row r="54" spans="2:4">
      <c r="B54" s="128"/>
      <c r="C54" s="123">
        <v>0</v>
      </c>
      <c r="D54" s="123">
        <v>0</v>
      </c>
    </row>
    <row r="55" spans="2:4">
      <c r="B55" s="128"/>
      <c r="C55" s="123">
        <v>0</v>
      </c>
      <c r="D55" s="123">
        <v>0</v>
      </c>
    </row>
    <row r="56" spans="2:4">
      <c r="B56" s="128"/>
      <c r="C56" s="123">
        <v>0</v>
      </c>
      <c r="D56" s="123">
        <v>0</v>
      </c>
    </row>
    <row r="57" spans="2:4">
      <c r="B57" s="128"/>
      <c r="C57" s="123">
        <v>0</v>
      </c>
      <c r="D57" s="123">
        <v>0</v>
      </c>
    </row>
    <row r="58" spans="2:4">
      <c r="B58" s="128"/>
      <c r="C58" s="123">
        <v>0</v>
      </c>
      <c r="D58" s="123">
        <v>0</v>
      </c>
    </row>
    <row r="59" spans="2:4">
      <c r="B59" s="128"/>
      <c r="C59" s="123">
        <v>0</v>
      </c>
      <c r="D59" s="123">
        <v>0</v>
      </c>
    </row>
    <row r="60" spans="2:4">
      <c r="B60" s="128"/>
      <c r="C60" s="123">
        <v>0</v>
      </c>
      <c r="D60" s="123">
        <v>0</v>
      </c>
    </row>
    <row r="61" spans="2:4">
      <c r="B61" s="128"/>
      <c r="C61" s="123">
        <v>0</v>
      </c>
      <c r="D61" s="123">
        <v>0</v>
      </c>
    </row>
    <row r="62" spans="2:4">
      <c r="B62" s="128"/>
      <c r="C62" s="123">
        <v>0</v>
      </c>
      <c r="D62" s="123">
        <v>0</v>
      </c>
    </row>
    <row r="63" spans="2:4">
      <c r="B63" s="128"/>
      <c r="C63" s="123">
        <v>0</v>
      </c>
      <c r="D63" s="123">
        <v>0</v>
      </c>
    </row>
    <row r="64" spans="2:4">
      <c r="B64" s="128"/>
      <c r="C64" s="123">
        <v>0</v>
      </c>
      <c r="D64" s="123">
        <v>0</v>
      </c>
    </row>
    <row r="65" spans="2:4">
      <c r="B65" s="128"/>
      <c r="C65" s="123">
        <v>0</v>
      </c>
      <c r="D65" s="123">
        <v>0</v>
      </c>
    </row>
    <row r="66" spans="2:4">
      <c r="B66" s="128"/>
      <c r="C66" s="123">
        <v>0</v>
      </c>
      <c r="D66" s="123">
        <v>0</v>
      </c>
    </row>
    <row r="67" spans="2:4">
      <c r="B67" s="128"/>
      <c r="C67" s="123">
        <v>0</v>
      </c>
      <c r="D67" s="123">
        <v>0</v>
      </c>
    </row>
    <row r="68" spans="2:4">
      <c r="B68" s="128"/>
      <c r="C68" s="123">
        <v>0</v>
      </c>
      <c r="D68" s="123">
        <v>0</v>
      </c>
    </row>
    <row r="69" spans="2:4">
      <c r="B69" s="128"/>
      <c r="C69" s="123">
        <v>0</v>
      </c>
      <c r="D69" s="123">
        <v>0</v>
      </c>
    </row>
    <row r="70" spans="2:4">
      <c r="B70" s="128"/>
      <c r="C70" s="123">
        <v>0</v>
      </c>
      <c r="D70" s="123">
        <v>0</v>
      </c>
    </row>
    <row r="71" spans="2:4">
      <c r="B71" s="128"/>
      <c r="C71" s="123">
        <v>0</v>
      </c>
      <c r="D71" s="123">
        <v>0</v>
      </c>
    </row>
    <row r="72" spans="2:4">
      <c r="B72" s="128"/>
      <c r="C72" s="123">
        <v>0</v>
      </c>
      <c r="D72" s="123">
        <v>0</v>
      </c>
    </row>
    <row r="73" spans="2:4">
      <c r="B73" s="128"/>
      <c r="C73" s="123"/>
      <c r="D73" s="123"/>
    </row>
    <row r="74" spans="2:4">
      <c r="B74" s="128"/>
      <c r="C74" s="123"/>
      <c r="D74" s="123"/>
    </row>
    <row r="75" spans="2:4">
      <c r="B75" s="128"/>
      <c r="C75" s="123"/>
      <c r="D75" s="123"/>
    </row>
    <row r="76" spans="2:4">
      <c r="B76" s="128"/>
      <c r="C76" s="123"/>
      <c r="D76" s="123"/>
    </row>
    <row r="77" spans="2:4">
      <c r="B77" s="128"/>
      <c r="C77" s="123"/>
      <c r="D77" s="123"/>
    </row>
    <row r="78" spans="2:4">
      <c r="B78" s="128"/>
      <c r="C78" s="123"/>
      <c r="D78" s="123"/>
    </row>
    <row r="79" spans="2:4">
      <c r="B79" s="128"/>
      <c r="C79" s="123"/>
      <c r="D79" s="123"/>
    </row>
    <row r="80" spans="2:4">
      <c r="B80" s="128"/>
      <c r="C80" s="123"/>
      <c r="D80" s="123"/>
    </row>
    <row r="81" spans="1:6">
      <c r="B81" s="128"/>
      <c r="C81" s="123"/>
      <c r="D81" s="123"/>
    </row>
    <row r="82" spans="1:6">
      <c r="B82" s="128"/>
      <c r="C82" s="123"/>
      <c r="D82" s="123"/>
    </row>
    <row r="83" spans="1:6">
      <c r="B83" s="128"/>
      <c r="C83" s="123"/>
      <c r="D83" s="123"/>
    </row>
    <row r="84" spans="1:6">
      <c r="B84" s="128"/>
      <c r="C84" s="123"/>
      <c r="D84" s="123"/>
    </row>
    <row r="85" spans="1:6">
      <c r="B85" s="128"/>
      <c r="C85" s="123"/>
      <c r="D85" s="123"/>
    </row>
    <row r="86" spans="1:6">
      <c r="B86" s="128"/>
      <c r="C86" s="123"/>
      <c r="D86" s="123"/>
    </row>
    <row r="87" spans="1:6">
      <c r="B87" s="128"/>
      <c r="C87" s="123"/>
      <c r="D87" s="123"/>
    </row>
    <row r="88" spans="1:6">
      <c r="B88" s="128"/>
      <c r="C88" s="123"/>
      <c r="D88" s="123"/>
    </row>
    <row r="89" spans="1:6">
      <c r="B89" s="128"/>
      <c r="C89" s="123"/>
      <c r="D89" s="123"/>
    </row>
    <row r="90" spans="1:6">
      <c r="A90" s="367"/>
      <c r="B90" s="128"/>
      <c r="C90" s="123"/>
      <c r="D90" s="123"/>
      <c r="E90" s="367"/>
      <c r="F90" s="368"/>
    </row>
    <row r="91" spans="1:6">
      <c r="B91" s="128"/>
      <c r="C91" s="123"/>
      <c r="D91" s="123"/>
    </row>
    <row r="92" spans="1:6">
      <c r="B92" s="128"/>
      <c r="C92" s="123"/>
      <c r="D92" s="123"/>
    </row>
    <row r="93" spans="1:6">
      <c r="B93" s="128"/>
      <c r="C93" s="123"/>
      <c r="D93" s="123"/>
    </row>
    <row r="94" spans="1:6">
      <c r="B94" s="128"/>
      <c r="C94" s="123"/>
      <c r="D94" s="123"/>
    </row>
    <row r="95" spans="1:6">
      <c r="B95" s="128"/>
      <c r="C95" s="123"/>
      <c r="D95" s="123"/>
    </row>
    <row r="96" spans="1:6">
      <c r="B96" s="128"/>
      <c r="C96" s="123"/>
      <c r="D96" s="123"/>
    </row>
    <row r="97" spans="2:4">
      <c r="B97" s="128"/>
      <c r="C97" s="123"/>
      <c r="D97" s="123"/>
    </row>
    <row r="98" spans="2:4">
      <c r="B98" s="128"/>
      <c r="C98" s="123"/>
      <c r="D98" s="123"/>
    </row>
    <row r="99" spans="2:4">
      <c r="B99" s="128"/>
      <c r="C99" s="123"/>
      <c r="D99" s="123"/>
    </row>
    <row r="100" spans="2:4">
      <c r="B100" s="128"/>
      <c r="C100" s="123"/>
      <c r="D100" s="123"/>
    </row>
    <row r="101" spans="2:4">
      <c r="B101" s="128"/>
      <c r="C101" s="123">
        <v>0</v>
      </c>
      <c r="D101" s="123">
        <v>0</v>
      </c>
    </row>
    <row r="102" spans="2:4">
      <c r="B102" s="128"/>
      <c r="C102" s="123">
        <v>0</v>
      </c>
      <c r="D102" s="123">
        <v>0</v>
      </c>
    </row>
    <row r="103" spans="2:4">
      <c r="B103" s="128"/>
      <c r="C103" s="123">
        <v>0</v>
      </c>
      <c r="D103" s="123">
        <v>0</v>
      </c>
    </row>
    <row r="104" spans="2:4">
      <c r="B104" s="128"/>
      <c r="C104" s="123">
        <v>0</v>
      </c>
      <c r="D104" s="123">
        <v>0</v>
      </c>
    </row>
    <row r="105" spans="2:4">
      <c r="B105" s="128"/>
      <c r="C105" s="123">
        <v>0</v>
      </c>
      <c r="D105" s="123">
        <v>0</v>
      </c>
    </row>
    <row r="106" spans="2:4">
      <c r="B106" s="128"/>
      <c r="C106" s="123">
        <v>0</v>
      </c>
      <c r="D106" s="123">
        <v>0</v>
      </c>
    </row>
    <row r="107" spans="2:4">
      <c r="B107" s="128"/>
      <c r="C107" s="123">
        <v>0</v>
      </c>
      <c r="D107" s="123">
        <v>0</v>
      </c>
    </row>
    <row r="108" spans="2:4">
      <c r="B108" s="128"/>
      <c r="C108" s="123">
        <v>0</v>
      </c>
      <c r="D108" s="123">
        <v>0</v>
      </c>
    </row>
    <row r="109" spans="2:4">
      <c r="B109" s="128"/>
      <c r="C109" s="123">
        <v>0</v>
      </c>
      <c r="D109" s="123">
        <v>0</v>
      </c>
    </row>
    <row r="110" spans="2:4">
      <c r="B110" s="128"/>
      <c r="C110" s="123">
        <v>0</v>
      </c>
      <c r="D110" s="123">
        <v>0</v>
      </c>
    </row>
    <row r="111" spans="2:4">
      <c r="B111" s="128"/>
      <c r="C111" s="123">
        <v>0</v>
      </c>
      <c r="D111" s="123">
        <v>0</v>
      </c>
    </row>
    <row r="112" spans="2:4">
      <c r="B112" s="128"/>
      <c r="C112" s="123">
        <v>0</v>
      </c>
      <c r="D112" s="123">
        <v>0</v>
      </c>
    </row>
    <row r="113" spans="2:4">
      <c r="B113" s="128"/>
      <c r="C113" s="123">
        <v>0</v>
      </c>
      <c r="D113" s="123">
        <v>0</v>
      </c>
    </row>
    <row r="114" spans="2:4">
      <c r="B114" s="128"/>
      <c r="C114" s="123">
        <v>0</v>
      </c>
      <c r="D114" s="123">
        <v>0</v>
      </c>
    </row>
    <row r="115" spans="2:4">
      <c r="B115" s="128"/>
      <c r="C115" s="123">
        <v>0</v>
      </c>
      <c r="D115" s="123">
        <v>0</v>
      </c>
    </row>
    <row r="116" spans="2:4">
      <c r="B116" s="128"/>
      <c r="C116" s="123">
        <v>0</v>
      </c>
      <c r="D116" s="123">
        <v>0</v>
      </c>
    </row>
    <row r="117" spans="2:4">
      <c r="B117" s="128"/>
      <c r="C117" s="123">
        <v>0</v>
      </c>
      <c r="D117" s="123">
        <v>0</v>
      </c>
    </row>
    <row r="118" spans="2:4">
      <c r="B118" s="128"/>
      <c r="C118" s="123">
        <v>0</v>
      </c>
      <c r="D118" s="123">
        <v>0</v>
      </c>
    </row>
    <row r="119" spans="2:4">
      <c r="B119" s="128"/>
      <c r="C119" s="123">
        <v>0</v>
      </c>
      <c r="D119" s="123">
        <v>0</v>
      </c>
    </row>
    <row r="120" spans="2:4">
      <c r="B120" s="128"/>
      <c r="C120" s="123">
        <v>0</v>
      </c>
      <c r="D120" s="123">
        <v>0</v>
      </c>
    </row>
    <row r="121" spans="2:4">
      <c r="B121" s="128"/>
      <c r="C121" s="123">
        <v>0</v>
      </c>
      <c r="D121" s="123">
        <v>0</v>
      </c>
    </row>
    <row r="122" spans="2:4">
      <c r="B122" s="128"/>
      <c r="C122" s="123">
        <v>0</v>
      </c>
      <c r="D122" s="123">
        <v>0</v>
      </c>
    </row>
    <row r="123" spans="2:4">
      <c r="B123" s="128"/>
      <c r="C123" s="123">
        <v>0</v>
      </c>
      <c r="D123" s="123">
        <v>0</v>
      </c>
    </row>
    <row r="124" spans="2:4">
      <c r="B124" s="128"/>
      <c r="C124" s="123">
        <v>0</v>
      </c>
      <c r="D124" s="123">
        <v>0</v>
      </c>
    </row>
    <row r="125" spans="2:4">
      <c r="B125" s="128"/>
      <c r="C125" s="123">
        <v>0</v>
      </c>
      <c r="D125" s="123">
        <v>0</v>
      </c>
    </row>
    <row r="126" spans="2:4">
      <c r="B126" s="128"/>
      <c r="C126" s="123">
        <v>0</v>
      </c>
      <c r="D126" s="123">
        <v>0</v>
      </c>
    </row>
    <row r="127" spans="2:4">
      <c r="B127" s="128"/>
      <c r="C127" s="123">
        <v>0</v>
      </c>
      <c r="D127" s="123">
        <v>0</v>
      </c>
    </row>
    <row r="128" spans="2:4">
      <c r="B128" s="128"/>
      <c r="C128" s="123">
        <v>0</v>
      </c>
      <c r="D128" s="123">
        <v>0</v>
      </c>
    </row>
    <row r="129" spans="2:4">
      <c r="B129" s="128"/>
      <c r="C129" s="123">
        <v>0</v>
      </c>
      <c r="D129" s="123">
        <v>0</v>
      </c>
    </row>
    <row r="130" spans="2:4">
      <c r="B130" s="128"/>
      <c r="C130" s="123">
        <v>0</v>
      </c>
      <c r="D130" s="123">
        <v>0</v>
      </c>
    </row>
    <row r="131" spans="2:4">
      <c r="B131" s="128"/>
      <c r="C131" s="123">
        <v>0</v>
      </c>
      <c r="D131" s="123">
        <v>0</v>
      </c>
    </row>
    <row r="132" spans="2:4">
      <c r="B132" s="128"/>
      <c r="C132" s="123">
        <v>0</v>
      </c>
      <c r="D132" s="123">
        <v>0</v>
      </c>
    </row>
    <row r="133" spans="2:4">
      <c r="B133" s="128"/>
      <c r="C133" s="123">
        <v>0</v>
      </c>
      <c r="D133" s="123">
        <v>0</v>
      </c>
    </row>
    <row r="134" spans="2:4">
      <c r="B134" s="128"/>
      <c r="C134" s="123">
        <v>0</v>
      </c>
      <c r="D134" s="123">
        <v>0</v>
      </c>
    </row>
    <row r="135" spans="2:4">
      <c r="B135" s="128"/>
      <c r="C135" s="123">
        <v>0</v>
      </c>
      <c r="D135" s="123">
        <v>0</v>
      </c>
    </row>
    <row r="136" spans="2:4">
      <c r="B136" s="128"/>
      <c r="C136" s="123">
        <v>0</v>
      </c>
      <c r="D136" s="123">
        <v>0</v>
      </c>
    </row>
    <row r="137" spans="2:4">
      <c r="B137" s="128"/>
      <c r="C137" s="123">
        <v>0</v>
      </c>
      <c r="D137" s="123">
        <v>0</v>
      </c>
    </row>
    <row r="138" spans="2:4">
      <c r="B138" s="128"/>
      <c r="C138" s="123">
        <v>0</v>
      </c>
      <c r="D138" s="123">
        <v>0</v>
      </c>
    </row>
    <row r="139" spans="2:4">
      <c r="B139" s="128"/>
      <c r="C139" s="123">
        <v>0</v>
      </c>
      <c r="D139" s="123">
        <v>0</v>
      </c>
    </row>
    <row r="140" spans="2:4">
      <c r="B140" s="128"/>
      <c r="C140" s="123">
        <v>0</v>
      </c>
      <c r="D140" s="123">
        <v>0</v>
      </c>
    </row>
    <row r="141" spans="2:4">
      <c r="B141" s="128"/>
      <c r="C141" s="123">
        <v>0</v>
      </c>
      <c r="D141" s="123">
        <v>0</v>
      </c>
    </row>
    <row r="142" spans="2:4">
      <c r="B142" s="128"/>
      <c r="C142" s="123">
        <v>0</v>
      </c>
      <c r="D142" s="123">
        <v>0</v>
      </c>
    </row>
    <row r="143" spans="2:4">
      <c r="B143" s="128"/>
      <c r="C143" s="123">
        <v>0</v>
      </c>
      <c r="D143" s="123">
        <v>0</v>
      </c>
    </row>
    <row r="144" spans="2:4">
      <c r="B144" s="128"/>
      <c r="C144" s="123">
        <v>0</v>
      </c>
      <c r="D144" s="123">
        <v>0</v>
      </c>
    </row>
    <row r="145" spans="2:4">
      <c r="B145" s="128"/>
      <c r="C145" s="123">
        <v>0</v>
      </c>
      <c r="D145" s="123">
        <v>0</v>
      </c>
    </row>
    <row r="146" spans="2:4">
      <c r="B146" s="128"/>
      <c r="C146" s="123">
        <v>0</v>
      </c>
      <c r="D146" s="123">
        <v>0</v>
      </c>
    </row>
    <row r="147" spans="2:4">
      <c r="B147" s="128"/>
      <c r="C147" s="123">
        <v>0</v>
      </c>
      <c r="D147" s="123">
        <v>0</v>
      </c>
    </row>
    <row r="148" spans="2:4">
      <c r="B148" s="128"/>
      <c r="C148" s="123">
        <v>0</v>
      </c>
      <c r="D148" s="123">
        <v>0</v>
      </c>
    </row>
    <row r="149" spans="2:4">
      <c r="B149" s="128"/>
      <c r="C149" s="123">
        <v>0</v>
      </c>
      <c r="D149" s="123">
        <v>0</v>
      </c>
    </row>
    <row r="150" spans="2:4">
      <c r="B150" s="128"/>
      <c r="C150" s="123">
        <v>0</v>
      </c>
      <c r="D150" s="123">
        <v>0</v>
      </c>
    </row>
    <row r="151" spans="2:4">
      <c r="B151" s="128"/>
      <c r="C151" s="123">
        <v>0</v>
      </c>
      <c r="D151" s="123">
        <v>0</v>
      </c>
    </row>
    <row r="152" spans="2:4">
      <c r="B152" s="128"/>
      <c r="C152" s="123">
        <v>0</v>
      </c>
      <c r="D152" s="123">
        <v>0</v>
      </c>
    </row>
    <row r="153" spans="2:4">
      <c r="B153" s="128"/>
      <c r="C153" s="123">
        <v>0</v>
      </c>
      <c r="D153" s="123">
        <v>0</v>
      </c>
    </row>
    <row r="154" spans="2:4">
      <c r="B154" s="128"/>
      <c r="C154" s="123">
        <v>0</v>
      </c>
      <c r="D154" s="123">
        <v>0</v>
      </c>
    </row>
    <row r="155" spans="2:4">
      <c r="B155" s="128"/>
      <c r="C155" s="123">
        <v>0</v>
      </c>
      <c r="D155" s="123">
        <v>0</v>
      </c>
    </row>
    <row r="156" spans="2:4">
      <c r="B156" s="128"/>
      <c r="C156" s="123">
        <v>0</v>
      </c>
      <c r="D156" s="123">
        <v>0</v>
      </c>
    </row>
    <row r="157" spans="2:4">
      <c r="B157" s="128"/>
      <c r="C157" s="123">
        <v>0</v>
      </c>
      <c r="D157" s="123">
        <v>0</v>
      </c>
    </row>
    <row r="158" spans="2:4">
      <c r="B158" s="128"/>
      <c r="C158" s="123">
        <v>0</v>
      </c>
      <c r="D158" s="123">
        <v>0</v>
      </c>
    </row>
    <row r="159" spans="2:4">
      <c r="B159" s="128"/>
      <c r="C159" s="123">
        <v>0</v>
      </c>
      <c r="D159" s="123">
        <v>0</v>
      </c>
    </row>
    <row r="160" spans="2:4">
      <c r="B160" s="128"/>
      <c r="C160" s="123">
        <v>0</v>
      </c>
      <c r="D160" s="123">
        <v>0</v>
      </c>
    </row>
    <row r="161" spans="2:4">
      <c r="B161" s="128"/>
      <c r="C161" s="123">
        <v>0</v>
      </c>
      <c r="D161" s="123">
        <v>0</v>
      </c>
    </row>
    <row r="162" spans="2:4">
      <c r="B162" s="128"/>
      <c r="C162" s="123">
        <v>0</v>
      </c>
      <c r="D162" s="123">
        <v>0</v>
      </c>
    </row>
    <row r="163" spans="2:4">
      <c r="B163" s="128"/>
      <c r="C163" s="123">
        <v>0</v>
      </c>
      <c r="D163" s="123">
        <v>0</v>
      </c>
    </row>
    <row r="164" spans="2:4">
      <c r="B164" s="128"/>
      <c r="C164" s="123">
        <v>0</v>
      </c>
      <c r="D164" s="123">
        <v>0</v>
      </c>
    </row>
    <row r="165" spans="2:4">
      <c r="B165" s="128"/>
      <c r="C165" s="123">
        <v>0</v>
      </c>
      <c r="D165" s="123">
        <v>0</v>
      </c>
    </row>
    <row r="166" spans="2:4">
      <c r="B166" s="128"/>
      <c r="C166" s="123">
        <v>0</v>
      </c>
      <c r="D166" s="123">
        <v>0</v>
      </c>
    </row>
    <row r="167" spans="2:4">
      <c r="B167" s="128"/>
      <c r="C167" s="123">
        <v>0</v>
      </c>
      <c r="D167" s="123">
        <v>0</v>
      </c>
    </row>
    <row r="168" spans="2:4">
      <c r="B168" s="128"/>
      <c r="C168" s="123">
        <v>0</v>
      </c>
      <c r="D168" s="123">
        <v>0</v>
      </c>
    </row>
    <row r="169" spans="2:4">
      <c r="B169" s="128"/>
      <c r="C169" s="123">
        <v>0</v>
      </c>
      <c r="D169" s="123">
        <v>0</v>
      </c>
    </row>
    <row r="170" spans="2:4">
      <c r="B170" s="128"/>
      <c r="C170" s="123">
        <v>0</v>
      </c>
      <c r="D170" s="123">
        <v>0</v>
      </c>
    </row>
    <row r="171" spans="2:4">
      <c r="B171" s="128"/>
      <c r="C171" s="123">
        <v>0</v>
      </c>
      <c r="D171" s="123">
        <v>0</v>
      </c>
    </row>
    <row r="172" spans="2:4">
      <c r="B172" s="128"/>
      <c r="C172" s="123">
        <v>0</v>
      </c>
      <c r="D172" s="123">
        <v>0</v>
      </c>
    </row>
    <row r="173" spans="2:4">
      <c r="B173" s="128"/>
      <c r="C173" s="123">
        <v>0</v>
      </c>
      <c r="D173" s="123">
        <v>0</v>
      </c>
    </row>
    <row r="174" spans="2:4">
      <c r="B174" s="128"/>
      <c r="C174" s="123">
        <v>0</v>
      </c>
      <c r="D174" s="123">
        <v>0</v>
      </c>
    </row>
    <row r="175" spans="2:4">
      <c r="B175" s="128"/>
      <c r="C175" s="123">
        <v>0</v>
      </c>
      <c r="D175" s="123">
        <v>0</v>
      </c>
    </row>
    <row r="176" spans="2:4">
      <c r="B176" s="128"/>
      <c r="C176" s="123">
        <v>0</v>
      </c>
      <c r="D176" s="123">
        <v>0</v>
      </c>
    </row>
    <row r="177" spans="2:4">
      <c r="B177" s="128"/>
      <c r="C177" s="123">
        <v>0</v>
      </c>
      <c r="D177" s="123">
        <v>0</v>
      </c>
    </row>
    <row r="178" spans="2:4">
      <c r="B178" s="128"/>
      <c r="C178" s="123">
        <v>0</v>
      </c>
      <c r="D178" s="123">
        <v>0</v>
      </c>
    </row>
    <row r="179" spans="2:4">
      <c r="B179" s="128"/>
      <c r="C179" s="123">
        <v>0</v>
      </c>
      <c r="D179" s="123">
        <v>0</v>
      </c>
    </row>
    <row r="180" spans="2:4">
      <c r="B180" s="128"/>
      <c r="C180" s="123">
        <v>0</v>
      </c>
      <c r="D180" s="123">
        <v>0</v>
      </c>
    </row>
    <row r="181" spans="2:4">
      <c r="B181" s="128"/>
      <c r="C181" s="123">
        <v>0</v>
      </c>
      <c r="D181" s="123">
        <v>0</v>
      </c>
    </row>
    <row r="182" spans="2:4">
      <c r="B182" s="128"/>
      <c r="C182" s="123">
        <v>0</v>
      </c>
      <c r="D182" s="123">
        <v>0</v>
      </c>
    </row>
    <row r="183" spans="2:4">
      <c r="B183" s="128"/>
      <c r="C183" s="123">
        <v>0</v>
      </c>
      <c r="D183" s="123">
        <v>0</v>
      </c>
    </row>
    <row r="184" spans="2:4">
      <c r="B184" s="128"/>
      <c r="C184" s="123">
        <v>0</v>
      </c>
      <c r="D184" s="123">
        <v>0</v>
      </c>
    </row>
    <row r="185" spans="2:4">
      <c r="B185" s="128"/>
      <c r="C185" s="123">
        <v>0</v>
      </c>
      <c r="D185" s="123">
        <v>0</v>
      </c>
    </row>
    <row r="186" spans="2:4">
      <c r="B186" s="128"/>
      <c r="C186" s="123">
        <v>0</v>
      </c>
      <c r="D186" s="123">
        <v>0</v>
      </c>
    </row>
    <row r="187" spans="2:4">
      <c r="B187" s="128"/>
      <c r="C187" s="123">
        <v>0</v>
      </c>
      <c r="D187" s="123">
        <v>0</v>
      </c>
    </row>
    <row r="188" spans="2:4">
      <c r="B188" s="128"/>
      <c r="C188" s="123">
        <v>0</v>
      </c>
      <c r="D188" s="123">
        <v>0</v>
      </c>
    </row>
    <row r="189" spans="2:4">
      <c r="B189" s="128"/>
      <c r="C189" s="123">
        <v>0</v>
      </c>
      <c r="D189" s="123">
        <v>0</v>
      </c>
    </row>
    <row r="190" spans="2:4">
      <c r="B190" s="128"/>
      <c r="C190" s="123">
        <v>0</v>
      </c>
      <c r="D190" s="123">
        <v>0</v>
      </c>
    </row>
    <row r="191" spans="2:4">
      <c r="B191" s="128"/>
      <c r="C191" s="123">
        <v>0</v>
      </c>
      <c r="D191" s="123">
        <v>0</v>
      </c>
    </row>
    <row r="192" spans="2:4">
      <c r="B192" s="128"/>
      <c r="C192" s="123">
        <v>0</v>
      </c>
      <c r="D192" s="123">
        <v>0</v>
      </c>
    </row>
    <row r="193" spans="2:4">
      <c r="B193" s="128"/>
      <c r="C193" s="123">
        <v>0</v>
      </c>
      <c r="D193" s="123">
        <v>0</v>
      </c>
    </row>
    <row r="194" spans="2:4">
      <c r="B194" s="128"/>
      <c r="C194" s="123">
        <v>0</v>
      </c>
      <c r="D194" s="123">
        <v>0</v>
      </c>
    </row>
    <row r="195" spans="2:4">
      <c r="B195" s="128"/>
      <c r="C195" s="123">
        <v>0</v>
      </c>
      <c r="D195" s="123">
        <v>0</v>
      </c>
    </row>
    <row r="196" spans="2:4">
      <c r="B196" s="128"/>
      <c r="C196" s="123">
        <v>0</v>
      </c>
      <c r="D196" s="123">
        <v>0</v>
      </c>
    </row>
    <row r="197" spans="2:4">
      <c r="B197" s="128"/>
      <c r="C197" s="123">
        <v>0</v>
      </c>
      <c r="D197" s="123">
        <v>0</v>
      </c>
    </row>
    <row r="198" spans="2:4">
      <c r="B198" s="128"/>
      <c r="C198" s="123">
        <v>0</v>
      </c>
      <c r="D198" s="123">
        <v>0</v>
      </c>
    </row>
    <row r="199" spans="2:4">
      <c r="B199" s="128"/>
      <c r="C199" s="123">
        <v>0</v>
      </c>
      <c r="D199" s="123">
        <v>0</v>
      </c>
    </row>
    <row r="200" spans="2:4">
      <c r="B200" s="128"/>
      <c r="C200" s="123">
        <v>0</v>
      </c>
      <c r="D200" s="123">
        <v>0</v>
      </c>
    </row>
    <row r="201" spans="2:4">
      <c r="B201" s="128"/>
      <c r="C201" s="123">
        <v>0</v>
      </c>
      <c r="D201" s="123">
        <v>0</v>
      </c>
    </row>
    <row r="202" spans="2:4">
      <c r="B202" s="128"/>
      <c r="C202" s="123">
        <v>0</v>
      </c>
      <c r="D202" s="123">
        <v>0</v>
      </c>
    </row>
    <row r="203" spans="2:4">
      <c r="B203" s="128"/>
      <c r="C203" s="123">
        <v>0</v>
      </c>
      <c r="D203" s="123">
        <v>0</v>
      </c>
    </row>
    <row r="204" spans="2:4">
      <c r="B204" s="128"/>
      <c r="C204" s="123">
        <v>0</v>
      </c>
      <c r="D204" s="123">
        <v>0</v>
      </c>
    </row>
    <row r="205" spans="2:4">
      <c r="B205" s="128"/>
      <c r="C205" s="123">
        <v>0</v>
      </c>
      <c r="D205" s="123">
        <v>0</v>
      </c>
    </row>
    <row r="206" spans="2:4">
      <c r="B206" s="128"/>
      <c r="C206" s="123">
        <v>0</v>
      </c>
      <c r="D206" s="123">
        <v>0</v>
      </c>
    </row>
    <row r="207" spans="2:4">
      <c r="B207" s="128"/>
      <c r="C207" s="123">
        <v>0</v>
      </c>
      <c r="D207" s="123">
        <v>0</v>
      </c>
    </row>
    <row r="208" spans="2:4">
      <c r="B208" s="128"/>
      <c r="C208" s="123">
        <v>0</v>
      </c>
      <c r="D208" s="123">
        <v>0</v>
      </c>
    </row>
    <row r="209" spans="2:4">
      <c r="B209" s="128"/>
      <c r="C209" s="123">
        <v>0</v>
      </c>
      <c r="D209" s="123">
        <v>0</v>
      </c>
    </row>
    <row r="210" spans="2:4">
      <c r="B210" s="128"/>
      <c r="C210" s="123">
        <v>0</v>
      </c>
      <c r="D210" s="123">
        <v>0</v>
      </c>
    </row>
    <row r="211" spans="2:4">
      <c r="B211" s="128"/>
      <c r="C211" s="123">
        <v>0</v>
      </c>
      <c r="D211" s="123">
        <v>0</v>
      </c>
    </row>
    <row r="212" spans="2:4">
      <c r="B212" s="128"/>
      <c r="C212" s="123">
        <v>0</v>
      </c>
      <c r="D212" s="123">
        <v>0</v>
      </c>
    </row>
    <row r="213" spans="2:4">
      <c r="B213" s="128"/>
      <c r="C213" s="123">
        <v>0</v>
      </c>
      <c r="D213" s="123">
        <v>0</v>
      </c>
    </row>
    <row r="214" spans="2:4">
      <c r="B214" s="128"/>
      <c r="C214" s="123">
        <v>0</v>
      </c>
      <c r="D214" s="123">
        <v>0</v>
      </c>
    </row>
    <row r="215" spans="2:4">
      <c r="B215" s="128"/>
      <c r="C215" s="123">
        <v>0</v>
      </c>
      <c r="D215" s="123">
        <v>0</v>
      </c>
    </row>
    <row r="216" spans="2:4">
      <c r="B216" s="128"/>
      <c r="C216" s="123">
        <v>0</v>
      </c>
      <c r="D216" s="123">
        <v>0</v>
      </c>
    </row>
    <row r="217" spans="2:4">
      <c r="B217" s="128"/>
      <c r="C217" s="123">
        <v>0</v>
      </c>
      <c r="D217" s="123">
        <v>0</v>
      </c>
    </row>
    <row r="218" spans="2:4">
      <c r="B218" s="128"/>
      <c r="C218" s="123">
        <v>0</v>
      </c>
      <c r="D218" s="123">
        <v>0</v>
      </c>
    </row>
    <row r="219" spans="2:4">
      <c r="B219" s="128"/>
      <c r="C219" s="123">
        <v>0</v>
      </c>
      <c r="D219" s="123">
        <v>0</v>
      </c>
    </row>
    <row r="220" spans="2:4">
      <c r="B220" s="128"/>
      <c r="C220" s="123">
        <v>0</v>
      </c>
      <c r="D220" s="123">
        <v>0</v>
      </c>
    </row>
    <row r="221" spans="2:4">
      <c r="B221" s="128"/>
      <c r="C221" s="123">
        <v>0</v>
      </c>
      <c r="D221" s="123">
        <v>0</v>
      </c>
    </row>
    <row r="222" spans="2:4">
      <c r="B222" s="128"/>
      <c r="C222" s="123">
        <v>0</v>
      </c>
      <c r="D222" s="123">
        <v>0</v>
      </c>
    </row>
    <row r="223" spans="2:4">
      <c r="B223" s="128"/>
      <c r="C223" s="123">
        <v>0</v>
      </c>
      <c r="D223" s="123">
        <v>0</v>
      </c>
    </row>
    <row r="224" spans="2:4">
      <c r="B224" s="128"/>
      <c r="C224" s="123">
        <v>0</v>
      </c>
      <c r="D224" s="123">
        <v>0</v>
      </c>
    </row>
    <row r="225" spans="2:4">
      <c r="B225" s="128"/>
      <c r="C225" s="123">
        <v>0</v>
      </c>
      <c r="D225" s="123">
        <v>0</v>
      </c>
    </row>
    <row r="226" spans="2:4">
      <c r="B226" s="128"/>
      <c r="C226" s="123">
        <v>0</v>
      </c>
      <c r="D226" s="123">
        <v>0</v>
      </c>
    </row>
    <row r="227" spans="2:4">
      <c r="B227" s="128"/>
      <c r="C227" s="123">
        <v>0</v>
      </c>
      <c r="D227" s="123">
        <v>0</v>
      </c>
    </row>
    <row r="228" spans="2:4">
      <c r="B228" s="128"/>
      <c r="C228" s="123">
        <v>0</v>
      </c>
      <c r="D228" s="123">
        <v>0</v>
      </c>
    </row>
    <row r="229" spans="2:4">
      <c r="B229" s="128"/>
      <c r="C229" s="123">
        <v>0</v>
      </c>
      <c r="D229" s="123">
        <v>0</v>
      </c>
    </row>
    <row r="230" spans="2:4">
      <c r="B230" s="128"/>
      <c r="C230" s="123">
        <v>0</v>
      </c>
      <c r="D230" s="123">
        <v>0</v>
      </c>
    </row>
    <row r="231" spans="2:4">
      <c r="B231" s="128"/>
      <c r="C231" s="123">
        <v>0</v>
      </c>
      <c r="D231" s="123">
        <v>0</v>
      </c>
    </row>
    <row r="232" spans="2:4">
      <c r="B232" s="128"/>
      <c r="C232" s="123">
        <v>0</v>
      </c>
      <c r="D232" s="123">
        <v>0</v>
      </c>
    </row>
    <row r="233" spans="2:4">
      <c r="B233" s="128"/>
      <c r="C233" s="123">
        <v>0</v>
      </c>
      <c r="D233" s="123">
        <v>0</v>
      </c>
    </row>
    <row r="234" spans="2:4">
      <c r="B234" s="128"/>
      <c r="C234" s="123">
        <v>0</v>
      </c>
      <c r="D234" s="123">
        <v>0</v>
      </c>
    </row>
    <row r="235" spans="2:4">
      <c r="B235" s="128"/>
      <c r="C235" s="123">
        <v>0</v>
      </c>
      <c r="D235" s="123">
        <v>0</v>
      </c>
    </row>
    <row r="236" spans="2:4">
      <c r="B236" s="128"/>
      <c r="C236" s="123">
        <v>0</v>
      </c>
      <c r="D236" s="123">
        <v>0</v>
      </c>
    </row>
    <row r="237" spans="2:4">
      <c r="B237" s="128"/>
      <c r="C237" s="123">
        <v>0</v>
      </c>
      <c r="D237" s="123">
        <v>0</v>
      </c>
    </row>
    <row r="238" spans="2:4">
      <c r="B238" s="128"/>
      <c r="C238" s="123">
        <v>0</v>
      </c>
      <c r="D238" s="123">
        <v>0</v>
      </c>
    </row>
    <row r="239" spans="2:4">
      <c r="B239" s="128"/>
      <c r="C239" s="123">
        <v>0</v>
      </c>
      <c r="D239" s="123">
        <v>0</v>
      </c>
    </row>
    <row r="240" spans="2:4">
      <c r="B240" s="128"/>
      <c r="C240" s="123">
        <v>0</v>
      </c>
      <c r="D240" s="123">
        <v>0</v>
      </c>
    </row>
    <row r="241" spans="2:4">
      <c r="B241" s="128"/>
      <c r="C241" s="123">
        <v>0</v>
      </c>
      <c r="D241" s="123">
        <v>0</v>
      </c>
    </row>
    <row r="242" spans="2:4">
      <c r="B242" s="128"/>
      <c r="C242" s="123">
        <v>0</v>
      </c>
      <c r="D242" s="123">
        <v>0</v>
      </c>
    </row>
    <row r="243" spans="2:4">
      <c r="B243" s="128"/>
      <c r="C243" s="123">
        <v>0</v>
      </c>
      <c r="D243" s="123">
        <v>0</v>
      </c>
    </row>
    <row r="244" spans="2:4">
      <c r="B244" s="128"/>
      <c r="C244" s="123">
        <v>0</v>
      </c>
      <c r="D244" s="123">
        <v>0</v>
      </c>
    </row>
    <row r="245" spans="2:4">
      <c r="B245" s="128"/>
      <c r="C245" s="123">
        <v>0</v>
      </c>
      <c r="D245" s="123">
        <v>0</v>
      </c>
    </row>
    <row r="246" spans="2:4">
      <c r="B246" s="128"/>
      <c r="C246" s="123">
        <v>0</v>
      </c>
      <c r="D246" s="123">
        <v>0</v>
      </c>
    </row>
    <row r="247" spans="2:4">
      <c r="B247" s="128"/>
      <c r="C247" s="123">
        <v>0</v>
      </c>
      <c r="D247" s="123">
        <v>0</v>
      </c>
    </row>
    <row r="248" spans="2:4">
      <c r="B248" s="128"/>
      <c r="C248" s="123">
        <v>0</v>
      </c>
      <c r="D248" s="123">
        <v>0</v>
      </c>
    </row>
    <row r="249" spans="2:4">
      <c r="B249" s="128"/>
      <c r="C249" s="123">
        <v>0</v>
      </c>
      <c r="D249" s="123">
        <v>0</v>
      </c>
    </row>
    <row r="250" spans="2:4">
      <c r="B250" s="128"/>
      <c r="C250" s="123">
        <v>0</v>
      </c>
      <c r="D250" s="123">
        <v>0</v>
      </c>
    </row>
    <row r="251" spans="2:4">
      <c r="B251" s="128"/>
      <c r="C251" s="123">
        <v>0</v>
      </c>
      <c r="D251" s="123">
        <v>0</v>
      </c>
    </row>
    <row r="252" spans="2:4">
      <c r="B252" s="128"/>
      <c r="C252" s="123">
        <v>0</v>
      </c>
      <c r="D252" s="123">
        <v>0</v>
      </c>
    </row>
    <row r="253" spans="2:4">
      <c r="B253" s="128"/>
      <c r="C253" s="123">
        <v>0</v>
      </c>
      <c r="D253" s="123">
        <v>0</v>
      </c>
    </row>
    <row r="254" spans="2:4">
      <c r="B254" s="128"/>
      <c r="C254" s="123">
        <v>0</v>
      </c>
      <c r="D254" s="123">
        <v>0</v>
      </c>
    </row>
    <row r="255" spans="2:4">
      <c r="B255" s="128"/>
      <c r="C255" s="123">
        <v>0</v>
      </c>
      <c r="D255" s="123">
        <v>0</v>
      </c>
    </row>
    <row r="256" spans="2:4">
      <c r="B256" s="128"/>
      <c r="C256" s="123">
        <v>0</v>
      </c>
      <c r="D256" s="123">
        <v>0</v>
      </c>
    </row>
    <row r="257" spans="2:4">
      <c r="B257" s="128"/>
      <c r="C257" s="123">
        <v>0</v>
      </c>
      <c r="D257" s="123">
        <v>0</v>
      </c>
    </row>
    <row r="258" spans="2:4">
      <c r="B258" s="128"/>
      <c r="C258" s="123">
        <v>0</v>
      </c>
      <c r="D258" s="123">
        <v>0</v>
      </c>
    </row>
    <row r="259" spans="2:4">
      <c r="B259" s="128"/>
      <c r="C259" s="123">
        <v>0</v>
      </c>
      <c r="D259" s="123">
        <v>0</v>
      </c>
    </row>
    <row r="260" spans="2:4">
      <c r="B260" s="128"/>
      <c r="C260" s="123">
        <v>0</v>
      </c>
      <c r="D260" s="123">
        <v>0</v>
      </c>
    </row>
    <row r="261" spans="2:4">
      <c r="B261" s="128"/>
      <c r="C261" s="123">
        <v>0</v>
      </c>
      <c r="D261" s="123">
        <v>0</v>
      </c>
    </row>
    <row r="262" spans="2:4">
      <c r="B262" s="128"/>
      <c r="C262" s="123">
        <v>0</v>
      </c>
      <c r="D262" s="123">
        <v>0</v>
      </c>
    </row>
    <row r="263" spans="2:4">
      <c r="B263" s="128"/>
      <c r="C263" s="123">
        <v>0</v>
      </c>
      <c r="D263" s="123">
        <v>0</v>
      </c>
    </row>
    <row r="264" spans="2:4">
      <c r="B264" s="128"/>
      <c r="C264" s="123">
        <v>0</v>
      </c>
      <c r="D264" s="123">
        <v>0</v>
      </c>
    </row>
    <row r="265" spans="2:4">
      <c r="B265" s="128"/>
      <c r="C265" s="123">
        <v>0</v>
      </c>
      <c r="D265" s="123">
        <v>0</v>
      </c>
    </row>
    <row r="266" spans="2:4">
      <c r="B266" s="128"/>
      <c r="C266" s="123">
        <v>0</v>
      </c>
      <c r="D266" s="123">
        <v>0</v>
      </c>
    </row>
    <row r="267" spans="2:4">
      <c r="B267" s="128"/>
      <c r="C267" s="123">
        <v>0</v>
      </c>
      <c r="D267" s="123">
        <v>0</v>
      </c>
    </row>
    <row r="268" spans="2:4">
      <c r="B268" s="128"/>
      <c r="C268" s="123">
        <v>0</v>
      </c>
      <c r="D268" s="123">
        <v>0</v>
      </c>
    </row>
    <row r="269" spans="2:4">
      <c r="B269" s="128"/>
      <c r="C269" s="123">
        <v>0</v>
      </c>
      <c r="D269" s="123">
        <v>0</v>
      </c>
    </row>
    <row r="270" spans="2:4">
      <c r="B270" s="128"/>
      <c r="C270" s="123">
        <v>0</v>
      </c>
      <c r="D270" s="123">
        <v>0</v>
      </c>
    </row>
    <row r="271" spans="2:4">
      <c r="B271" s="128"/>
      <c r="C271" s="123">
        <v>0</v>
      </c>
      <c r="D271" s="123">
        <v>0</v>
      </c>
    </row>
    <row r="272" spans="2:4">
      <c r="B272" s="128"/>
      <c r="C272" s="123">
        <v>0</v>
      </c>
      <c r="D272" s="123">
        <v>0</v>
      </c>
    </row>
    <row r="273" spans="2:4">
      <c r="B273" s="128"/>
      <c r="C273" s="123">
        <v>0</v>
      </c>
      <c r="D273" s="123">
        <v>0</v>
      </c>
    </row>
    <row r="274" spans="2:4">
      <c r="B274" s="128"/>
      <c r="C274" s="123">
        <v>0</v>
      </c>
      <c r="D274" s="123">
        <v>0</v>
      </c>
    </row>
    <row r="275" spans="2:4">
      <c r="B275" s="128"/>
      <c r="C275" s="123">
        <v>0</v>
      </c>
      <c r="D275" s="123">
        <v>0</v>
      </c>
    </row>
    <row r="276" spans="2:4">
      <c r="B276" s="128"/>
      <c r="C276" s="123">
        <v>0</v>
      </c>
      <c r="D276" s="123">
        <v>0</v>
      </c>
    </row>
    <row r="277" spans="2:4">
      <c r="B277" s="128"/>
      <c r="C277" s="123">
        <v>0</v>
      </c>
      <c r="D277" s="123">
        <v>0</v>
      </c>
    </row>
    <row r="278" spans="2:4">
      <c r="B278" s="128"/>
      <c r="C278" s="123">
        <v>0</v>
      </c>
      <c r="D278" s="123">
        <v>0</v>
      </c>
    </row>
    <row r="279" spans="2:4">
      <c r="B279" s="128"/>
      <c r="C279" s="123">
        <v>0</v>
      </c>
      <c r="D279" s="123">
        <v>0</v>
      </c>
    </row>
    <row r="280" spans="2:4">
      <c r="B280" s="128"/>
      <c r="C280" s="123">
        <v>0</v>
      </c>
      <c r="D280" s="123">
        <v>0</v>
      </c>
    </row>
    <row r="281" spans="2:4">
      <c r="B281" s="128"/>
      <c r="C281" s="123">
        <v>0</v>
      </c>
      <c r="D281" s="123">
        <v>0</v>
      </c>
    </row>
    <row r="282" spans="2:4">
      <c r="B282" s="128"/>
      <c r="C282" s="123">
        <v>0</v>
      </c>
      <c r="D282" s="123">
        <v>0</v>
      </c>
    </row>
    <row r="283" spans="2:4">
      <c r="B283" s="128"/>
      <c r="C283" s="123">
        <v>0</v>
      </c>
      <c r="D283" s="123">
        <v>0</v>
      </c>
    </row>
    <row r="284" spans="2:4">
      <c r="B284" s="128"/>
      <c r="C284" s="123">
        <v>0</v>
      </c>
      <c r="D284" s="123">
        <v>0</v>
      </c>
    </row>
    <row r="285" spans="2:4">
      <c r="B285" s="128"/>
      <c r="C285" s="123">
        <v>0</v>
      </c>
      <c r="D285" s="123">
        <v>0</v>
      </c>
    </row>
    <row r="286" spans="2:4">
      <c r="B286" s="128"/>
      <c r="C286" s="123">
        <v>0</v>
      </c>
      <c r="D286" s="123">
        <v>0</v>
      </c>
    </row>
    <row r="287" spans="2:4">
      <c r="B287" s="128"/>
      <c r="C287" s="123">
        <v>0</v>
      </c>
      <c r="D287" s="123">
        <v>0</v>
      </c>
    </row>
    <row r="288" spans="2:4">
      <c r="B288" s="128"/>
      <c r="C288" s="123">
        <v>0</v>
      </c>
      <c r="D288" s="123">
        <v>0</v>
      </c>
    </row>
    <row r="289" spans="2:4">
      <c r="B289" s="128"/>
      <c r="C289" s="123">
        <v>0</v>
      </c>
      <c r="D289" s="123">
        <v>0</v>
      </c>
    </row>
    <row r="290" spans="2:4">
      <c r="B290" s="128"/>
      <c r="C290" s="123">
        <v>0</v>
      </c>
      <c r="D290" s="123">
        <v>0</v>
      </c>
    </row>
    <row r="291" spans="2:4">
      <c r="B291" s="128"/>
      <c r="C291" s="123">
        <v>0</v>
      </c>
      <c r="D291" s="123">
        <v>0</v>
      </c>
    </row>
    <row r="292" spans="2:4">
      <c r="B292" s="128"/>
      <c r="C292" s="123">
        <v>0</v>
      </c>
      <c r="D292" s="123">
        <v>0</v>
      </c>
    </row>
    <row r="293" spans="2:4">
      <c r="B293" s="128"/>
      <c r="C293" s="123">
        <v>0</v>
      </c>
      <c r="D293" s="123">
        <v>0</v>
      </c>
    </row>
    <row r="294" spans="2:4">
      <c r="B294" s="128"/>
      <c r="C294" s="123">
        <v>0</v>
      </c>
      <c r="D294" s="123">
        <v>0</v>
      </c>
    </row>
    <row r="295" spans="2:4">
      <c r="B295" s="128"/>
      <c r="C295" s="123">
        <v>0</v>
      </c>
      <c r="D295" s="123">
        <v>0</v>
      </c>
    </row>
    <row r="296" spans="2:4">
      <c r="B296" s="128"/>
      <c r="C296" s="123">
        <v>0</v>
      </c>
      <c r="D296" s="123">
        <v>0</v>
      </c>
    </row>
    <row r="297" spans="2:4">
      <c r="B297" s="128"/>
      <c r="C297" s="123">
        <v>0</v>
      </c>
      <c r="D297" s="123">
        <v>0</v>
      </c>
    </row>
    <row r="298" spans="2:4">
      <c r="B298" s="128"/>
      <c r="C298" s="123">
        <v>0</v>
      </c>
      <c r="D298" s="123">
        <v>0</v>
      </c>
    </row>
    <row r="299" spans="2:4">
      <c r="B299" s="128"/>
      <c r="C299" s="123">
        <v>0</v>
      </c>
      <c r="D299" s="123">
        <v>0</v>
      </c>
    </row>
    <row r="300" spans="2:4">
      <c r="B300" s="128"/>
      <c r="C300" s="123">
        <v>0</v>
      </c>
      <c r="D300" s="123">
        <v>0</v>
      </c>
    </row>
    <row r="301" spans="2:4">
      <c r="B301" s="128"/>
      <c r="C301" s="123">
        <v>0</v>
      </c>
      <c r="D301" s="123">
        <v>0</v>
      </c>
    </row>
    <row r="302" spans="2:4">
      <c r="B302" s="128"/>
      <c r="C302" s="123">
        <v>0</v>
      </c>
      <c r="D302" s="123">
        <v>0</v>
      </c>
    </row>
    <row r="303" spans="2:4">
      <c r="B303" s="128"/>
      <c r="C303" s="123">
        <v>0</v>
      </c>
      <c r="D303" s="123">
        <v>0</v>
      </c>
    </row>
    <row r="304" spans="2:4">
      <c r="B304" s="128"/>
      <c r="C304" s="123">
        <v>0</v>
      </c>
      <c r="D304" s="123">
        <v>0</v>
      </c>
    </row>
    <row r="305" spans="2:4">
      <c r="B305" s="128"/>
      <c r="C305" s="123">
        <v>0</v>
      </c>
      <c r="D305" s="123">
        <v>0</v>
      </c>
    </row>
    <row r="306" spans="2:4">
      <c r="B306" s="128"/>
      <c r="C306" s="123">
        <v>0</v>
      </c>
      <c r="D306" s="123">
        <v>0</v>
      </c>
    </row>
    <row r="307" spans="2:4">
      <c r="B307" s="128"/>
      <c r="C307" s="123">
        <v>0</v>
      </c>
      <c r="D307" s="123">
        <v>0</v>
      </c>
    </row>
    <row r="308" spans="2:4">
      <c r="B308" s="128"/>
      <c r="C308" s="123">
        <v>0</v>
      </c>
      <c r="D308" s="123">
        <v>0</v>
      </c>
    </row>
    <row r="309" spans="2:4">
      <c r="B309" s="128"/>
      <c r="C309" s="123">
        <v>0</v>
      </c>
      <c r="D309" s="123">
        <v>0</v>
      </c>
    </row>
    <row r="310" spans="2:4">
      <c r="B310" s="128"/>
      <c r="C310" s="123">
        <v>0</v>
      </c>
      <c r="D310" s="123">
        <v>0</v>
      </c>
    </row>
    <row r="311" spans="2:4">
      <c r="B311" s="128"/>
      <c r="C311" s="123">
        <v>0</v>
      </c>
      <c r="D311" s="123">
        <v>0</v>
      </c>
    </row>
    <row r="312" spans="2:4">
      <c r="B312" s="128"/>
      <c r="C312" s="123">
        <v>0</v>
      </c>
      <c r="D312" s="123">
        <v>0</v>
      </c>
    </row>
    <row r="313" spans="2:4">
      <c r="B313" s="128"/>
      <c r="C313" s="123">
        <v>0</v>
      </c>
      <c r="D313" s="123">
        <v>0</v>
      </c>
    </row>
    <row r="314" spans="2:4">
      <c r="B314" s="128"/>
      <c r="C314" s="123">
        <v>0</v>
      </c>
      <c r="D314" s="123">
        <v>0</v>
      </c>
    </row>
    <row r="315" spans="2:4">
      <c r="B315" s="128"/>
      <c r="C315" s="123">
        <v>0</v>
      </c>
      <c r="D315" s="123">
        <v>0</v>
      </c>
    </row>
    <row r="316" spans="2:4">
      <c r="B316" s="128"/>
      <c r="C316" s="123">
        <v>0</v>
      </c>
      <c r="D316" s="123">
        <v>0</v>
      </c>
    </row>
    <row r="317" spans="2:4">
      <c r="B317" s="128"/>
      <c r="C317" s="123">
        <v>0</v>
      </c>
      <c r="D317" s="123">
        <v>0</v>
      </c>
    </row>
    <row r="318" spans="2:4">
      <c r="B318" s="128"/>
      <c r="C318" s="123">
        <v>0</v>
      </c>
      <c r="D318" s="123">
        <v>0</v>
      </c>
    </row>
    <row r="319" spans="2:4">
      <c r="B319" s="128"/>
      <c r="C319" s="123">
        <v>0</v>
      </c>
      <c r="D319" s="123">
        <v>0</v>
      </c>
    </row>
    <row r="320" spans="2:4">
      <c r="B320" s="128"/>
      <c r="C320" s="123">
        <v>0</v>
      </c>
      <c r="D320" s="123">
        <v>0</v>
      </c>
    </row>
    <row r="321" spans="2:4">
      <c r="B321" s="128"/>
      <c r="C321" s="123">
        <v>0</v>
      </c>
      <c r="D321" s="123">
        <v>0</v>
      </c>
    </row>
    <row r="322" spans="2:4">
      <c r="B322" s="128"/>
      <c r="C322" s="123">
        <v>0</v>
      </c>
      <c r="D322" s="123">
        <v>0</v>
      </c>
    </row>
    <row r="323" spans="2:4">
      <c r="B323" s="128"/>
      <c r="C323" s="123">
        <v>0</v>
      </c>
      <c r="D323" s="123">
        <v>0</v>
      </c>
    </row>
    <row r="324" spans="2:4">
      <c r="B324" s="128"/>
      <c r="C324" s="123">
        <v>0</v>
      </c>
      <c r="D324" s="123">
        <v>0</v>
      </c>
    </row>
    <row r="325" spans="2:4">
      <c r="B325" s="128"/>
      <c r="C325" s="123">
        <v>0</v>
      </c>
      <c r="D325" s="123">
        <v>0</v>
      </c>
    </row>
    <row r="326" spans="2:4">
      <c r="B326" s="128"/>
      <c r="C326" s="123">
        <v>0</v>
      </c>
      <c r="D326" s="123">
        <v>0</v>
      </c>
    </row>
    <row r="327" spans="2:4">
      <c r="B327" s="128"/>
      <c r="C327" s="123">
        <v>0</v>
      </c>
      <c r="D327" s="123">
        <v>0</v>
      </c>
    </row>
    <row r="328" spans="2:4">
      <c r="B328" s="128"/>
      <c r="C328" s="123">
        <v>0</v>
      </c>
      <c r="D328" s="123">
        <v>0</v>
      </c>
    </row>
    <row r="329" spans="2:4">
      <c r="B329" s="128"/>
      <c r="C329" s="123">
        <v>0</v>
      </c>
      <c r="D329" s="123">
        <v>0</v>
      </c>
    </row>
    <row r="330" spans="2:4">
      <c r="B330" s="128"/>
      <c r="C330" s="123">
        <v>0</v>
      </c>
      <c r="D330" s="123">
        <v>0</v>
      </c>
    </row>
    <row r="331" spans="2:4">
      <c r="B331" s="128"/>
      <c r="C331" s="123">
        <v>0</v>
      </c>
      <c r="D331" s="123">
        <v>0</v>
      </c>
    </row>
    <row r="332" spans="2:4">
      <c r="B332" s="128"/>
      <c r="C332" s="123">
        <v>0</v>
      </c>
      <c r="D332" s="123">
        <v>0</v>
      </c>
    </row>
    <row r="333" spans="2:4">
      <c r="B333" s="128"/>
      <c r="C333" s="123">
        <v>0</v>
      </c>
      <c r="D333" s="123">
        <v>0</v>
      </c>
    </row>
    <row r="334" spans="2:4">
      <c r="B334" s="128"/>
      <c r="C334" s="123">
        <v>0</v>
      </c>
      <c r="D334" s="123">
        <v>0</v>
      </c>
    </row>
    <row r="335" spans="2:4">
      <c r="B335" s="128"/>
      <c r="C335" s="123">
        <v>0</v>
      </c>
      <c r="D335" s="123">
        <v>0</v>
      </c>
    </row>
    <row r="336" spans="2:4">
      <c r="B336" s="128"/>
      <c r="C336" s="123">
        <v>0</v>
      </c>
      <c r="D336" s="123">
        <v>0</v>
      </c>
    </row>
    <row r="337" spans="2:4">
      <c r="B337" s="128"/>
      <c r="C337" s="123">
        <v>0</v>
      </c>
      <c r="D337" s="123">
        <v>0</v>
      </c>
    </row>
    <row r="338" spans="2:4">
      <c r="B338" s="128"/>
      <c r="C338" s="123">
        <v>0</v>
      </c>
      <c r="D338" s="123">
        <v>0</v>
      </c>
    </row>
    <row r="339" spans="2:4">
      <c r="B339" s="128"/>
      <c r="C339" s="123">
        <v>0</v>
      </c>
      <c r="D339" s="123">
        <v>0</v>
      </c>
    </row>
    <row r="340" spans="2:4">
      <c r="B340" s="128"/>
      <c r="C340" s="123">
        <v>0</v>
      </c>
      <c r="D340" s="123">
        <v>0</v>
      </c>
    </row>
    <row r="341" spans="2:4">
      <c r="B341" s="128"/>
      <c r="C341" s="123">
        <v>0</v>
      </c>
      <c r="D341" s="123">
        <v>0</v>
      </c>
    </row>
    <row r="342" spans="2:4">
      <c r="B342" s="128"/>
      <c r="C342" s="123">
        <v>0</v>
      </c>
      <c r="D342" s="123">
        <v>0</v>
      </c>
    </row>
    <row r="343" spans="2:4">
      <c r="B343" s="128"/>
      <c r="C343" s="123">
        <v>0</v>
      </c>
      <c r="D343" s="123">
        <v>0</v>
      </c>
    </row>
    <row r="344" spans="2:4">
      <c r="B344" s="128"/>
      <c r="C344" s="123">
        <v>0</v>
      </c>
      <c r="D344" s="123">
        <v>0</v>
      </c>
    </row>
    <row r="345" spans="2:4">
      <c r="B345" s="128"/>
      <c r="C345" s="123">
        <v>0</v>
      </c>
      <c r="D345" s="123">
        <v>0</v>
      </c>
    </row>
    <row r="346" spans="2:4">
      <c r="B346" s="128"/>
      <c r="C346" s="123">
        <v>0</v>
      </c>
      <c r="D346" s="123">
        <v>0</v>
      </c>
    </row>
    <row r="347" spans="2:4">
      <c r="B347" s="128"/>
      <c r="C347" s="123">
        <v>0</v>
      </c>
      <c r="D347" s="123">
        <v>0</v>
      </c>
    </row>
    <row r="348" spans="2:4">
      <c r="B348" s="128"/>
      <c r="C348" s="123">
        <v>0</v>
      </c>
      <c r="D348" s="123">
        <v>0</v>
      </c>
    </row>
    <row r="349" spans="2:4">
      <c r="B349" s="128"/>
      <c r="C349" s="123">
        <v>0</v>
      </c>
      <c r="D349" s="123">
        <v>0</v>
      </c>
    </row>
    <row r="350" spans="2:4">
      <c r="B350" s="127" t="s">
        <v>105</v>
      </c>
      <c r="C350" s="125">
        <f>SUM(C15:C349)</f>
        <v>0</v>
      </c>
      <c r="D350" s="125">
        <f>SUM(D15:D349)</f>
        <v>0</v>
      </c>
    </row>
    <row r="351" spans="2:4">
      <c r="B351" s="720" t="s">
        <v>140</v>
      </c>
      <c r="C351" s="720"/>
      <c r="D351" s="126">
        <f>D13-C350+D350</f>
        <v>0</v>
      </c>
    </row>
    <row r="356" spans="2:4">
      <c r="B356" s="713" t="s">
        <v>141</v>
      </c>
      <c r="C356" s="713"/>
      <c r="D356" s="713"/>
    </row>
    <row r="357" spans="2:4">
      <c r="B357" s="714" t="s">
        <v>142</v>
      </c>
      <c r="C357" s="714"/>
      <c r="D357" s="714"/>
    </row>
  </sheetData>
  <sheetProtection password="B090" sheet="1" objects="1" scenarios="1"/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0"/>
  <sheetViews>
    <sheetView workbookViewId="0">
      <selection activeCell="B14" sqref="B14"/>
    </sheetView>
  </sheetViews>
  <sheetFormatPr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683" t="s">
        <v>0</v>
      </c>
      <c r="C2" s="683"/>
      <c r="D2" s="683"/>
      <c r="E2" s="683"/>
    </row>
    <row r="3" spans="1:7" ht="15.75">
      <c r="B3" s="700" t="s">
        <v>1</v>
      </c>
      <c r="C3" s="700"/>
      <c r="D3" s="700"/>
      <c r="E3" s="700"/>
    </row>
    <row r="4" spans="1:7" ht="15" customHeight="1">
      <c r="B4" s="731" t="s">
        <v>4</v>
      </c>
      <c r="C4" s="731"/>
      <c r="D4" s="731"/>
      <c r="E4" s="731"/>
    </row>
    <row r="8" spans="1:7" ht="34.5" customHeight="1">
      <c r="A8" s="732" t="s">
        <v>162</v>
      </c>
      <c r="B8" s="732"/>
      <c r="C8" s="732"/>
      <c r="D8" s="732"/>
      <c r="E8" s="732"/>
      <c r="F8" s="732"/>
      <c r="G8" s="732"/>
    </row>
    <row r="9" spans="1:7" ht="30" customHeight="1">
      <c r="A9" s="728" t="s">
        <v>521</v>
      </c>
      <c r="B9" s="733" t="s">
        <v>643</v>
      </c>
      <c r="C9" s="733"/>
      <c r="D9" s="733"/>
      <c r="E9" s="733"/>
      <c r="F9" s="733"/>
      <c r="G9" s="733"/>
    </row>
    <row r="10" spans="1:7" ht="17.25" customHeight="1">
      <c r="A10" s="728"/>
      <c r="B10" s="730" t="s">
        <v>163</v>
      </c>
      <c r="C10" s="730"/>
      <c r="D10" s="730"/>
      <c r="E10" s="730"/>
      <c r="F10" s="730"/>
      <c r="G10" s="730"/>
    </row>
    <row r="11" spans="1:7" ht="17.25" customHeight="1">
      <c r="A11" s="729" t="s">
        <v>164</v>
      </c>
      <c r="B11" s="730"/>
      <c r="C11" s="730"/>
      <c r="D11" s="730"/>
      <c r="E11" s="730"/>
      <c r="F11" s="730"/>
      <c r="G11" s="730"/>
    </row>
    <row r="12" spans="1:7" ht="21.75" customHeight="1">
      <c r="A12" s="729"/>
      <c r="B12" s="107" t="s">
        <v>165</v>
      </c>
      <c r="C12" s="107" t="s">
        <v>166</v>
      </c>
      <c r="D12" s="107" t="s">
        <v>167</v>
      </c>
      <c r="E12" s="107" t="s">
        <v>168</v>
      </c>
      <c r="F12" s="107" t="s">
        <v>169</v>
      </c>
      <c r="G12" s="108" t="s">
        <v>170</v>
      </c>
    </row>
    <row r="13" spans="1:7" ht="51">
      <c r="A13" s="182" t="s">
        <v>413</v>
      </c>
      <c r="B13" s="110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f>B13-C13+D13+E13-F13</f>
        <v>0</v>
      </c>
    </row>
    <row r="14" spans="1:7" ht="51">
      <c r="A14" s="182" t="s">
        <v>414</v>
      </c>
      <c r="B14" s="110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f>B14-C14+D14+E14-F14</f>
        <v>0</v>
      </c>
    </row>
    <row r="15" spans="1:7" ht="51">
      <c r="A15" s="109" t="s">
        <v>171</v>
      </c>
      <c r="B15" s="110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f>B15-C15+D15+E15-F15</f>
        <v>0</v>
      </c>
    </row>
    <row r="16" spans="1:7" ht="51">
      <c r="A16" s="109" t="s">
        <v>171</v>
      </c>
      <c r="B16" s="110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f>B16-C16+D16+E16-F16</f>
        <v>0</v>
      </c>
    </row>
    <row r="17" spans="1:7" ht="51">
      <c r="A17" s="109" t="s">
        <v>171</v>
      </c>
      <c r="B17" s="110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f>B17-C17+D17+E17-F17</f>
        <v>0</v>
      </c>
    </row>
    <row r="18" spans="1:7">
      <c r="A18" s="112" t="s">
        <v>172</v>
      </c>
      <c r="B18" s="113">
        <f t="shared" ref="B18:G18" si="0">SUM(B13:B17)</f>
        <v>0</v>
      </c>
      <c r="C18" s="113">
        <f t="shared" si="0"/>
        <v>0</v>
      </c>
      <c r="D18" s="113">
        <f t="shared" si="0"/>
        <v>0</v>
      </c>
      <c r="E18" s="113">
        <f t="shared" si="0"/>
        <v>0</v>
      </c>
      <c r="F18" s="113">
        <f t="shared" si="0"/>
        <v>0</v>
      </c>
      <c r="G18" s="113">
        <f t="shared" si="0"/>
        <v>0</v>
      </c>
    </row>
    <row r="19" spans="1:7" ht="31.5" customHeight="1">
      <c r="A19" s="729" t="s">
        <v>173</v>
      </c>
      <c r="B19" s="729" t="s">
        <v>173</v>
      </c>
      <c r="C19" s="729"/>
      <c r="D19" s="729"/>
      <c r="E19" s="729"/>
      <c r="F19" s="729"/>
      <c r="G19" s="114">
        <f>G21</f>
        <v>0</v>
      </c>
    </row>
    <row r="20" spans="1:7" ht="22.5" customHeight="1">
      <c r="A20" s="729"/>
      <c r="B20" s="107" t="s">
        <v>165</v>
      </c>
      <c r="C20" s="107" t="s">
        <v>166</v>
      </c>
      <c r="D20" s="107" t="s">
        <v>167</v>
      </c>
      <c r="E20" s="107" t="s">
        <v>168</v>
      </c>
      <c r="F20" s="107" t="s">
        <v>169</v>
      </c>
      <c r="G20" s="108" t="s">
        <v>170</v>
      </c>
    </row>
    <row r="21" spans="1:7" ht="51">
      <c r="A21" s="109" t="s">
        <v>171</v>
      </c>
      <c r="B21" s="110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f>B21-C21+D21+E21-F21</f>
        <v>0</v>
      </c>
    </row>
    <row r="22" spans="1:7" ht="51">
      <c r="A22" s="109" t="s">
        <v>171</v>
      </c>
      <c r="B22" s="110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f>B22-C22+D22+E22-F22</f>
        <v>0</v>
      </c>
    </row>
    <row r="23" spans="1:7">
      <c r="A23" s="112" t="s">
        <v>174</v>
      </c>
      <c r="B23" s="113">
        <f t="shared" ref="B23:G23" si="1">SUM(B21:B22)</f>
        <v>0</v>
      </c>
      <c r="C23" s="113">
        <f t="shared" si="1"/>
        <v>0</v>
      </c>
      <c r="D23" s="113">
        <f t="shared" si="1"/>
        <v>0</v>
      </c>
      <c r="E23" s="113">
        <f t="shared" si="1"/>
        <v>0</v>
      </c>
      <c r="F23" s="113">
        <f t="shared" si="1"/>
        <v>0</v>
      </c>
      <c r="G23" s="113">
        <f t="shared" si="1"/>
        <v>0</v>
      </c>
    </row>
    <row r="24" spans="1:7" ht="17.25">
      <c r="A24" s="115" t="s">
        <v>105</v>
      </c>
      <c r="B24" s="115">
        <f t="shared" ref="B24:G24" si="2">B18+B23</f>
        <v>0</v>
      </c>
      <c r="C24" s="115">
        <f t="shared" si="2"/>
        <v>0</v>
      </c>
      <c r="D24" s="115">
        <f t="shared" si="2"/>
        <v>0</v>
      </c>
      <c r="E24" s="115">
        <f t="shared" si="2"/>
        <v>0</v>
      </c>
      <c r="F24" s="115">
        <f t="shared" si="2"/>
        <v>0</v>
      </c>
      <c r="G24" s="115">
        <f t="shared" si="2"/>
        <v>0</v>
      </c>
    </row>
    <row r="29" spans="1:7" ht="15" customHeight="1">
      <c r="B29" s="727" t="s">
        <v>175</v>
      </c>
      <c r="C29" s="727"/>
      <c r="D29" s="727"/>
    </row>
    <row r="30" spans="1:7" ht="15" customHeight="1">
      <c r="B30" s="727" t="s">
        <v>176</v>
      </c>
      <c r="C30" s="727"/>
      <c r="D30" s="727"/>
    </row>
  </sheetData>
  <sheetProtection password="B090" sheet="1" objects="1" scenarios="1"/>
  <mergeCells count="12">
    <mergeCell ref="B2:E2"/>
    <mergeCell ref="B3:E3"/>
    <mergeCell ref="B4:E4"/>
    <mergeCell ref="A8:G8"/>
    <mergeCell ref="B9:G9"/>
    <mergeCell ref="B29:D29"/>
    <mergeCell ref="B30:D30"/>
    <mergeCell ref="A9:A10"/>
    <mergeCell ref="A11:A12"/>
    <mergeCell ref="A19:A20"/>
    <mergeCell ref="B10:G11"/>
    <mergeCell ref="B19:F1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59"/>
  <sheetViews>
    <sheetView topLeftCell="A19" workbookViewId="0">
      <selection activeCell="D43" sqref="D43"/>
    </sheetView>
  </sheetViews>
  <sheetFormatPr defaultColWidth="8.7109375" defaultRowHeight="15"/>
  <cols>
    <col min="1" max="1" width="23.5703125" style="116" customWidth="1"/>
    <col min="2" max="2" width="18.85546875" style="116" customWidth="1"/>
    <col min="3" max="3" width="66.5703125" style="116" customWidth="1"/>
    <col min="4" max="4" width="27.7109375" style="116" customWidth="1"/>
    <col min="5" max="5" width="23.140625" style="116" customWidth="1"/>
    <col min="6" max="6" width="23.5703125" style="116" customWidth="1"/>
    <col min="7" max="16384" width="8.7109375" style="116"/>
  </cols>
  <sheetData>
    <row r="3" spans="1:8" ht="15.75">
      <c r="B3" s="700" t="s">
        <v>0</v>
      </c>
      <c r="C3" s="700"/>
      <c r="D3" s="700"/>
      <c r="E3" s="67"/>
    </row>
    <row r="4" spans="1:8" ht="15.75">
      <c r="B4" s="700" t="s">
        <v>1</v>
      </c>
      <c r="C4" s="700"/>
      <c r="D4" s="700"/>
      <c r="E4" s="67"/>
    </row>
    <row r="5" spans="1:8">
      <c r="B5" s="739" t="s">
        <v>4</v>
      </c>
      <c r="C5" s="739"/>
      <c r="D5" s="739"/>
      <c r="E5" s="117"/>
    </row>
    <row r="8" spans="1:8" ht="31.5">
      <c r="A8" s="740" t="s">
        <v>415</v>
      </c>
      <c r="B8" s="741"/>
      <c r="C8" s="741"/>
      <c r="D8" s="741"/>
      <c r="E8" s="406" t="s">
        <v>412</v>
      </c>
    </row>
    <row r="9" spans="1:8" ht="15.75">
      <c r="A9" s="570" t="s">
        <v>6</v>
      </c>
      <c r="B9" s="742"/>
      <c r="C9" s="572" t="s">
        <v>7</v>
      </c>
      <c r="D9" s="573"/>
      <c r="E9" s="407" t="s">
        <v>238</v>
      </c>
    </row>
    <row r="10" spans="1:8" ht="35.25" customHeight="1">
      <c r="A10" s="745" t="s">
        <v>521</v>
      </c>
      <c r="B10" s="746"/>
      <c r="C10" s="745" t="s">
        <v>520</v>
      </c>
      <c r="D10" s="746"/>
      <c r="E10" s="389" t="s">
        <v>643</v>
      </c>
    </row>
    <row r="12" spans="1:8" ht="15.75" customHeight="1"/>
    <row r="13" spans="1:8" ht="15.75">
      <c r="B13" s="736" t="s">
        <v>416</v>
      </c>
      <c r="C13" s="736"/>
      <c r="D13" s="736"/>
    </row>
    <row r="14" spans="1:8" ht="15.75">
      <c r="B14" s="737" t="s">
        <v>143</v>
      </c>
      <c r="C14" s="737"/>
      <c r="D14" s="737"/>
      <c r="E14" s="743"/>
      <c r="F14" s="743"/>
      <c r="G14" s="743"/>
      <c r="H14" s="743"/>
    </row>
    <row r="15" spans="1:8" ht="15.75">
      <c r="B15" s="390" t="s">
        <v>144</v>
      </c>
      <c r="C15" s="391" t="s">
        <v>417</v>
      </c>
      <c r="D15" s="409">
        <v>17164.05</v>
      </c>
    </row>
    <row r="16" spans="1:8" ht="15.75">
      <c r="B16" s="390" t="s">
        <v>145</v>
      </c>
      <c r="C16" s="391" t="s">
        <v>418</v>
      </c>
      <c r="D16" s="409">
        <v>25265.16</v>
      </c>
    </row>
    <row r="17" spans="2:4" ht="15.75">
      <c r="B17" s="390" t="s">
        <v>146</v>
      </c>
      <c r="C17" s="391" t="s">
        <v>419</v>
      </c>
      <c r="D17" s="409">
        <v>51.99</v>
      </c>
    </row>
    <row r="18" spans="2:4" ht="15.75">
      <c r="B18" s="392" t="s">
        <v>147</v>
      </c>
      <c r="C18" s="391" t="s">
        <v>420</v>
      </c>
      <c r="D18" s="409"/>
    </row>
    <row r="19" spans="2:4" ht="15.75">
      <c r="B19" s="390" t="s">
        <v>148</v>
      </c>
      <c r="C19" s="391" t="s">
        <v>149</v>
      </c>
      <c r="D19" s="409">
        <v>0</v>
      </c>
    </row>
    <row r="20" spans="2:4" ht="15.75" customHeight="1">
      <c r="B20" s="392" t="s">
        <v>150</v>
      </c>
      <c r="C20" s="391" t="s">
        <v>421</v>
      </c>
      <c r="D20" s="409">
        <v>0</v>
      </c>
    </row>
    <row r="21" spans="2:4" ht="15.75">
      <c r="B21" s="390" t="s">
        <v>151</v>
      </c>
      <c r="C21" s="391" t="s">
        <v>422</v>
      </c>
      <c r="D21" s="409">
        <v>0</v>
      </c>
    </row>
    <row r="22" spans="2:4" ht="15.75">
      <c r="B22" s="390" t="s">
        <v>423</v>
      </c>
      <c r="C22" s="391" t="s">
        <v>424</v>
      </c>
      <c r="D22" s="409">
        <v>0</v>
      </c>
    </row>
    <row r="23" spans="2:4" ht="15.75" customHeight="1">
      <c r="B23" s="735" t="s">
        <v>152</v>
      </c>
      <c r="C23" s="735"/>
      <c r="D23" s="414">
        <f>SUM(D15:D22)</f>
        <v>42481.2</v>
      </c>
    </row>
    <row r="24" spans="2:4" ht="15.75">
      <c r="B24" s="118"/>
      <c r="C24" s="119"/>
    </row>
    <row r="25" spans="2:4" ht="15.75">
      <c r="B25" s="736" t="s">
        <v>425</v>
      </c>
      <c r="C25" s="736"/>
      <c r="D25" s="736"/>
    </row>
    <row r="26" spans="2:4" ht="15.75">
      <c r="B26" s="744" t="s">
        <v>153</v>
      </c>
      <c r="C26" s="744"/>
      <c r="D26" s="744"/>
    </row>
    <row r="27" spans="2:4" ht="15.75">
      <c r="B27" s="390" t="s">
        <v>154</v>
      </c>
      <c r="C27" s="391" t="s">
        <v>44</v>
      </c>
      <c r="D27" s="409">
        <v>12139.53</v>
      </c>
    </row>
    <row r="28" spans="2:4" ht="15.75">
      <c r="B28" s="390" t="s">
        <v>155</v>
      </c>
      <c r="C28" s="391" t="s">
        <v>45</v>
      </c>
      <c r="D28" s="409"/>
    </row>
    <row r="29" spans="2:4" ht="15.75">
      <c r="B29" s="390" t="s">
        <v>156</v>
      </c>
      <c r="C29" s="391" t="s">
        <v>46</v>
      </c>
      <c r="D29" s="409">
        <v>2587.85</v>
      </c>
    </row>
    <row r="30" spans="2:4" ht="15.75">
      <c r="B30" s="392" t="s">
        <v>157</v>
      </c>
      <c r="C30" s="391" t="s">
        <v>47</v>
      </c>
      <c r="D30" s="409">
        <v>133.07</v>
      </c>
    </row>
    <row r="31" spans="2:4" ht="15.75">
      <c r="B31" s="392" t="s">
        <v>158</v>
      </c>
      <c r="C31" s="391" t="s">
        <v>48</v>
      </c>
      <c r="D31" s="409">
        <v>0</v>
      </c>
    </row>
    <row r="32" spans="2:4" ht="15.75">
      <c r="B32" s="393" t="s">
        <v>426</v>
      </c>
      <c r="C32" s="394" t="s">
        <v>49</v>
      </c>
      <c r="D32" s="394">
        <f>D33+D35+D37+D40+D43</f>
        <v>0</v>
      </c>
    </row>
    <row r="33" spans="2:4" ht="18.75">
      <c r="B33" s="395" t="s">
        <v>427</v>
      </c>
      <c r="C33" s="396" t="s">
        <v>428</v>
      </c>
      <c r="D33" s="396">
        <f>D34</f>
        <v>0</v>
      </c>
    </row>
    <row r="34" spans="2:4" ht="18.75">
      <c r="B34" s="397" t="s">
        <v>429</v>
      </c>
      <c r="C34" s="398" t="s">
        <v>430</v>
      </c>
      <c r="D34" s="410">
        <v>0</v>
      </c>
    </row>
    <row r="35" spans="2:4" ht="15.75">
      <c r="B35" s="399" t="s">
        <v>431</v>
      </c>
      <c r="C35" s="400" t="s">
        <v>432</v>
      </c>
      <c r="D35" s="400">
        <f>D36</f>
        <v>0</v>
      </c>
    </row>
    <row r="36" spans="2:4" ht="15.75">
      <c r="B36" s="397" t="s">
        <v>433</v>
      </c>
      <c r="C36" s="398" t="s">
        <v>434</v>
      </c>
      <c r="D36" s="410">
        <v>0</v>
      </c>
    </row>
    <row r="37" spans="2:4" ht="15.75">
      <c r="B37" s="399" t="s">
        <v>435</v>
      </c>
      <c r="C37" s="400" t="s">
        <v>436</v>
      </c>
      <c r="D37" s="400">
        <f>SUM(D38:D39)</f>
        <v>0</v>
      </c>
    </row>
    <row r="38" spans="2:4" ht="15.75" customHeight="1">
      <c r="B38" s="397" t="s">
        <v>437</v>
      </c>
      <c r="C38" s="398" t="s">
        <v>438</v>
      </c>
      <c r="D38" s="410">
        <v>0</v>
      </c>
    </row>
    <row r="39" spans="2:4" ht="15.75">
      <c r="B39" s="397" t="s">
        <v>439</v>
      </c>
      <c r="C39" s="398" t="s">
        <v>440</v>
      </c>
      <c r="D39" s="410">
        <v>0</v>
      </c>
    </row>
    <row r="40" spans="2:4" ht="15.75">
      <c r="B40" s="399" t="s">
        <v>441</v>
      </c>
      <c r="C40" s="400" t="s">
        <v>442</v>
      </c>
      <c r="D40" s="400">
        <f>SUM(D41:D42)</f>
        <v>0</v>
      </c>
    </row>
    <row r="41" spans="2:4" ht="15.75">
      <c r="B41" s="397" t="s">
        <v>443</v>
      </c>
      <c r="C41" s="398" t="s">
        <v>444</v>
      </c>
      <c r="D41" s="410">
        <v>0</v>
      </c>
    </row>
    <row r="42" spans="2:4" ht="15.75">
      <c r="B42" s="397" t="s">
        <v>445</v>
      </c>
      <c r="C42" s="398" t="s">
        <v>446</v>
      </c>
      <c r="D42" s="410"/>
    </row>
    <row r="43" spans="2:4" ht="15.75">
      <c r="B43" s="395" t="s">
        <v>447</v>
      </c>
      <c r="C43" s="396" t="s">
        <v>448</v>
      </c>
      <c r="D43" s="396">
        <v>0</v>
      </c>
    </row>
    <row r="44" spans="2:4" ht="15.75">
      <c r="B44" s="401" t="s">
        <v>159</v>
      </c>
      <c r="C44" s="402" t="s">
        <v>50</v>
      </c>
      <c r="D44" s="411">
        <v>62075.6</v>
      </c>
    </row>
    <row r="45" spans="2:4" ht="15.75">
      <c r="B45" s="401" t="s">
        <v>160</v>
      </c>
      <c r="C45" s="403" t="s">
        <v>51</v>
      </c>
      <c r="D45" s="412">
        <v>0</v>
      </c>
    </row>
    <row r="46" spans="2:4" ht="15.75">
      <c r="B46" s="735" t="s">
        <v>161</v>
      </c>
      <c r="C46" s="735"/>
      <c r="D46" s="414">
        <f>SUM(D27:D45)</f>
        <v>76936.05</v>
      </c>
    </row>
    <row r="47" spans="2:4" ht="15.75">
      <c r="B47" s="120"/>
      <c r="C47" s="120"/>
    </row>
    <row r="48" spans="2:4" ht="15.75">
      <c r="B48" s="736" t="s">
        <v>449</v>
      </c>
      <c r="C48" s="736"/>
      <c r="D48" s="736"/>
    </row>
    <row r="49" spans="2:5" ht="15.75">
      <c r="B49" s="737" t="s">
        <v>450</v>
      </c>
      <c r="C49" s="737"/>
      <c r="D49" s="737"/>
    </row>
    <row r="50" spans="2:5" ht="15.75">
      <c r="B50" s="408"/>
      <c r="C50" s="409"/>
      <c r="D50" s="404">
        <v>0</v>
      </c>
    </row>
    <row r="51" spans="2:5" ht="15.75">
      <c r="B51" s="408"/>
      <c r="C51" s="409"/>
      <c r="D51" s="404">
        <v>0</v>
      </c>
    </row>
    <row r="52" spans="2:5" ht="15.75">
      <c r="B52" s="408"/>
      <c r="C52" s="409"/>
      <c r="D52" s="404">
        <v>0</v>
      </c>
    </row>
    <row r="53" spans="2:5" ht="15.75">
      <c r="B53" s="738" t="s">
        <v>451</v>
      </c>
      <c r="C53" s="738"/>
      <c r="D53" s="405">
        <f>SUM(D50:D52)</f>
        <v>0</v>
      </c>
    </row>
    <row r="54" spans="2:5" ht="15.75">
      <c r="B54" s="120"/>
      <c r="C54" s="120"/>
    </row>
    <row r="55" spans="2:5" ht="15.75">
      <c r="B55" s="738" t="s">
        <v>452</v>
      </c>
      <c r="C55" s="738"/>
      <c r="D55" s="415">
        <f>D23+D46</f>
        <v>119417.25</v>
      </c>
    </row>
    <row r="58" spans="2:5">
      <c r="B58" s="734" t="s">
        <v>453</v>
      </c>
      <c r="C58" s="734"/>
      <c r="D58" s="734"/>
      <c r="E58" s="413"/>
    </row>
    <row r="59" spans="2:5">
      <c r="B59" s="734" t="s">
        <v>454</v>
      </c>
      <c r="C59" s="734"/>
      <c r="D59" s="734"/>
      <c r="E59" s="413"/>
    </row>
  </sheetData>
  <sheetProtection password="8F50" sheet="1" objects="1" scenarios="1"/>
  <mergeCells count="21">
    <mergeCell ref="E14:H14"/>
    <mergeCell ref="B23:C23"/>
    <mergeCell ref="B25:D25"/>
    <mergeCell ref="B26:D26"/>
    <mergeCell ref="A10:B10"/>
    <mergeCell ref="C10:D10"/>
    <mergeCell ref="B13:D13"/>
    <mergeCell ref="B14:D14"/>
    <mergeCell ref="B3:D3"/>
    <mergeCell ref="B4:D4"/>
    <mergeCell ref="B5:D5"/>
    <mergeCell ref="A8:D8"/>
    <mergeCell ref="A9:B9"/>
    <mergeCell ref="C9:D9"/>
    <mergeCell ref="B58:D58"/>
    <mergeCell ref="B59:D59"/>
    <mergeCell ref="B46:C46"/>
    <mergeCell ref="B48:D48"/>
    <mergeCell ref="B49:D49"/>
    <mergeCell ref="B53:C53"/>
    <mergeCell ref="B55:C5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7</vt:i4>
      </vt:variant>
    </vt:vector>
  </HeadingPairs>
  <TitlesOfParts>
    <vt:vector size="26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PLANILHA DE CONFERÊNCIA</vt:lpstr>
      <vt:lpstr>Plan1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2022-06-20T22:20:28Z</cp:lastPrinted>
  <dcterms:created xsi:type="dcterms:W3CDTF">2019-12-13T12:34:00Z</dcterms:created>
  <dcterms:modified xsi:type="dcterms:W3CDTF">2022-09-12T13:09:38Z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