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81_{D1A40EC9-0DED-493A-8725-A63F2926C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 CONTA CORRENTE (D E C)" sheetId="6" r:id="rId6"/>
    <sheet name="2. CONTA CORRENTE (D E C)" sheetId="7" r:id="rId7"/>
    <sheet name="APLICAÇÃO FINANCEIRA" sheetId="8" r:id="rId8"/>
    <sheet name="SALDO DE ESTOQUE" sheetId="9" r:id="rId9"/>
    <sheet name="Despesa pessoal ANEXO II " sheetId="10" r:id="rId10"/>
    <sheet name="Demais despesas pesso ANEXO III" sheetId="11" r:id="rId11"/>
    <sheet name="Despesas gerais ANEXO IV" sheetId="12" r:id="rId12"/>
    <sheet name="Receitas ANEXO V" sheetId="13" r:id="rId13"/>
    <sheet name="Demais receitas ANEXO VI" sheetId="14" r:id="rId14"/>
    <sheet name="Contratos ANEXO VII" sheetId="15" r:id="rId15"/>
    <sheet name="Termo aditivo ANEXO VIII" sheetId="16" r:id="rId16"/>
    <sheet name="CATEGORIA PROFISSIONAL" sheetId="17" r:id="rId17"/>
    <sheet name="PLANILHA DE CONFERÊNCIA" sheetId="18" r:id="rId18"/>
    <sheet name="Plan1" sheetId="19" state="hidden" r:id="rId19"/>
    <sheet name="Plan2" sheetId="20" r:id="rId20"/>
  </sheets>
  <externalReferences>
    <externalReference r:id="rId21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III'!$A$1:$XEF$111</definedName>
    <definedName name="_xlnm._FilterDatabase" localSheetId="9" hidden="1">'Despesa pessoal ANEXO II '!$A$1:$XEH$180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III'!$A$1:$IE$89</definedName>
    <definedName name="_xlnm.Print_Area" localSheetId="9">'Despesa pessoal ANEXO II '!$A$1:$IG$89</definedName>
    <definedName name="_xlnm.Print_Area" localSheetId="11">'Despesas gerais ANEXO IV'!$A$1:$L$92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>#REF!</definedName>
    <definedName name="Z_6AC9DC6A_6AFE_4FBF_BE69_2D4F84D27B2A_.wvu.FilterData" localSheetId="14" hidden="1">'Contratos ANEXO VII'!$A$1:$I$56</definedName>
    <definedName name="Z_6AC9DC6A_6AFE_4FBF_BE69_2D4F84D27B2A_.wvu.FilterData" localSheetId="10" hidden="1">'Demais despesas pesso ANEXO III'!$A$1:$XEF$111</definedName>
    <definedName name="Z_6AC9DC6A_6AFE_4FBF_BE69_2D4F84D27B2A_.wvu.FilterData" localSheetId="9" hidden="1">'Despesa pessoal ANEXO II '!$A$1:$XEH$180</definedName>
    <definedName name="Z_6AC9DC6A_6AFE_4FBF_BE69_2D4F84D27B2A_.wvu.PrintArea" localSheetId="1" hidden="1">'CÁLCULO FOLHA DE PAGAMENTO'!$A$1:$I$84</definedName>
    <definedName name="Z_6AC9DC6A_6AFE_4FBF_BE69_2D4F84D27B2A_.wvu.PrintArea" localSheetId="0" hidden="1">'CONTÁBIL FINANCEIRA - PCF'!$A$1:$E$232</definedName>
    <definedName name="Z_6AC9DC6A_6AFE_4FBF_BE69_2D4F84D27B2A_.wvu.PrintArea" localSheetId="10" hidden="1">'Demais despesas pesso ANEXO III'!$A$1:$IE$89</definedName>
    <definedName name="Z_6AC9DC6A_6AFE_4FBF_BE69_2D4F84D27B2A_.wvu.PrintArea" localSheetId="9" hidden="1">'Despesa pessoal ANEXO II '!$A$1:$IG$89</definedName>
    <definedName name="Z_6AC9DC6A_6AFE_4FBF_BE69_2D4F84D27B2A_.wvu.PrintArea" localSheetId="11" hidden="1">'Despesas gerais ANEXO IV'!$A$1:$L$92</definedName>
    <definedName name="Z_6AC9DC6A_6AFE_4FBF_BE69_2D4F84D27B2A_.wvu.PrintArea" localSheetId="8" hidden="1">'SALDO DE ESTOQUE'!$A$1:$C$38</definedName>
    <definedName name="Z_6AC9DC6A_6AFE_4FBF_BE69_2D4F84D27B2A_.wvu.PrintArea" localSheetId="15" hidden="1">'Termo aditivo ANEXO VIII'!$A$1:$J$12</definedName>
  </definedNames>
  <calcPr calcId="191029"/>
  <customWorkbookViews>
    <customWorkbookView name="usuario - Modo de exibição pessoal" guid="{6AC9DC6A-6AFE-4FBF-BE69-2D4F84D27B2A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1" l="1"/>
  <c r="D115" i="1"/>
  <c r="D121" i="1"/>
  <c r="H27" i="17" l="1"/>
  <c r="G27" i="17"/>
  <c r="N25" i="17"/>
  <c r="N27" i="17" s="1"/>
  <c r="M25" i="17"/>
  <c r="M27" i="17" s="1"/>
  <c r="L25" i="17"/>
  <c r="L27" i="17" s="1"/>
  <c r="K25" i="17"/>
  <c r="K27" i="17" s="1"/>
  <c r="J25" i="17"/>
  <c r="J27" i="17" s="1"/>
  <c r="I25" i="17"/>
  <c r="I27" i="17" s="1"/>
  <c r="H25" i="17"/>
  <c r="G25" i="17"/>
  <c r="F25" i="17"/>
  <c r="F27" i="17" s="1"/>
  <c r="E25" i="17"/>
  <c r="E27" i="17" s="1"/>
  <c r="D25" i="17"/>
  <c r="D27" i="17" s="1"/>
  <c r="C25" i="17"/>
  <c r="C27" i="17" s="1"/>
  <c r="N22" i="17"/>
  <c r="M22" i="17"/>
  <c r="L22" i="17"/>
  <c r="K22" i="17"/>
  <c r="J22" i="17"/>
  <c r="I22" i="17"/>
  <c r="H22" i="17"/>
  <c r="G22" i="17"/>
  <c r="F22" i="17"/>
  <c r="E22" i="17"/>
  <c r="D22" i="17"/>
  <c r="C22" i="17"/>
  <c r="G2" i="14"/>
  <c r="V89" i="11"/>
  <c r="AB89" i="11" s="1"/>
  <c r="S89" i="11"/>
  <c r="P89" i="11"/>
  <c r="M89" i="11"/>
  <c r="V88" i="11"/>
  <c r="S88" i="11"/>
  <c r="P88" i="11"/>
  <c r="M88" i="11"/>
  <c r="AB88" i="11" s="1"/>
  <c r="V87" i="11"/>
  <c r="S87" i="11"/>
  <c r="P87" i="11"/>
  <c r="AB87" i="11" s="1"/>
  <c r="M87" i="11"/>
  <c r="V86" i="11"/>
  <c r="S86" i="11"/>
  <c r="P86" i="11"/>
  <c r="M86" i="11"/>
  <c r="V85" i="11"/>
  <c r="AB85" i="11" s="1"/>
  <c r="S85" i="11"/>
  <c r="P85" i="11"/>
  <c r="M85" i="11"/>
  <c r="V84" i="11"/>
  <c r="S84" i="11"/>
  <c r="P84" i="11"/>
  <c r="M84" i="11"/>
  <c r="AB84" i="11" s="1"/>
  <c r="V83" i="11"/>
  <c r="S83" i="11"/>
  <c r="P83" i="11"/>
  <c r="M83" i="11"/>
  <c r="AB83" i="11" s="1"/>
  <c r="V82" i="11"/>
  <c r="AB82" i="11" s="1"/>
  <c r="S82" i="11"/>
  <c r="P82" i="11"/>
  <c r="M82" i="11"/>
  <c r="V81" i="11"/>
  <c r="AB81" i="11" s="1"/>
  <c r="S81" i="11"/>
  <c r="P81" i="11"/>
  <c r="M81" i="11"/>
  <c r="V80" i="11"/>
  <c r="S80" i="11"/>
  <c r="P80" i="11"/>
  <c r="M80" i="11"/>
  <c r="AB80" i="11" s="1"/>
  <c r="V79" i="11"/>
  <c r="S79" i="11"/>
  <c r="P79" i="11"/>
  <c r="AB79" i="11" s="1"/>
  <c r="M79" i="11"/>
  <c r="V78" i="11"/>
  <c r="S78" i="11"/>
  <c r="P78" i="11"/>
  <c r="M78" i="11"/>
  <c r="V77" i="11"/>
  <c r="S77" i="11"/>
  <c r="P77" i="11"/>
  <c r="M77" i="11"/>
  <c r="V76" i="11"/>
  <c r="AB76" i="11" s="1"/>
  <c r="S76" i="11"/>
  <c r="P76" i="11"/>
  <c r="M76" i="11"/>
  <c r="V75" i="11"/>
  <c r="S75" i="11"/>
  <c r="P75" i="11"/>
  <c r="AB75" i="11" s="1"/>
  <c r="M75" i="11"/>
  <c r="V74" i="11"/>
  <c r="AB74" i="11" s="1"/>
  <c r="S74" i="11"/>
  <c r="P74" i="11"/>
  <c r="M74" i="11"/>
  <c r="V73" i="11"/>
  <c r="AB73" i="11" s="1"/>
  <c r="S73" i="11"/>
  <c r="P73" i="11"/>
  <c r="M73" i="11"/>
  <c r="V72" i="11"/>
  <c r="S72" i="11"/>
  <c r="P72" i="11"/>
  <c r="M72" i="11"/>
  <c r="AB72" i="11" s="1"/>
  <c r="V71" i="11"/>
  <c r="S71" i="11"/>
  <c r="P71" i="11"/>
  <c r="AB71" i="11" s="1"/>
  <c r="M71" i="11"/>
  <c r="V70" i="11"/>
  <c r="S70" i="11"/>
  <c r="P70" i="11"/>
  <c r="M70" i="11"/>
  <c r="V69" i="11"/>
  <c r="AB69" i="11" s="1"/>
  <c r="S69" i="11"/>
  <c r="P69" i="11"/>
  <c r="M69" i="11"/>
  <c r="V68" i="11"/>
  <c r="S68" i="11"/>
  <c r="P68" i="11"/>
  <c r="M68" i="11"/>
  <c r="AB68" i="11" s="1"/>
  <c r="V67" i="11"/>
  <c r="S67" i="11"/>
  <c r="P67" i="11"/>
  <c r="AB67" i="11" s="1"/>
  <c r="M67" i="11"/>
  <c r="V66" i="11"/>
  <c r="AB66" i="11" s="1"/>
  <c r="S66" i="11"/>
  <c r="P66" i="11"/>
  <c r="M66" i="11"/>
  <c r="V65" i="11"/>
  <c r="AB65" i="11" s="1"/>
  <c r="S65" i="11"/>
  <c r="P65" i="11"/>
  <c r="M65" i="11"/>
  <c r="V64" i="11"/>
  <c r="S64" i="11"/>
  <c r="P64" i="11"/>
  <c r="M64" i="11"/>
  <c r="AB64" i="11" s="1"/>
  <c r="V63" i="11"/>
  <c r="S63" i="11"/>
  <c r="P63" i="11"/>
  <c r="AB63" i="11" s="1"/>
  <c r="M63" i="11"/>
  <c r="V62" i="11"/>
  <c r="S62" i="11"/>
  <c r="P62" i="11"/>
  <c r="M62" i="11"/>
  <c r="V61" i="11"/>
  <c r="AB61" i="11" s="1"/>
  <c r="S61" i="11"/>
  <c r="P61" i="11"/>
  <c r="M61" i="11"/>
  <c r="V60" i="11"/>
  <c r="S60" i="11"/>
  <c r="P60" i="11"/>
  <c r="M60" i="11"/>
  <c r="AB60" i="11" s="1"/>
  <c r="V59" i="11"/>
  <c r="S59" i="11"/>
  <c r="P59" i="11"/>
  <c r="AB59" i="11" s="1"/>
  <c r="M59" i="11"/>
  <c r="V58" i="11"/>
  <c r="AB58" i="11" s="1"/>
  <c r="S58" i="11"/>
  <c r="P58" i="11"/>
  <c r="M58" i="11"/>
  <c r="V57" i="11"/>
  <c r="AB57" i="11" s="1"/>
  <c r="S57" i="11"/>
  <c r="P57" i="11"/>
  <c r="M57" i="11"/>
  <c r="AB56" i="11"/>
  <c r="V56" i="11"/>
  <c r="S56" i="11"/>
  <c r="P56" i="11"/>
  <c r="M56" i="11"/>
  <c r="V55" i="11"/>
  <c r="S55" i="11"/>
  <c r="P55" i="11"/>
  <c r="AB55" i="11" s="1"/>
  <c r="M55" i="11"/>
  <c r="V54" i="11"/>
  <c r="S54" i="11"/>
  <c r="P54" i="11"/>
  <c r="M54" i="11"/>
  <c r="V53" i="11"/>
  <c r="AB53" i="11" s="1"/>
  <c r="S53" i="11"/>
  <c r="P53" i="11"/>
  <c r="M53" i="11"/>
  <c r="V52" i="11"/>
  <c r="S52" i="11"/>
  <c r="P52" i="11"/>
  <c r="M52" i="11"/>
  <c r="AB52" i="11" s="1"/>
  <c r="V51" i="11"/>
  <c r="S51" i="11"/>
  <c r="P51" i="11"/>
  <c r="AB51" i="11" s="1"/>
  <c r="M51" i="11"/>
  <c r="V50" i="11"/>
  <c r="AB50" i="11" s="1"/>
  <c r="S50" i="11"/>
  <c r="P50" i="11"/>
  <c r="M50" i="11"/>
  <c r="V49" i="11"/>
  <c r="AB49" i="11" s="1"/>
  <c r="S49" i="11"/>
  <c r="P49" i="11"/>
  <c r="M49" i="11"/>
  <c r="V48" i="11"/>
  <c r="S48" i="11"/>
  <c r="P48" i="11"/>
  <c r="M48" i="11"/>
  <c r="AB48" i="11" s="1"/>
  <c r="V47" i="11"/>
  <c r="S47" i="11"/>
  <c r="P47" i="11"/>
  <c r="AB47" i="11" s="1"/>
  <c r="M47" i="11"/>
  <c r="V46" i="11"/>
  <c r="S46" i="11"/>
  <c r="P46" i="11"/>
  <c r="M46" i="11"/>
  <c r="V45" i="11"/>
  <c r="AB45" i="11" s="1"/>
  <c r="S45" i="11"/>
  <c r="P45" i="11"/>
  <c r="M45" i="11"/>
  <c r="V44" i="11"/>
  <c r="S44" i="11"/>
  <c r="P44" i="11"/>
  <c r="M44" i="11"/>
  <c r="AB44" i="11" s="1"/>
  <c r="V43" i="11"/>
  <c r="S43" i="11"/>
  <c r="P43" i="11"/>
  <c r="AB43" i="11" s="1"/>
  <c r="M43" i="11"/>
  <c r="V42" i="11"/>
  <c r="AB42" i="11" s="1"/>
  <c r="S42" i="11"/>
  <c r="P42" i="11"/>
  <c r="M42" i="11"/>
  <c r="V41" i="11"/>
  <c r="AB41" i="11" s="1"/>
  <c r="S41" i="11"/>
  <c r="P41" i="11"/>
  <c r="M41" i="11"/>
  <c r="V40" i="11"/>
  <c r="S40" i="11"/>
  <c r="P40" i="11"/>
  <c r="M40" i="11"/>
  <c r="AB40" i="11" s="1"/>
  <c r="V39" i="11"/>
  <c r="S39" i="11"/>
  <c r="P39" i="11"/>
  <c r="AB39" i="11" s="1"/>
  <c r="M39" i="11"/>
  <c r="V38" i="11"/>
  <c r="S38" i="11"/>
  <c r="P38" i="11"/>
  <c r="M38" i="11"/>
  <c r="V37" i="11"/>
  <c r="AB37" i="11" s="1"/>
  <c r="S37" i="11"/>
  <c r="P37" i="11"/>
  <c r="M37" i="11"/>
  <c r="V36" i="11"/>
  <c r="S36" i="11"/>
  <c r="P36" i="11"/>
  <c r="M36" i="11"/>
  <c r="AB36" i="11" s="1"/>
  <c r="V35" i="11"/>
  <c r="S35" i="11"/>
  <c r="P35" i="11"/>
  <c r="AB35" i="11" s="1"/>
  <c r="M35" i="11"/>
  <c r="V34" i="11"/>
  <c r="AB34" i="11" s="1"/>
  <c r="S34" i="11"/>
  <c r="P34" i="11"/>
  <c r="M34" i="11"/>
  <c r="V33" i="11"/>
  <c r="AB33" i="11" s="1"/>
  <c r="S33" i="11"/>
  <c r="P33" i="11"/>
  <c r="M33" i="11"/>
  <c r="AB32" i="11"/>
  <c r="V32" i="11"/>
  <c r="S32" i="11"/>
  <c r="P32" i="11"/>
  <c r="M32" i="11"/>
  <c r="V31" i="11"/>
  <c r="S31" i="11"/>
  <c r="P31" i="11"/>
  <c r="AB31" i="11" s="1"/>
  <c r="M31" i="11"/>
  <c r="V30" i="11"/>
  <c r="S30" i="11"/>
  <c r="P30" i="11"/>
  <c r="M30" i="11"/>
  <c r="V29" i="11"/>
  <c r="AB29" i="11" s="1"/>
  <c r="S29" i="11"/>
  <c r="P29" i="11"/>
  <c r="M29" i="11"/>
  <c r="V28" i="11"/>
  <c r="S28" i="11"/>
  <c r="P28" i="11"/>
  <c r="M28" i="11"/>
  <c r="AB28" i="11" s="1"/>
  <c r="V27" i="11"/>
  <c r="S27" i="11"/>
  <c r="P27" i="11"/>
  <c r="AB27" i="11" s="1"/>
  <c r="M27" i="11"/>
  <c r="V26" i="11"/>
  <c r="AB26" i="11" s="1"/>
  <c r="S26" i="11"/>
  <c r="P26" i="11"/>
  <c r="M26" i="11"/>
  <c r="V25" i="11"/>
  <c r="AB25" i="11" s="1"/>
  <c r="S25" i="11"/>
  <c r="P25" i="11"/>
  <c r="M25" i="11"/>
  <c r="AB24" i="11"/>
  <c r="V24" i="11"/>
  <c r="S24" i="11"/>
  <c r="P24" i="11"/>
  <c r="M24" i="11"/>
  <c r="V23" i="11"/>
  <c r="S23" i="11"/>
  <c r="P23" i="11"/>
  <c r="AB23" i="11" s="1"/>
  <c r="M23" i="11"/>
  <c r="V22" i="11"/>
  <c r="S22" i="11"/>
  <c r="P22" i="11"/>
  <c r="M22" i="11"/>
  <c r="V21" i="11"/>
  <c r="AB21" i="11" s="1"/>
  <c r="S21" i="11"/>
  <c r="P21" i="11"/>
  <c r="M21" i="11"/>
  <c r="V20" i="11"/>
  <c r="S20" i="11"/>
  <c r="P20" i="11"/>
  <c r="M20" i="11"/>
  <c r="AB20" i="11" s="1"/>
  <c r="V19" i="11"/>
  <c r="S19" i="11"/>
  <c r="P19" i="11"/>
  <c r="AB19" i="11" s="1"/>
  <c r="M19" i="11"/>
  <c r="V18" i="11"/>
  <c r="AB18" i="11" s="1"/>
  <c r="S18" i="11"/>
  <c r="P18" i="11"/>
  <c r="M18" i="11"/>
  <c r="V17" i="11"/>
  <c r="AB17" i="11" s="1"/>
  <c r="S17" i="11"/>
  <c r="P17" i="11"/>
  <c r="M17" i="11"/>
  <c r="V16" i="11"/>
  <c r="S16" i="11"/>
  <c r="P16" i="11"/>
  <c r="M16" i="11"/>
  <c r="AB16" i="11" s="1"/>
  <c r="V15" i="11"/>
  <c r="S15" i="11"/>
  <c r="P15" i="11"/>
  <c r="AB15" i="11" s="1"/>
  <c r="M15" i="11"/>
  <c r="V14" i="11"/>
  <c r="S14" i="11"/>
  <c r="P14" i="11"/>
  <c r="M14" i="11"/>
  <c r="V13" i="11"/>
  <c r="AB13" i="11" s="1"/>
  <c r="S13" i="11"/>
  <c r="P13" i="11"/>
  <c r="M13" i="11"/>
  <c r="V12" i="11"/>
  <c r="S12" i="11"/>
  <c r="P12" i="11"/>
  <c r="M12" i="11"/>
  <c r="AB12" i="11" s="1"/>
  <c r="V11" i="11"/>
  <c r="S11" i="11"/>
  <c r="P11" i="11"/>
  <c r="AB11" i="11" s="1"/>
  <c r="M11" i="11"/>
  <c r="V10" i="11"/>
  <c r="AB10" i="11" s="1"/>
  <c r="S10" i="11"/>
  <c r="P10" i="11"/>
  <c r="M10" i="11"/>
  <c r="V9" i="11"/>
  <c r="AB9" i="11" s="1"/>
  <c r="S9" i="11"/>
  <c r="P9" i="11"/>
  <c r="M9" i="11"/>
  <c r="V8" i="11"/>
  <c r="S8" i="11"/>
  <c r="P8" i="11"/>
  <c r="M8" i="11"/>
  <c r="AB8" i="11" s="1"/>
  <c r="V7" i="11"/>
  <c r="S7" i="11"/>
  <c r="P7" i="11"/>
  <c r="AB7" i="11" s="1"/>
  <c r="M7" i="11"/>
  <c r="V6" i="11"/>
  <c r="S6" i="11"/>
  <c r="P6" i="11"/>
  <c r="M6" i="11"/>
  <c r="V5" i="11"/>
  <c r="AB5" i="11" s="1"/>
  <c r="S5" i="11"/>
  <c r="P5" i="11"/>
  <c r="M5" i="11"/>
  <c r="V4" i="11"/>
  <c r="S4" i="11"/>
  <c r="P4" i="11"/>
  <c r="M4" i="11"/>
  <c r="AB4" i="11" s="1"/>
  <c r="V3" i="11"/>
  <c r="S3" i="11"/>
  <c r="P3" i="11"/>
  <c r="AB3" i="11" s="1"/>
  <c r="M3" i="11"/>
  <c r="V2" i="11"/>
  <c r="AB2" i="11" s="1"/>
  <c r="S2" i="11"/>
  <c r="P2" i="11"/>
  <c r="M2" i="11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  <c r="D53" i="9"/>
  <c r="D184" i="1" s="1"/>
  <c r="D40" i="9"/>
  <c r="D37" i="9"/>
  <c r="D35" i="9"/>
  <c r="D33" i="9"/>
  <c r="D23" i="9"/>
  <c r="D182" i="1" s="1"/>
  <c r="F24" i="8"/>
  <c r="D193" i="1" s="1"/>
  <c r="C24" i="8"/>
  <c r="D190" i="1" s="1"/>
  <c r="F23" i="8"/>
  <c r="E23" i="8"/>
  <c r="D23" i="8"/>
  <c r="D24" i="8" s="1"/>
  <c r="C23" i="8"/>
  <c r="B23" i="8"/>
  <c r="G22" i="8"/>
  <c r="G21" i="8"/>
  <c r="F18" i="8"/>
  <c r="D18" i="8"/>
  <c r="C18" i="8"/>
  <c r="B18" i="8"/>
  <c r="B24" i="8" s="1"/>
  <c r="D189" i="1" s="1"/>
  <c r="G17" i="8"/>
  <c r="G16" i="8"/>
  <c r="G15" i="8"/>
  <c r="G14" i="8"/>
  <c r="G18" i="8" s="1"/>
  <c r="E13" i="8"/>
  <c r="E18" i="8" s="1"/>
  <c r="E24" i="8" s="1"/>
  <c r="D192" i="1" s="1"/>
  <c r="D16" i="1" s="1"/>
  <c r="D19" i="1" s="1"/>
  <c r="D20" i="1" s="1"/>
  <c r="D350" i="7"/>
  <c r="C350" i="7"/>
  <c r="D250" i="6"/>
  <c r="D249" i="6"/>
  <c r="C249" i="6"/>
  <c r="D351" i="5"/>
  <c r="D350" i="5"/>
  <c r="C350" i="5"/>
  <c r="C54" i="4"/>
  <c r="C53" i="4"/>
  <c r="G48" i="4"/>
  <c r="F48" i="4"/>
  <c r="B22" i="3"/>
  <c r="D155" i="1" s="1"/>
  <c r="G80" i="2"/>
  <c r="G77" i="2"/>
  <c r="G75" i="2"/>
  <c r="G74" i="2"/>
  <c r="G73" i="2" s="1"/>
  <c r="D32" i="1" s="1"/>
  <c r="D68" i="2"/>
  <c r="D19" i="2" s="1"/>
  <c r="B39" i="2" s="1"/>
  <c r="B40" i="2" s="1"/>
  <c r="H66" i="2"/>
  <c r="G66" i="2"/>
  <c r="D42" i="2"/>
  <c r="B36" i="2" s="1"/>
  <c r="B35" i="2"/>
  <c r="B34" i="2"/>
  <c r="B33" i="2" s="1"/>
  <c r="C28" i="2"/>
  <c r="C29" i="2" s="1"/>
  <c r="G25" i="2"/>
  <c r="G23" i="2"/>
  <c r="G69" i="2" s="1"/>
  <c r="C23" i="2"/>
  <c r="G70" i="2" s="1"/>
  <c r="G19" i="2"/>
  <c r="E19" i="2"/>
  <c r="G27" i="2" s="1"/>
  <c r="E17" i="2"/>
  <c r="E15" i="2"/>
  <c r="H15" i="2" s="1"/>
  <c r="D210" i="1" s="1"/>
  <c r="D229" i="1"/>
  <c r="D228" i="1"/>
  <c r="D222" i="1"/>
  <c r="D204" i="1"/>
  <c r="D191" i="1"/>
  <c r="D177" i="1"/>
  <c r="D175" i="1"/>
  <c r="D171" i="1"/>
  <c r="E162" i="1"/>
  <c r="D149" i="1"/>
  <c r="D144" i="1"/>
  <c r="D136" i="1"/>
  <c r="D135" i="1" s="1"/>
  <c r="D128" i="1"/>
  <c r="D127" i="1" s="1"/>
  <c r="D126" i="1" s="1"/>
  <c r="D122" i="1"/>
  <c r="D111" i="1"/>
  <c r="D108" i="1"/>
  <c r="D101" i="1"/>
  <c r="D97" i="1"/>
  <c r="D90" i="1"/>
  <c r="D85" i="1"/>
  <c r="E79" i="1"/>
  <c r="D70" i="1"/>
  <c r="D67" i="1"/>
  <c r="D64" i="1"/>
  <c r="D57" i="1"/>
  <c r="D54" i="1"/>
  <c r="D52" i="1"/>
  <c r="D49" i="1" s="1"/>
  <c r="D43" i="1" s="1"/>
  <c r="D50" i="1"/>
  <c r="D34" i="1"/>
  <c r="D31" i="1"/>
  <c r="D30" i="1"/>
  <c r="D25" i="1"/>
  <c r="D24" i="1"/>
  <c r="D33" i="1" s="1"/>
  <c r="D209" i="1" s="1"/>
  <c r="D15" i="1"/>
  <c r="D84" i="1" l="1"/>
  <c r="D194" i="1"/>
  <c r="D23" i="1"/>
  <c r="D110" i="1"/>
  <c r="D100" i="1" s="1"/>
  <c r="G28" i="2"/>
  <c r="G29" i="2" s="1"/>
  <c r="D63" i="1"/>
  <c r="G26" i="2"/>
  <c r="H17" i="2"/>
  <c r="D211" i="1" s="1"/>
  <c r="H19" i="2"/>
  <c r="D212" i="1" s="1"/>
  <c r="D213" i="1" s="1"/>
  <c r="AB6" i="11"/>
  <c r="AB14" i="11"/>
  <c r="AB22" i="11"/>
  <c r="AB30" i="11"/>
  <c r="AB38" i="11"/>
  <c r="AB46" i="11"/>
  <c r="AB54" i="11"/>
  <c r="AB62" i="11"/>
  <c r="AB70" i="11"/>
  <c r="AB77" i="11"/>
  <c r="AB78" i="11"/>
  <c r="AB86" i="11"/>
  <c r="C55" i="4"/>
  <c r="D351" i="7"/>
  <c r="D176" i="1"/>
  <c r="D178" i="1" s="1"/>
  <c r="G23" i="8"/>
  <c r="G24" i="8" s="1"/>
  <c r="G19" i="8"/>
  <c r="D32" i="9"/>
  <c r="D46" i="9" s="1"/>
  <c r="D183" i="1" s="1"/>
  <c r="D185" i="1" s="1"/>
  <c r="D55" i="9" l="1"/>
  <c r="D151" i="1"/>
  <c r="D152" i="1" s="1"/>
  <c r="D196" i="1"/>
  <c r="I15" i="2"/>
</calcChain>
</file>

<file path=xl/sharedStrings.xml><?xml version="1.0" encoding="utf-8"?>
<sst xmlns="http://schemas.openxmlformats.org/spreadsheetml/2006/main" count="2268" uniqueCount="941">
  <si>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</si>
  <si>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</si>
  <si>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</si>
  <si>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</si>
  <si>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</si>
  <si>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</si>
  <si>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JULHO/2022</t>
  </si>
  <si>
    <t>DEMONSTRATIVO DE RESULTADO CONTÁBIL - FINANCEIRO MENSAL</t>
  </si>
  <si>
    <t>UNIDADE</t>
  </si>
  <si>
    <t>RESPONSÁVEL PELA UNIDADE</t>
  </si>
  <si>
    <t>ISENTO PIS:</t>
  </si>
  <si>
    <t>SIM</t>
  </si>
  <si>
    <t>CENTRO DE PARTO NORMAL PERI-HOSPITALAR</t>
  </si>
  <si>
    <t>Flávia Magno Fernandes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</si>
  <si>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</si>
  <si>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</si>
  <si>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</si>
  <si>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</si>
  <si>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</si>
  <si>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</si>
  <si>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</si>
  <si>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</si>
  <si>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</si>
  <si>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</si>
  <si>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</si>
  <si>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</si>
  <si>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</si>
  <si>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</si>
  <si>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</si>
  <si>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</si>
  <si>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</si>
  <si>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</si>
  <si>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</si>
  <si>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</si>
  <si>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</si>
  <si>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</si>
  <si>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</si>
  <si>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</si>
  <si>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</si>
  <si>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</si>
  <si>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</si>
  <si>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</si>
  <si>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</si>
  <si>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</si>
  <si>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</si>
  <si>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</si>
  <si>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</si>
  <si>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</si>
  <si>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</si>
  <si>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</si>
  <si>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</si>
  <si>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</si>
  <si>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</si>
  <si>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</si>
  <si>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</si>
  <si>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</si>
  <si>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</si>
  <si>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</si>
  <si>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</si>
  <si>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</si>
  <si>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</si>
  <si>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</si>
  <si>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</si>
  <si>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</si>
  <si>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</si>
  <si>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</si>
  <si>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</si>
  <si>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</si>
  <si>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</si>
  <si>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</si>
  <si>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</si>
  <si>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</si>
  <si>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</si>
  <si>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</si>
  <si>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</si>
  <si>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</si>
  <si>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</si>
  <si>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</si>
  <si>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</si>
  <si>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</si>
  <si>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 xml:space="preserve">                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</si>
  <si>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</si>
  <si>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</si>
  <si>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</si>
  <si>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</si>
  <si>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</si>
  <si>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CENTRO DE PARTO NORMAL PERI-HOSPITAL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</si>
  <si>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</si>
  <si>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</si>
  <si>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</si>
  <si>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</si>
  <si>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</si>
  <si>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</si>
  <si>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</si>
  <si>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</si>
  <si>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</si>
  <si>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</si>
  <si>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</si>
  <si>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</si>
  <si>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</si>
  <si>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</si>
  <si>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</si>
  <si>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</si>
  <si>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</si>
  <si>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</si>
  <si>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</si>
  <si>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</si>
  <si>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</si>
  <si>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</si>
  <si>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</si>
  <si>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</si>
  <si>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</si>
  <si>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</si>
  <si>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</si>
  <si>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</si>
  <si>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</si>
  <si>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</si>
  <si>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</si>
  <si>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</si>
  <si>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</si>
  <si>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</si>
  <si>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</si>
  <si>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</si>
  <si>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</si>
  <si>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</si>
  <si>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</si>
  <si>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</si>
  <si>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</si>
  <si>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</si>
  <si>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</si>
  <si>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</si>
  <si>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</si>
  <si>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</si>
  <si>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</si>
  <si>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</si>
  <si>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</si>
  <si>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</si>
  <si>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</si>
  <si>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</si>
  <si>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</si>
  <si>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</si>
  <si>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</si>
  <si>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</si>
  <si>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</si>
  <si>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</si>
  <si>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</si>
  <si>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</si>
  <si>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</si>
  <si>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</si>
  <si>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</si>
  <si>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</si>
  <si>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</si>
  <si>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</si>
  <si>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</si>
  <si>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</si>
  <si>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</si>
  <si>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</si>
  <si>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</si>
  <si>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</si>
  <si>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</si>
  <si>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</si>
  <si>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</si>
  <si>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</si>
  <si>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</si>
  <si>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</si>
  <si>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</si>
  <si>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</si>
  <si>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</si>
  <si>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</si>
  <si>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</si>
  <si>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</si>
  <si>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</si>
  <si>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</si>
  <si>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</si>
  <si>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</si>
  <si>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</si>
  <si>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</si>
  <si>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</si>
  <si>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</si>
  <si>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</si>
  <si>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</si>
  <si>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</si>
  <si>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</si>
  <si>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</si>
  <si>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</si>
  <si>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</si>
  <si>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</si>
  <si>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</si>
  <si>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</si>
  <si>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</si>
  <si>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</si>
  <si>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</si>
  <si>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</si>
  <si>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</si>
  <si>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</si>
  <si>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</si>
  <si>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</si>
  <si>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</si>
  <si>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</si>
  <si>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</si>
  <si>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</si>
  <si>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</si>
  <si>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CENTRO DE PARTO NORMAL PERI-HOSPITALAR
SALDO DE PROVISÃO - JULHO/2022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</si>
  <si>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</si>
  <si>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</si>
  <si>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</si>
  <si>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</si>
  <si>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</si>
  <si>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</si>
  <si>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</si>
  <si>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</si>
  <si>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</si>
  <si>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</si>
  <si>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</si>
  <si>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</si>
  <si>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</si>
  <si>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</si>
  <si>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</si>
  <si>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</si>
  <si>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</si>
  <si>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</si>
  <si>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</si>
  <si>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</si>
  <si>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</si>
  <si>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</si>
  <si>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</si>
  <si>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</si>
  <si>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</si>
  <si>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</si>
  <si>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</si>
  <si>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</si>
  <si>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</si>
  <si>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</si>
  <si>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</si>
  <si>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</si>
  <si>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</si>
  <si>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</si>
  <si>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</si>
  <si>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</si>
  <si>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</si>
  <si>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</si>
  <si>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</si>
  <si>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</si>
  <si>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</si>
  <si>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</si>
  <si>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</si>
  <si>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AUXILIO CRECHE CCT</t>
  </si>
  <si>
    <t>Nome</t>
  </si>
  <si>
    <t>Valor da GRRF</t>
  </si>
  <si>
    <t>FGTS</t>
  </si>
  <si>
    <t>ANDRESSA SILVA DE SOUZA LIMA</t>
  </si>
  <si>
    <t>AUXILIO CRECHE CTT MES ANTERIOR</t>
  </si>
  <si>
    <t>EWELYN DA SILVA MOURA</t>
  </si>
  <si>
    <t>SALARIO FAMILIA</t>
  </si>
  <si>
    <t>JOSE VANDERSON VIEIRA DE MELO</t>
  </si>
  <si>
    <t>SALARIO FAMILIA RETROATIVO</t>
  </si>
  <si>
    <t>MARILIA GABRIELA CABRAL DA COSTA BANDEIRA</t>
  </si>
  <si>
    <t>DEDUÇÃO DOS ORDENADOS 
FOLHA DEMITIDOS</t>
  </si>
  <si>
    <t>INFORMAÇÕES ENCARGOS PARA PLANILHA FINANCEIRA</t>
  </si>
  <si>
    <t>MULTA ESTABILIDADE Art. 480/CLT</t>
  </si>
  <si>
    <t>1.2 FGTS</t>
  </si>
  <si>
    <t>FGTS DOS ATIVOS + FGTS DOS JOVENS</t>
  </si>
  <si>
    <t xml:space="preserve">ADIANTAMENTO 13º SALARIO </t>
  </si>
  <si>
    <t>1.3 PIS</t>
  </si>
  <si>
    <t>PIS DOS ATIVOS + PIS DOS JOVENS</t>
  </si>
  <si>
    <t>ADIANTAMENTO 13º VANTAGENS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</si>
  <si>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</si>
  <si>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</si>
  <si>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</si>
  <si>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</si>
  <si>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</si>
  <si>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</si>
  <si>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</si>
  <si>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</si>
  <si>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</si>
  <si>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</si>
  <si>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</si>
  <si>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</si>
  <si>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CÁLCULO DO TURNOVER</t>
  </si>
  <si>
    <t>RESPONSÁVEL</t>
  </si>
  <si>
    <t>MÊS/ANO</t>
  </si>
  <si>
    <t>DESCRIÇÃO DO CAMPO</t>
  </si>
  <si>
    <t>PREENCHIMENTO</t>
  </si>
  <si>
    <t>Percentual de turnover do mês de JULHO/2022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</si>
  <si>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</si>
  <si>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</si>
  <si>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</si>
  <si>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</si>
  <si>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</si>
  <si>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</si>
  <si>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</si>
  <si>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</si>
  <si>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CENTRO DE PARTO NORMAL PERI-HOSPITALAR
PLANILHA DO FUNDO FIXO
JULHO/2022</t>
  </si>
  <si>
    <t>ITEM DA PCF</t>
  </si>
  <si>
    <t>DATA</t>
  </si>
  <si>
    <t>Nº DA NOTA FISCAL</t>
  </si>
  <si>
    <t>NOME DO FORNECEDOR</t>
  </si>
  <si>
    <t>VALOR DÉBITO</t>
  </si>
  <si>
    <t>VALOR CRÉDITO</t>
  </si>
  <si>
    <t>5.7.2</t>
  </si>
  <si>
    <t>ELYSEU VENTURA DA SILVA SOBRINHO</t>
  </si>
  <si>
    <t xml:space="preserve">CONFECÇÃO DE CARIMBOS </t>
  </si>
  <si>
    <t>RECEBIMENTO FUNDO FIXO</t>
  </si>
  <si>
    <t>SOLICITAÇÃO FUNDO FIXO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</si>
  <si>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</si>
  <si>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</si>
  <si>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</si>
  <si>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</si>
  <si>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</si>
  <si>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</si>
  <si>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</si>
  <si>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CENTRO DE PARTO NORMAL PERI-HOSPITALAR
PLANILHA DÉBITO E CRÉDITO
 MÊS JULHO/2022</t>
  </si>
  <si>
    <t>CONTA CORRENTE 
BANCO BRADESCO
AG: 02864 C/C 0003710-9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</si>
  <si>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</si>
  <si>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</si>
  <si>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</si>
  <si>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</si>
  <si>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</si>
  <si>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</si>
  <si>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</si>
  <si>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</si>
  <si>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CENTRO DE PARTO NORMAL PERI-HOSPITALAR
PLANILHA DÉBITO E CRÉDITO
 MÊS XXXX/2022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</si>
  <si>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</si>
  <si>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</si>
  <si>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</si>
  <si>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</si>
  <si>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</si>
  <si>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</si>
  <si>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</si>
  <si>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</si>
  <si>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</si>
  <si>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2864                    
AG: 237
CONTA: 0003710-9
TIPO DE APLICAÇÃO: FIC FI RF REFERENCIADO DI MAX</t>
  </si>
  <si>
    <t xml:space="preserve">BANCO:                        
AG: 
CONTA: 
TIPO DE APLICAÇÃO: 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</si>
  <si>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</si>
  <si>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</si>
  <si>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</si>
  <si>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</si>
  <si>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</si>
  <si>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</si>
  <si>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</si>
  <si>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</si>
  <si>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</si>
  <si>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</si>
  <si>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</si>
  <si>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</si>
  <si>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</si>
  <si>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</si>
  <si>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</si>
  <si>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</si>
  <si>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</si>
  <si>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</si>
  <si>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</si>
  <si>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</si>
  <si>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</si>
  <si>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</si>
  <si>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</si>
  <si>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</si>
  <si>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</si>
  <si>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</si>
  <si>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</si>
  <si>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</si>
  <si>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</si>
  <si>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</si>
  <si>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</si>
  <si>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3.3</t>
  </si>
  <si>
    <t>3.4</t>
  </si>
  <si>
    <t>3.5</t>
  </si>
  <si>
    <t>3.6.</t>
  </si>
  <si>
    <t>3.6.1</t>
  </si>
  <si>
    <r>
      <rPr>
        <i/>
        <sz val="12"/>
        <rFont val="Calibri"/>
        <charset val="134"/>
      </rPr>
      <t xml:space="preserve">      3.6.1.</t>
    </r>
    <r>
      <rPr>
        <i/>
        <sz val="14"/>
        <rFont val="Calibri"/>
        <charset val="134"/>
      </rPr>
      <t xml:space="preserve"> Manutenção de Bem</t>
    </r>
    <r>
      <rPr>
        <i/>
        <sz val="12"/>
        <rFont val="Calibri"/>
        <charset val="134"/>
      </rPr>
      <t xml:space="preserve"> Imóvel </t>
    </r>
  </si>
  <si>
    <t>3.6.1.1</t>
  </si>
  <si>
    <r>
      <rPr>
        <sz val="12"/>
        <rFont val="Calibri"/>
        <charset val="134"/>
      </rPr>
      <t xml:space="preserve">      3.6.1.1.</t>
    </r>
    <r>
      <rPr>
        <sz val="14"/>
        <rFont val="Calibri"/>
        <charset val="134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</si>
  <si>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</si>
  <si>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</si>
  <si>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</si>
  <si>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</si>
  <si>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</si>
  <si>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</si>
  <si>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</si>
  <si>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</si>
  <si>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</si>
  <si>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</si>
  <si>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</si>
  <si>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</si>
  <si>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</si>
  <si>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</si>
  <si>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</si>
  <si>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</si>
  <si>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</si>
  <si>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</si>
  <si>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</si>
  <si>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</si>
  <si>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</si>
  <si>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</si>
  <si>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</si>
  <si>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</si>
  <si>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</si>
  <si>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</si>
  <si>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</si>
  <si>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</si>
  <si>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</si>
  <si>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</si>
  <si>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</si>
  <si>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</si>
  <si>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</si>
  <si>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</si>
  <si>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</si>
  <si>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</si>
  <si>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</si>
  <si>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04913989480</t>
  </si>
  <si>
    <t>ADRIANA DA SILVA BATISTA</t>
  </si>
  <si>
    <t>07/2022</t>
  </si>
  <si>
    <t>09289322497</t>
  </si>
  <si>
    <t>AISLANA LOURENCO DOS SANTOS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</si>
  <si>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</si>
  <si>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</si>
  <si>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</si>
  <si>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</si>
  <si>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</si>
  <si>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</si>
  <si>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</si>
  <si>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</si>
  <si>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</si>
  <si>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</si>
  <si>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</si>
  <si>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</si>
  <si>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</si>
  <si>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</si>
  <si>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</si>
  <si>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</si>
  <si>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</si>
  <si>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</si>
  <si>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</si>
  <si>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</si>
  <si>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</si>
  <si>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</si>
  <si>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07586023409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</si>
  <si>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</si>
  <si>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</si>
  <si>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</si>
  <si>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</si>
  <si>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</si>
  <si>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</si>
  <si>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</si>
  <si>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</si>
  <si>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</si>
  <si>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</si>
  <si>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</si>
  <si>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</si>
  <si>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</si>
  <si>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</si>
  <si>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</si>
  <si>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</si>
  <si>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</si>
  <si>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</si>
  <si>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</si>
  <si>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</si>
  <si>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</si>
  <si>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</si>
  <si>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</si>
  <si>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</si>
  <si>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</si>
  <si>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</si>
  <si>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</si>
  <si>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</si>
  <si>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</si>
  <si>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</si>
  <si>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</si>
  <si>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</si>
  <si>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</si>
  <si>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</si>
  <si>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</si>
  <si>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</si>
  <si>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</si>
  <si>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</si>
  <si>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</si>
  <si>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</si>
  <si>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</si>
  <si>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</si>
  <si>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</si>
  <si>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</si>
  <si>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09297798438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</si>
  <si>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</si>
  <si>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</si>
  <si>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</si>
  <si>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</si>
  <si>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</si>
  <si>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</si>
  <si>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</si>
  <si>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</si>
  <si>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</si>
  <si>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</si>
  <si>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</si>
  <si>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</si>
  <si>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</si>
  <si>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</si>
  <si>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</si>
  <si>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</si>
  <si>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</si>
  <si>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</si>
  <si>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</si>
  <si>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</si>
  <si>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</si>
  <si>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</si>
  <si>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</si>
  <si>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</si>
  <si>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</si>
  <si>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</si>
  <si>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</si>
  <si>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</si>
  <si>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</si>
  <si>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</si>
  <si>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</si>
  <si>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</si>
  <si>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</si>
  <si>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</si>
  <si>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05866098490</t>
  </si>
  <si>
    <t>05026711499</t>
  </si>
  <si>
    <t xml:space="preserve">JOSEFA MONICA BEZERRA ALBUQUERQUE 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</si>
  <si>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</si>
  <si>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</si>
  <si>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</si>
  <si>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</si>
  <si>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</si>
  <si>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</si>
  <si>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</si>
  <si>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</si>
  <si>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</si>
  <si>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</si>
  <si>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</si>
  <si>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</si>
  <si>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</si>
  <si>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</si>
  <si>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</si>
  <si>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</si>
  <si>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</si>
  <si>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</si>
  <si>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</si>
  <si>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</si>
  <si>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</si>
  <si>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</si>
  <si>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</si>
  <si>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</si>
  <si>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</si>
  <si>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</si>
  <si>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</si>
  <si>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</si>
  <si>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05364083438</t>
  </si>
  <si>
    <t xml:space="preserve">MARILIA GABRIELA CABRAL DA COSTA BANDEIRA BATISTA 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</si>
  <si>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</si>
  <si>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</si>
  <si>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</si>
  <si>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</si>
  <si>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</si>
  <si>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</si>
  <si>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01349809489</t>
  </si>
  <si>
    <t xml:space="preserve">MILEIDE SIQUEIRA ADELINO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</si>
  <si>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</si>
  <si>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</si>
  <si>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</si>
  <si>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</si>
  <si>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</si>
  <si>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</si>
  <si>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</si>
  <si>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</si>
  <si>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</si>
  <si>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</si>
  <si>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</si>
  <si>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</si>
  <si>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</si>
  <si>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</si>
  <si>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</si>
  <si>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</si>
  <si>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</si>
  <si>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</si>
  <si>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</si>
  <si>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</si>
  <si>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</si>
  <si>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</si>
  <si>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</si>
  <si>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</si>
  <si>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</si>
  <si>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</si>
  <si>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</si>
  <si>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</si>
  <si>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</si>
  <si>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</si>
  <si>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</si>
  <si>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</si>
  <si>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</si>
  <si>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</si>
  <si>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</si>
  <si>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</si>
  <si>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</si>
  <si>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</si>
  <si>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</si>
  <si>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</si>
  <si>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</si>
  <si>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</si>
  <si>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</si>
  <si>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</si>
  <si>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</si>
  <si>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</si>
  <si>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</si>
  <si>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</si>
  <si>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</si>
  <si>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</si>
  <si>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</si>
  <si>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</si>
  <si>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</si>
  <si>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</si>
  <si>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</si>
  <si>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</si>
  <si>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ASSOCIAÇÃO DE PROTEÇÃO A MATERNIDADE E INFRA</t>
  </si>
  <si>
    <t>00185372000130</t>
  </si>
  <si>
    <t>SET SISTEMAS E PRODUTOS TECNICOS LTDA</t>
  </si>
  <si>
    <t>B</t>
  </si>
  <si>
    <t>S</t>
  </si>
  <si>
    <t>391212</t>
  </si>
  <si>
    <t>01/07/2022</t>
  </si>
  <si>
    <t>26220700185372000130550020003912121702755584</t>
  </si>
  <si>
    <t>6.3.1.8</t>
  </si>
  <si>
    <t>12882148000186</t>
  </si>
  <si>
    <t xml:space="preserve">SOCASA SAUDE AMBIENTAL LTDA </t>
  </si>
  <si>
    <t>6372</t>
  </si>
  <si>
    <t>04/07/2022</t>
  </si>
  <si>
    <t>BMAT83673</t>
  </si>
  <si>
    <t>29619751000172</t>
  </si>
  <si>
    <t>ZAPMEDICA PRODUTOS E EQUIPAMENTOSS PARA SAÚDE LTDA</t>
  </si>
  <si>
    <t>038578</t>
  </si>
  <si>
    <t>42220729619751000172550010000385781135317520</t>
  </si>
  <si>
    <t>11694577000400</t>
  </si>
  <si>
    <t>POSTO IGUEP  BONGI</t>
  </si>
  <si>
    <t>87013</t>
  </si>
  <si>
    <t>05/07/2022</t>
  </si>
  <si>
    <t>27058274000198</t>
  </si>
  <si>
    <t>JATOBARRETTO DISTRIBUIÇÃO LTDA</t>
  </si>
  <si>
    <t>009236</t>
  </si>
  <si>
    <t>06/07/2022</t>
  </si>
  <si>
    <t>26220727058274000198550010000092361697076428</t>
  </si>
  <si>
    <t>24073694000155</t>
  </si>
  <si>
    <t>NAGEM COMERCIO DE INFORMATICA LTDA</t>
  </si>
  <si>
    <t>821342</t>
  </si>
  <si>
    <t>07/07/2022</t>
  </si>
  <si>
    <t>26220724073694000155550010008213421024701370</t>
  </si>
  <si>
    <t>08014460000180</t>
  </si>
  <si>
    <t>VANPEL MAT DE ESCRITORIO E INFOR</t>
  </si>
  <si>
    <t>046333</t>
  </si>
  <si>
    <t>08/07/2022</t>
  </si>
  <si>
    <t>26220708014460000180550010000463331001283062</t>
  </si>
  <si>
    <t>21381761000100</t>
  </si>
  <si>
    <t>SIXHOSPITALAR LTDA</t>
  </si>
  <si>
    <t>050043</t>
  </si>
  <si>
    <t>11/07/2022</t>
  </si>
  <si>
    <t>26220721381761000100550010000500431237486613</t>
  </si>
  <si>
    <t>046365</t>
  </si>
  <si>
    <t>26220708014460000180550010000463651001283040</t>
  </si>
  <si>
    <t>21596736000144</t>
  </si>
  <si>
    <t>ULTRAMEGA DISTRIBUIDORA HOSPITALAR LTDA</t>
  </si>
  <si>
    <t>159766</t>
  </si>
  <si>
    <t>26220721596736000144550010001597661001654447</t>
  </si>
  <si>
    <t>11449180000100</t>
  </si>
  <si>
    <t>DPROSMED DISTRIBUIDORA DE PRODUTOS MEDICOS</t>
  </si>
  <si>
    <t>52263</t>
  </si>
  <si>
    <t>12/07/2022</t>
  </si>
  <si>
    <t>26220711449180000100550010000522631000090064</t>
  </si>
  <si>
    <t>11449180000290</t>
  </si>
  <si>
    <t>5390</t>
  </si>
  <si>
    <t>26220711449180000290550010000053901000090071</t>
  </si>
  <si>
    <t>1.4</t>
  </si>
  <si>
    <t>SIND DAS EMP DE TRANSP DE PASSAG DO EST DE</t>
  </si>
  <si>
    <t>9012024</t>
  </si>
  <si>
    <t>009364</t>
  </si>
  <si>
    <t>13/07/2022</t>
  </si>
  <si>
    <t>26220727058274000198550010000093641409465830</t>
  </si>
  <si>
    <t>89844</t>
  </si>
  <si>
    <t>6.3.1.10</t>
  </si>
  <si>
    <t>23691353000180</t>
  </si>
  <si>
    <t>D4S SERVIÇOS EM TECNOLOGIA LTDA</t>
  </si>
  <si>
    <t>303727</t>
  </si>
  <si>
    <t>16/07/2022</t>
  </si>
  <si>
    <t>ZGYU-YUCC</t>
  </si>
  <si>
    <t>22006201000139</t>
  </si>
  <si>
    <t>FORTPEL COMERCIO DE DESCARTAVEIS LTDA</t>
  </si>
  <si>
    <t>141884</t>
  </si>
  <si>
    <t>18/04/2022</t>
  </si>
  <si>
    <t>26220722006201000139550000001418841101418843</t>
  </si>
  <si>
    <t>142002</t>
  </si>
  <si>
    <t>19/07/2022</t>
  </si>
  <si>
    <t>26220722006201000139550000001420021101420029</t>
  </si>
  <si>
    <t>009509</t>
  </si>
  <si>
    <t>20/07/2022</t>
  </si>
  <si>
    <t>26220727058274000198550010000095091948584797</t>
  </si>
  <si>
    <t>92144</t>
  </si>
  <si>
    <t>21/07/2022</t>
  </si>
  <si>
    <t>046702</t>
  </si>
  <si>
    <t>26/07/2022</t>
  </si>
  <si>
    <t>26220708014460000180550010000467021001287217</t>
  </si>
  <si>
    <t>827924</t>
  </si>
  <si>
    <t>26220724073694000155550010008279241002074951</t>
  </si>
  <si>
    <t>94815</t>
  </si>
  <si>
    <t>29/07/2022</t>
  </si>
  <si>
    <t>19105205000160</t>
  </si>
  <si>
    <t>MEDIEX SOLUÇÕES EM SAUDE E SEGURANÇA OCUPACIONAL LTDA</t>
  </si>
  <si>
    <t>2876</t>
  </si>
  <si>
    <t>01/08/2022</t>
  </si>
  <si>
    <t>IPBW-ZEGB</t>
  </si>
  <si>
    <t>7.2.1.1</t>
  </si>
  <si>
    <t>01545203000126</t>
  </si>
  <si>
    <t>ENAE EMPRESA NACIONAL DE ESTERILIZAÇÃO EIRELI</t>
  </si>
  <si>
    <t>13128</t>
  </si>
  <si>
    <t>IEAF-WSCU</t>
  </si>
  <si>
    <t>5.4.2</t>
  </si>
  <si>
    <t>19533734000164</t>
  </si>
  <si>
    <t>ALEXSANDRA DE GUSMÃO NERES ME</t>
  </si>
  <si>
    <t>14104</t>
  </si>
  <si>
    <t>03/08/2022</t>
  </si>
  <si>
    <t>6.3.2.1</t>
  </si>
  <si>
    <t>31675417000188</t>
  </si>
  <si>
    <t>LAVECLIN LAVANDERIA HOSPITALAR  LTDA</t>
  </si>
  <si>
    <t>322</t>
  </si>
  <si>
    <t>02/08/2022</t>
  </si>
  <si>
    <t>AXIW17312</t>
  </si>
  <si>
    <t>6.1.3</t>
  </si>
  <si>
    <t>31145185000156</t>
  </si>
  <si>
    <t>CONSULT LAB LABORATORIO DE ANALISES CLINICAS LTDA</t>
  </si>
  <si>
    <t>584</t>
  </si>
  <si>
    <t>31/07/2022</t>
  </si>
  <si>
    <t>IGNL70664</t>
  </si>
  <si>
    <t>18554757000192</t>
  </si>
  <si>
    <t>NUTRIFINE REFEIÇOES LTDA</t>
  </si>
  <si>
    <t xml:space="preserve">S </t>
  </si>
  <si>
    <t>3708</t>
  </si>
  <si>
    <t>26220818554757000192550010000037081610166643</t>
  </si>
  <si>
    <t>3709</t>
  </si>
  <si>
    <t>26220818554757000192550010000037091310896198</t>
  </si>
  <si>
    <t>6.1.5</t>
  </si>
  <si>
    <t>01838829000120</t>
  </si>
  <si>
    <t>PALLIO COMERCIO E SERVIÇOS LTDA</t>
  </si>
  <si>
    <t>31</t>
  </si>
  <si>
    <t>04/08/2022</t>
  </si>
  <si>
    <t>14724118000177</t>
  </si>
  <si>
    <t>45</t>
  </si>
  <si>
    <t>KWBF95567</t>
  </si>
  <si>
    <t>Nota de Emprenho</t>
  </si>
  <si>
    <t>Data NE</t>
  </si>
  <si>
    <t>Valor Empenhado</t>
  </si>
  <si>
    <t>Número Ordem Bancária</t>
  </si>
  <si>
    <t>Data OB</t>
  </si>
  <si>
    <t>Valor Pago</t>
  </si>
  <si>
    <t>ASSOC PROT MATERN E A INF UBAÍRA S3 GEST EM SAUDE</t>
  </si>
  <si>
    <t>N</t>
  </si>
  <si>
    <t>CPF / CNPJ Origem</t>
  </si>
  <si>
    <t>Nome Origem</t>
  </si>
  <si>
    <t>Descrição</t>
  </si>
  <si>
    <t>Data</t>
  </si>
  <si>
    <t>REDIMENTOS BRADESCO</t>
  </si>
  <si>
    <t xml:space="preserve">RENDIMENTO APLICAÇÃO FINANCEIRA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</si>
  <si>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</si>
  <si>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</si>
  <si>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</si>
  <si>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</si>
  <si>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</si>
  <si>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</si>
  <si>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</si>
  <si>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</si>
  <si>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</si>
  <si>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</si>
  <si>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</si>
  <si>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</si>
  <si>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</si>
  <si>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</si>
  <si>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-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</si>
  <si>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</si>
  <si>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</si>
  <si>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</si>
  <si>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</si>
  <si>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</si>
  <si>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</si>
  <si>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</si>
  <si>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</si>
  <si>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</si>
  <si>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</si>
  <si>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</si>
  <si>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</si>
  <si>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</si>
  <si>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</si>
  <si>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</si>
  <si>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</si>
  <si>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</si>
  <si>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</si>
  <si>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</si>
  <si>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</si>
  <si>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</si>
  <si>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</si>
  <si>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</si>
  <si>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</si>
  <si>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 xml:space="preserve">BRANDÃO &amp; SÁ CONTABILIDADE </t>
  </si>
  <si>
    <t xml:space="preserve">PRESTAÇÃO DE SERVIÇOES CONTABILIDADE </t>
  </si>
  <si>
    <t>https://drive.google.com/file/d/1ks81jCyQpc20VE16Yo-IjgYlln8Lb4uK/view?usp=sharing</t>
  </si>
  <si>
    <t xml:space="preserve">PRESTAÇÃO DE SERVIÇOS DE ASSINATURA ELETRONICA </t>
  </si>
  <si>
    <t>https://drive.google.com/file/d/19767qeLbILW-uZN0QMi3m-v6988f4Bzk/view?usp=sharing</t>
  </si>
  <si>
    <t>RAISSA ANDRADE DE ARAUJO</t>
  </si>
  <si>
    <t>PRESTAÇÃO DE SERVIÇOS ASSESSORIA RECURSOS HUMANOS</t>
  </si>
  <si>
    <t>https://drive.google.com/file/d/1Y-L_OhDjifqvKqCdhUEyzaL5ZfSCZcBx/view?usp=sharing</t>
  </si>
  <si>
    <t>ALEXASANDRA DE GUSMÃO NERES</t>
  </si>
  <si>
    <t>PRESTAÇÃO DE SERVIÇOS DE OUTSOURCING DE IMPRESSÃO</t>
  </si>
  <si>
    <t>01/06/2022</t>
  </si>
  <si>
    <t>https://drive.google.com/file/d/1xIATvlaWERgiop9whU7RuRpozIBfPYnx/view?usp=sharing</t>
  </si>
  <si>
    <t>CNPJ do Forncedor</t>
  </si>
  <si>
    <t>Número do TA</t>
  </si>
  <si>
    <t>Térmo Vigência</t>
  </si>
  <si>
    <t>Valor Total</t>
  </si>
  <si>
    <t>Link para 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</si>
  <si>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</si>
  <si>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</si>
  <si>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</si>
  <si>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</si>
  <si>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</si>
  <si>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SERVIÇO DE CONTROLE DE PRAGAS DESINSETIZAÇÃO</t>
  </si>
  <si>
    <t>https://drive.google.com/file/d/19y32GgkSz_-pjD0kUgdIL6FA7PV27N34/view?usp=sharing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</si>
  <si>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</si>
  <si>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</si>
  <si>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</si>
  <si>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</si>
  <si>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</si>
  <si>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</si>
  <si>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</si>
  <si>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</si>
  <si>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</si>
  <si>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</si>
  <si>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</si>
  <si>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</si>
  <si>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</si>
  <si>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</si>
  <si>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</si>
  <si>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</si>
  <si>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</si>
  <si>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</si>
  <si>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</si>
  <si>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</si>
  <si>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</si>
  <si>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</si>
  <si>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</si>
  <si>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</si>
  <si>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</si>
  <si>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</si>
  <si>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</si>
  <si>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CENTRO DE PARTO NORMAL PERI-HOSPITALAR</t>
  </si>
  <si>
    <t>ANO 2 0 2 2 - Competência mês de JULHO/ 2022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</si>
  <si>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</si>
  <si>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</si>
  <si>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</si>
  <si>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</si>
  <si>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</si>
  <si>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</si>
  <si>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</si>
  <si>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</si>
  <si>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</si>
  <si>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</si>
  <si>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</si>
  <si>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</si>
  <si>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n/a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</si>
  <si>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</si>
  <si>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</si>
  <si>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</si>
  <si>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</si>
  <si>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</si>
  <si>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</si>
  <si>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</si>
  <si>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</si>
  <si>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</si>
  <si>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</si>
  <si>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</si>
  <si>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</si>
  <si>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</si>
  <si>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</si>
  <si>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</si>
  <si>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</si>
  <si>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</si>
  <si>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</si>
  <si>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</si>
  <si>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</si>
  <si>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</si>
  <si>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</si>
  <si>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</si>
  <si>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</si>
  <si>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</si>
  <si>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</si>
  <si>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</si>
  <si>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</si>
  <si>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</si>
  <si>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</si>
  <si>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</si>
  <si>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</si>
  <si>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</si>
  <si>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</si>
  <si>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</si>
  <si>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</si>
  <si>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</si>
  <si>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</si>
  <si>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</si>
  <si>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</si>
  <si>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</si>
  <si>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</si>
  <si>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</si>
  <si>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</si>
  <si>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</si>
  <si>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</si>
  <si>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</si>
  <si>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</si>
  <si>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</si>
  <si>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</si>
  <si>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</si>
  <si>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</si>
  <si>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43017653000196</t>
  </si>
  <si>
    <t>MARIO FABIANO DOS ANJOS MOREIRA CONSULTORIA</t>
  </si>
  <si>
    <t>008</t>
  </si>
  <si>
    <t>NFS.JF8Y1BVWT0.J52A78D3JG.000008</t>
  </si>
  <si>
    <t>9070079</t>
  </si>
  <si>
    <t>02535864000133</t>
  </si>
  <si>
    <t>VR BENEFICIOS E SERVIÇOS DE PROCESSAMENTO S.A</t>
  </si>
  <si>
    <t>39151221</t>
  </si>
  <si>
    <t>14/07/2022</t>
  </si>
  <si>
    <t>EKTU-RXPK</t>
  </si>
  <si>
    <t>6.3.1.4</t>
  </si>
  <si>
    <t>39697819</t>
  </si>
  <si>
    <t>7GWF-DEB9</t>
  </si>
  <si>
    <t>010</t>
  </si>
  <si>
    <t>05/08/2022</t>
  </si>
  <si>
    <t>NFS.JF8Y1BVWT0.J52A78D3JG.00000A</t>
  </si>
  <si>
    <t>34247406000195</t>
  </si>
  <si>
    <t xml:space="preserve">RAISSA ANDRADE DE ARAUJO </t>
  </si>
  <si>
    <t>QRJK-GCU6</t>
  </si>
  <si>
    <t>31698424000103</t>
  </si>
  <si>
    <t>382</t>
  </si>
  <si>
    <t>11/08/2022</t>
  </si>
  <si>
    <t>24PM-UIMS</t>
  </si>
  <si>
    <t>21216574000171</t>
  </si>
  <si>
    <t>12/08/2022</t>
  </si>
  <si>
    <t>YBVR-MXSU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</si>
</sst>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General"/>
    <numFmt numFmtId="167" formatCode="_(* #,##0.00_);_(* \(#,##0.00\);_(* \-??_);_(@_)"/>
    <numFmt numFmtId="168" formatCode="[$R$-416]\ #,##0.00;[Red]\-[$R$-416]\ #,##0.00"/>
    <numFmt numFmtId="169" formatCode="00000"/>
    <numFmt numFmtId="170" formatCode="00000.00"/>
    <numFmt numFmtId="171" formatCode="_-[$R$-416]\ * #,##0.00_-;\-[$R$-416]\ * #,##0.00_-;_-[$R$-416]\ * &quot;-&quot;??_-;_-@_-"/>
    <numFmt numFmtId="172" formatCode="0000.00"/>
    <numFmt numFmtId="173" formatCode="0.00_);[Red]\(0.00\)"/>
    <numFmt numFmtId="174" formatCode="&quot;R$&quot;\ #,##0.00_);[Red]\(&quot;R$&quot;\ #,###.00\)"/>
    <numFmt numFmtId="175" formatCode="0.00_ "/>
    <numFmt numFmtId="176" formatCode="_-&quot;R$&quot;* #,##0.00_-;\-&quot;R$&quot;* #,##0.00_-;_-&quot;R$&quot;* &quot;-&quot;??_-;_-@_-"/>
    <numFmt numFmtId="177" formatCode="_-&quot;R$&quot;* #,##0.00_-;&quot;-R$&quot;* #,##0.00_-;_-&quot;R$&quot;* \-??_-;_-@_-"/>
    <numFmt numFmtId="178" formatCode="mm/yy"/>
    <numFmt numFmtId="179" formatCode="_-* #,###.##000_-;\-* #,###.##000_-;_-* &quot;-&quot;??_-;_-@_-"/>
    <numFmt numFmtId="180" formatCode="_-&quot;R$ &quot;* #,##0.00_-;&quot;-R$ &quot;* #,##0.00_-;_-&quot;R$ &quot;* \-??_-;_-@_-"/>
  </numFmts>
  <fonts count="150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5"/>
      <color theme="0"/>
      <name val="Arial"/>
      <charset val="1"/>
    </font>
    <font>
      <b/>
      <sz val="15"/>
      <color theme="0"/>
      <name val="Arial"/>
      <charset val="134"/>
    </font>
    <font>
      <b/>
      <sz val="12"/>
      <color rgb="FF000000"/>
      <name val="Arial"/>
      <charset val="134"/>
    </font>
    <font>
      <b/>
      <sz val="11"/>
      <color theme="0"/>
      <name val="Arial"/>
      <charset val="134"/>
    </font>
    <font>
      <b/>
      <sz val="10"/>
      <color rgb="FF000000"/>
      <name val="Arial"/>
      <charset val="134"/>
    </font>
    <font>
      <b/>
      <sz val="10"/>
      <color theme="0"/>
      <name val="Arial"/>
      <charset val="134"/>
    </font>
    <font>
      <b/>
      <sz val="11"/>
      <color rgb="FF000000"/>
      <name val="Arial"/>
      <charset val="134"/>
    </font>
    <font>
      <b/>
      <sz val="11"/>
      <color rgb="FF000000"/>
      <name val="Calibri"/>
      <charset val="134"/>
    </font>
    <font>
      <b/>
      <sz val="10"/>
      <name val="Arial"/>
      <charset val="134"/>
    </font>
    <font>
      <sz val="16"/>
      <color indexed="63"/>
      <name val="Calibri"/>
      <charset val="134"/>
    </font>
    <font>
      <b/>
      <sz val="16"/>
      <color indexed="63"/>
      <name val="Calibri"/>
      <charset val="134"/>
    </font>
    <font>
      <b/>
      <sz val="18"/>
      <color theme="0"/>
      <name val="Arial"/>
      <charset val="134"/>
    </font>
    <font>
      <b/>
      <sz val="14"/>
      <color theme="0"/>
      <name val="Arial"/>
      <charset val="134"/>
    </font>
    <font>
      <sz val="14"/>
      <name val="Arial"/>
      <charset val="134"/>
    </font>
    <font>
      <sz val="16"/>
      <name val="Calibri"/>
      <charset val="134"/>
    </font>
    <font>
      <b/>
      <sz val="10"/>
      <color rgb="FFFF0000"/>
      <name val="Arial"/>
      <charset val="134"/>
    </font>
    <font>
      <sz val="8"/>
      <color rgb="FF000080"/>
      <name val="Arial"/>
      <charset val="134"/>
    </font>
    <font>
      <b/>
      <sz val="7"/>
      <name val="Arial"/>
      <charset val="134"/>
    </font>
    <font>
      <b/>
      <sz val="12"/>
      <color theme="0"/>
      <name val="Calibri"/>
      <charset val="134"/>
      <scheme val="minor"/>
    </font>
    <font>
      <b/>
      <sz val="12"/>
      <color indexed="63"/>
      <name val="Calibri"/>
      <charset val="134"/>
      <scheme val="minor"/>
    </font>
    <font>
      <b/>
      <sz val="11"/>
      <color theme="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222222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name val="Calibri"/>
      <charset val="134"/>
      <scheme val="minor"/>
    </font>
    <font>
      <sz val="11"/>
      <color rgb="FF222222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2" tint="-0.89989928891872917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name val="Arial"/>
      <charset val="134"/>
    </font>
    <font>
      <sz val="11"/>
      <color rgb="FF000000"/>
      <name val="Calibri"/>
      <charset val="134"/>
      <scheme val="minor"/>
    </font>
    <font>
      <sz val="10"/>
      <color rgb="FF000000"/>
      <name val="Arial"/>
      <charset val="134"/>
    </font>
    <font>
      <b/>
      <sz val="12"/>
      <color theme="0"/>
      <name val="Calibri"/>
      <charset val="134"/>
    </font>
    <font>
      <sz val="11"/>
      <color rgb="FF202124"/>
      <name val="Calibri"/>
      <charset val="134"/>
      <scheme val="minor"/>
    </font>
    <font>
      <sz val="11"/>
      <color rgb="FF333333"/>
      <name val="Calibri"/>
      <charset val="134"/>
      <scheme val="minor"/>
    </font>
    <font>
      <sz val="11"/>
      <name val="Calibri"/>
      <charset val="134"/>
    </font>
    <font>
      <sz val="11"/>
      <color rgb="FF333333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Arial"/>
      <charset val="134"/>
    </font>
    <font>
      <sz val="12"/>
      <color rgb="FF333333"/>
      <name val="Arial"/>
      <charset val="134"/>
    </font>
    <font>
      <sz val="9"/>
      <color indexed="63"/>
      <name val="Calibri"/>
      <charset val="134"/>
    </font>
    <font>
      <sz val="11"/>
      <color indexed="63"/>
      <name val="Calibri"/>
      <charset val="134"/>
    </font>
    <font>
      <sz val="12"/>
      <color theme="1"/>
      <name val="Calibri"/>
      <charset val="134"/>
      <scheme val="minor"/>
    </font>
    <font>
      <sz val="7"/>
      <color indexed="8"/>
      <name val="Tahoma"/>
      <charset val="134"/>
    </font>
    <font>
      <sz val="7"/>
      <color rgb="FFFF0000"/>
      <name val="Tahoma"/>
      <charset val="134"/>
    </font>
    <font>
      <sz val="11"/>
      <color rgb="FF000000"/>
      <name val="Calibri"/>
      <charset val="134"/>
    </font>
    <font>
      <b/>
      <sz val="12"/>
      <color theme="0"/>
      <name val="Arial"/>
      <charset val="134"/>
    </font>
    <font>
      <b/>
      <sz val="11"/>
      <color rgb="FF800000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name val="Calibri"/>
      <charset val="134"/>
    </font>
    <font>
      <b/>
      <i/>
      <sz val="12"/>
      <name val="Calibri"/>
      <charset val="134"/>
    </font>
    <font>
      <i/>
      <sz val="12"/>
      <name val="Calibri"/>
      <charset val="134"/>
    </font>
    <font>
      <sz val="12"/>
      <name val="Calibri"/>
      <charset val="134"/>
    </font>
    <font>
      <b/>
      <sz val="11"/>
      <name val="Arial"/>
      <charset val="1"/>
    </font>
    <font>
      <b/>
      <sz val="13"/>
      <name val="Arial"/>
      <charset val="134"/>
    </font>
    <font>
      <b/>
      <sz val="13"/>
      <color theme="0"/>
      <name val="Calibri"/>
      <charset val="134"/>
    </font>
    <font>
      <b/>
      <sz val="11"/>
      <color indexed="59"/>
      <name val="Arial"/>
      <charset val="134"/>
    </font>
    <font>
      <b/>
      <sz val="11"/>
      <color indexed="59"/>
      <name val="Calibri"/>
      <charset val="134"/>
    </font>
    <font>
      <sz val="10"/>
      <color indexed="59"/>
      <name val="Calibri"/>
      <charset val="1"/>
    </font>
    <font>
      <sz val="11"/>
      <color indexed="59"/>
      <name val="Calibri"/>
      <charset val="134"/>
    </font>
    <font>
      <sz val="11"/>
      <color indexed="59"/>
      <name val="Calibri"/>
      <charset val="134"/>
    </font>
    <font>
      <sz val="10"/>
      <color indexed="59"/>
      <name val="Calibri"/>
      <charset val="134"/>
    </font>
    <font>
      <b/>
      <sz val="11"/>
      <name val="Arial"/>
      <charset val="134"/>
    </font>
    <font>
      <b/>
      <sz val="11"/>
      <name val="Calibri"/>
      <charset val="134"/>
    </font>
    <font>
      <sz val="11"/>
      <color theme="0"/>
      <name val="Calibri"/>
      <charset val="134"/>
      <scheme val="minor"/>
    </font>
    <font>
      <sz val="9"/>
      <color indexed="8"/>
      <name val="Calibri"/>
      <charset val="134"/>
    </font>
    <font>
      <b/>
      <sz val="12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"/>
    </font>
    <font>
      <sz val="9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name val="Arial"/>
      <charset val="1"/>
    </font>
    <font>
      <b/>
      <sz val="14"/>
      <color indexed="63"/>
      <name val="Arial"/>
      <charset val="134"/>
    </font>
    <font>
      <b/>
      <sz val="14"/>
      <color indexed="63"/>
      <name val="Calibri"/>
      <charset val="134"/>
    </font>
    <font>
      <b/>
      <sz val="14"/>
      <color theme="3" tint="0.39988402966399123"/>
      <name val="Calibri"/>
      <charset val="134"/>
    </font>
    <font>
      <sz val="14"/>
      <color indexed="63"/>
      <name val="Calibri"/>
      <charset val="134"/>
    </font>
    <font>
      <b/>
      <u/>
      <sz val="16"/>
      <color indexed="63"/>
      <name val="Calibri"/>
      <charset val="134"/>
    </font>
    <font>
      <b/>
      <i/>
      <u/>
      <sz val="16"/>
      <color indexed="63"/>
      <name val="Calibri"/>
      <charset val="134"/>
    </font>
    <font>
      <u/>
      <sz val="16"/>
      <color indexed="63"/>
      <name val="Calibri"/>
      <charset val="134"/>
    </font>
    <font>
      <b/>
      <sz val="12"/>
      <name val="Calibri"/>
      <charset val="134"/>
      <scheme val="minor"/>
    </font>
    <font>
      <sz val="12"/>
      <color indexed="8"/>
      <name val="Calibri"/>
      <charset val="134"/>
    </font>
    <font>
      <b/>
      <sz val="12"/>
      <color theme="0"/>
      <name val="Calibri"/>
      <charset val="1"/>
    </font>
    <font>
      <b/>
      <sz val="12"/>
      <color indexed="63"/>
      <name val="Calibri"/>
      <charset val="134"/>
    </font>
    <font>
      <sz val="12"/>
      <color indexed="63"/>
      <name val="Calibri"/>
      <charset val="134"/>
    </font>
    <font>
      <b/>
      <sz val="14"/>
      <color rgb="FF000000"/>
      <name val="Arial"/>
      <charset val="134"/>
    </font>
    <font>
      <b/>
      <i/>
      <sz val="14"/>
      <name val="Calibri"/>
      <charset val="134"/>
    </font>
    <font>
      <sz val="14"/>
      <color indexed="8"/>
      <name val="Calibri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4"/>
      <color theme="0"/>
      <name val="Calibri"/>
      <charset val="134"/>
    </font>
    <font>
      <b/>
      <sz val="14"/>
      <name val="Calibri"/>
      <charset val="134"/>
    </font>
    <font>
      <i/>
      <sz val="14"/>
      <name val="Calibri"/>
      <charset val="134"/>
    </font>
    <font>
      <i/>
      <sz val="12"/>
      <color rgb="FF000000"/>
      <name val="Calibri"/>
      <charset val="134"/>
    </font>
    <font>
      <i/>
      <sz val="14"/>
      <color rgb="FF000000"/>
      <name val="Calibri"/>
      <charset val="134"/>
    </font>
    <font>
      <b/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6"/>
      <color rgb="FF000000"/>
      <name val="Calibri"/>
      <charset val="134"/>
    </font>
    <font>
      <sz val="12"/>
      <color rgb="FFFF0000"/>
      <name val="Calibri"/>
      <charset val="134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1"/>
      <color indexed="9"/>
      <name val="Calibri"/>
      <charset val="134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b/>
      <sz val="11"/>
      <color indexed="56"/>
      <name val="Calibri"/>
      <charset val="134"/>
    </font>
    <font>
      <b/>
      <sz val="18"/>
      <color indexed="56"/>
      <name val="Cambria"/>
      <charset val="134"/>
    </font>
    <font>
      <b/>
      <sz val="13"/>
      <color indexed="56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5"/>
      <color indexed="56"/>
      <name val="Calibri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b/>
      <sz val="11"/>
      <color rgb="FF3F3F3F"/>
      <name val="Calibri"/>
      <charset val="134"/>
      <scheme val="minor"/>
    </font>
    <font>
      <b/>
      <sz val="11"/>
      <color indexed="9"/>
      <name val="Calibri"/>
      <charset val="134"/>
    </font>
    <font>
      <b/>
      <sz val="18"/>
      <color indexed="56"/>
      <name val="Cambria"/>
      <charset val="1"/>
    </font>
    <font>
      <sz val="11"/>
      <color rgb="FF3F3F76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1"/>
      <color rgb="FFFA7D0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10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0"/>
      <name val="Arial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88402966399123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9013336588644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7" tint="0.79989013336588644"/>
        <bgColor indexed="26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3" tint="0.79970702230903046"/>
        <bgColor indexed="23"/>
      </patternFill>
    </fill>
    <fill>
      <patternFill patternType="solid">
        <fgColor theme="3" tint="0.79970702230903046"/>
        <bgColor rgb="FFC5D9E6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</borders>
  <cellStyleXfs count="2157">
    <xf numFmtId="0" fontId="0" fillId="0" borderId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43" fontId="26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44" fontId="26" fillId="0" borderId="0" applyFont="0" applyFill="0" applyBorder="0" applyAlignment="0" applyProtection="0"/>
    <xf numFmtId="0" fontId="26" fillId="52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80" fillId="64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120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80" fillId="66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121" fillId="67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1" fillId="65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17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24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80" fillId="69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125" fillId="0" borderId="0" applyNumberFormat="0" applyFill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44" fontId="26" fillId="0" borderId="0" applyFont="0" applyFill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2" borderId="0" applyNumberFormat="0" applyBorder="0" applyAlignment="0" applyProtection="0"/>
    <xf numFmtId="43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44" fontId="36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3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1" fillId="74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44" fontId="60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44" fontId="60" fillId="0" borderId="0" applyFont="0" applyFill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44" fontId="60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44" fontId="26" fillId="0" borderId="0" applyFont="0" applyFill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1" fillId="68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8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36" fillId="0" borderId="0"/>
    <xf numFmtId="0" fontId="26" fillId="59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44" fontId="2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43" fontId="36" fillId="0" borderId="0" applyFont="0" applyFill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1" fillId="77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1" fillId="78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80" fillId="7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6" borderId="0" applyNumberFormat="0" applyBorder="0" applyAlignment="0" applyProtection="0"/>
    <xf numFmtId="0" fontId="122" fillId="0" borderId="36" applyNumberFormat="0" applyFill="0" applyAlignment="0" applyProtection="0"/>
    <xf numFmtId="0" fontId="26" fillId="50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35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80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9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1" fillId="7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61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9" fontId="26" fillId="0" borderId="0" applyFont="0" applyFill="0" applyBorder="0" applyAlignment="0" applyProtection="0"/>
    <xf numFmtId="0" fontId="26" fillId="56" borderId="0" applyNumberFormat="0" applyBorder="0" applyAlignment="0" applyProtection="0"/>
    <xf numFmtId="9" fontId="26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1" fillId="82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5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1" fillId="81" borderId="0" applyNumberFormat="0" applyBorder="0" applyAlignment="0" applyProtection="0"/>
    <xf numFmtId="0" fontId="26" fillId="5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56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165" fontId="36" fillId="0" borderId="0" applyFont="0" applyFill="0" applyBorder="0" applyAlignment="0" applyProtection="0"/>
    <xf numFmtId="43" fontId="36" fillId="0" borderId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Border="0" applyAlignment="0" applyProtection="0"/>
    <xf numFmtId="0" fontId="26" fillId="5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80" fillId="83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21" fillId="68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8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33" fillId="84" borderId="32" applyNumberFormat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6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3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128" fillId="76" borderId="40" applyNumberFormat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1" fillId="74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1" fillId="7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50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121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5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" fillId="80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165" fontId="36" fillId="0" borderId="0" applyFont="0" applyFill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54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0" borderId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62" borderId="0" applyNumberFormat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2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87" fillId="0" borderId="38" applyNumberFormat="0" applyFill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122" fillId="0" borderId="36" applyNumberFormat="0" applyFill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83" fillId="86" borderId="33" applyNumberFormat="0" applyAlignment="0" applyProtection="0"/>
    <xf numFmtId="0" fontId="26" fillId="0" borderId="0"/>
    <xf numFmtId="0" fontId="26" fillId="9" borderId="0" applyNumberFormat="0" applyBorder="0" applyAlignment="0" applyProtection="0"/>
    <xf numFmtId="0" fontId="134" fillId="87" borderId="46" applyNumberFormat="0" applyAlignment="0" applyProtection="0"/>
    <xf numFmtId="0" fontId="26" fillId="0" borderId="0"/>
    <xf numFmtId="165" fontId="3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9" borderId="0" applyNumberFormat="0" applyBorder="0" applyAlignment="0" applyProtection="0"/>
    <xf numFmtId="0" fontId="26" fillId="0" borderId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9" borderId="0" applyNumberFormat="0" applyBorder="0" applyAlignment="0" applyProtection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36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125" fillId="0" borderId="0" applyBorder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135" fillId="0" borderId="0" applyBorder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0" borderId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51" borderId="31" applyNumberFormat="0" applyFont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132" fillId="76" borderId="44" applyNumberFormat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0" borderId="0"/>
    <xf numFmtId="0" fontId="26" fillId="0" borderId="0"/>
    <xf numFmtId="0" fontId="26" fillId="55" borderId="0" applyNumberFormat="0" applyBorder="0" applyAlignment="0" applyProtection="0"/>
    <xf numFmtId="0" fontId="26" fillId="0" borderId="0"/>
    <xf numFmtId="0" fontId="26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1" fillId="63" borderId="34" applyNumberFormat="0" applyFont="0" applyAlignment="0" applyProtection="0"/>
    <xf numFmtId="0" fontId="26" fillId="52" borderId="0" applyNumberFormat="0" applyBorder="0" applyAlignment="0" applyProtection="0"/>
    <xf numFmtId="43" fontId="36" fillId="0" borderId="0" applyFon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36" fillId="90" borderId="35" applyNumberFormat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131" fillId="80" borderId="44" applyNumberForma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6" fillId="0" borderId="0"/>
    <xf numFmtId="0" fontId="26" fillId="52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51" borderId="31" applyNumberFormat="0" applyFont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64" fontId="1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0" borderId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61" borderId="0" applyNumberFormat="0" applyBorder="0" applyAlignment="0" applyProtection="0"/>
    <xf numFmtId="0" fontId="26" fillId="0" borderId="0"/>
    <xf numFmtId="0" fontId="128" fillId="76" borderId="40" applyNumberForma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0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80" fillId="85" borderId="0" applyNumberFormat="0" applyBorder="0" applyAlignment="0" applyProtection="0"/>
    <xf numFmtId="0" fontId="26" fillId="54" borderId="0" applyNumberFormat="0" applyBorder="0" applyAlignment="0" applyProtection="0"/>
    <xf numFmtId="0" fontId="121" fillId="9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43" fontId="26" fillId="0" borderId="0" applyFont="0" applyFill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31" applyNumberFormat="0" applyFont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21" fillId="73" borderId="0" applyNumberFormat="0" applyBorder="0" applyAlignment="0" applyProtection="0"/>
    <xf numFmtId="0" fontId="121" fillId="92" borderId="0" applyNumberFormat="0" applyBorder="0" applyAlignment="0" applyProtection="0"/>
    <xf numFmtId="0" fontId="121" fillId="89" borderId="0" applyNumberFormat="0" applyBorder="0" applyAlignment="0" applyProtection="0"/>
    <xf numFmtId="0" fontId="138" fillId="93" borderId="0" applyNumberFormat="0" applyBorder="0" applyAlignment="0" applyProtection="0"/>
    <xf numFmtId="0" fontId="139" fillId="75" borderId="0" applyNumberFormat="0" applyBorder="0" applyAlignment="0" applyProtection="0"/>
    <xf numFmtId="0" fontId="140" fillId="84" borderId="35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2" fillId="76" borderId="44" applyNumberFormat="0" applyAlignment="0" applyProtection="0"/>
    <xf numFmtId="0" fontId="137" fillId="0" borderId="37" applyNumberFormat="0" applyFill="0" applyAlignment="0" applyProtection="0"/>
    <xf numFmtId="0" fontId="130" fillId="0" borderId="43" applyNumberFormat="0" applyFill="0" applyAlignment="0" applyProtection="0"/>
    <xf numFmtId="0" fontId="80" fillId="53" borderId="0" applyNumberFormat="0" applyBorder="0" applyAlignment="0" applyProtection="0"/>
    <xf numFmtId="0" fontId="121" fillId="94" borderId="0" applyNumberFormat="0" applyBorder="0" applyAlignment="0" applyProtection="0"/>
    <xf numFmtId="0" fontId="141" fillId="77" borderId="0" applyNumberFormat="0" applyBorder="0" applyAlignment="0" applyProtection="0"/>
    <xf numFmtId="0" fontId="80" fillId="88" borderId="0" applyNumberFormat="0" applyBorder="0" applyAlignment="0" applyProtection="0"/>
    <xf numFmtId="0" fontId="121" fillId="95" borderId="0" applyNumberFormat="0" applyBorder="0" applyAlignment="0" applyProtection="0"/>
    <xf numFmtId="0" fontId="80" fillId="96" borderId="0" applyNumberFormat="0" applyBorder="0" applyAlignment="0" applyProtection="0"/>
    <xf numFmtId="0" fontId="26" fillId="0" borderId="0"/>
    <xf numFmtId="0" fontId="121" fillId="73" borderId="0" applyNumberFormat="0" applyBorder="0" applyAlignment="0" applyProtection="0"/>
    <xf numFmtId="0" fontId="80" fillId="97" borderId="0" applyNumberFormat="0" applyBorder="0" applyAlignment="0" applyProtection="0"/>
    <xf numFmtId="0" fontId="121" fillId="92" borderId="0" applyNumberFormat="0" applyBorder="0" applyAlignment="0" applyProtection="0"/>
    <xf numFmtId="0" fontId="80" fillId="70" borderId="0" applyNumberFormat="0" applyBorder="0" applyAlignment="0" applyProtection="0"/>
    <xf numFmtId="0" fontId="121" fillId="98" borderId="0" applyNumberFormat="0" applyBorder="0" applyAlignment="0" applyProtection="0"/>
    <xf numFmtId="0" fontId="131" fillId="80" borderId="44" applyNumberFormat="0" applyAlignment="0" applyProtection="0"/>
    <xf numFmtId="0" fontId="26" fillId="0" borderId="0"/>
    <xf numFmtId="0" fontId="131" fillId="80" borderId="44" applyNumberFormat="0" applyAlignment="0" applyProtection="0"/>
    <xf numFmtId="0" fontId="26" fillId="0" borderId="0"/>
    <xf numFmtId="0" fontId="131" fillId="80" borderId="44" applyNumberFormat="0" applyAlignment="0" applyProtection="0"/>
    <xf numFmtId="0" fontId="131" fillId="80" borderId="44" applyNumberFormat="0" applyAlignment="0" applyProtection="0"/>
    <xf numFmtId="0" fontId="131" fillId="80" borderId="44" applyNumberFormat="0" applyAlignment="0" applyProtection="0"/>
    <xf numFmtId="166" fontId="1" fillId="0" borderId="0" applyBorder="0" applyProtection="0"/>
    <xf numFmtId="0" fontId="36" fillId="0" borderId="0"/>
    <xf numFmtId="0" fontId="36" fillId="0" borderId="0"/>
    <xf numFmtId="0" fontId="142" fillId="99" borderId="0" applyNumberFormat="0" applyBorder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2" fontId="60" fillId="0" borderId="0" applyFont="0" applyFill="0" applyBorder="0" applyAlignment="0" applyProtection="0"/>
    <xf numFmtId="0" fontId="26" fillId="51" borderId="31" applyNumberFormat="0" applyFon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3" fillId="100" borderId="0" applyNumberFormat="0" applyBorder="0" applyAlignment="0" applyProtection="0"/>
    <xf numFmtId="0" fontId="127" fillId="72" borderId="0" applyNumberFormat="0" applyBorder="0" applyAlignment="0" applyProtection="0"/>
    <xf numFmtId="0" fontId="2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0" fontId="26" fillId="0" borderId="0"/>
    <xf numFmtId="166" fontId="36" fillId="0" borderId="0" applyFont="0" applyFill="0" applyBorder="0" applyAlignment="0" applyProtection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0" fontId="26" fillId="0" borderId="0"/>
    <xf numFmtId="0" fontId="26" fillId="0" borderId="0"/>
    <xf numFmtId="165" fontId="36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1" borderId="31" applyNumberFormat="0" applyFont="0" applyAlignment="0" applyProtection="0"/>
    <xf numFmtId="0" fontId="26" fillId="0" borderId="0"/>
    <xf numFmtId="0" fontId="26" fillId="0" borderId="0"/>
    <xf numFmtId="0" fontId="26" fillId="51" borderId="31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36" fillId="0" borderId="0" applyFont="0" applyFill="0" applyBorder="0" applyAlignment="0" applyProtection="0"/>
    <xf numFmtId="0" fontId="1" fillId="0" borderId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1" fillId="63" borderId="34" applyNumberFormat="0" applyFont="0" applyAlignment="0" applyProtection="0"/>
    <xf numFmtId="0" fontId="26" fillId="51" borderId="31" applyNumberFormat="0" applyFont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165" fontId="26" fillId="0" borderId="0" applyFont="0" applyFill="0" applyBorder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43" fontId="26" fillId="0" borderId="0" applyFont="0" applyFill="0" applyBorder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0" fontId="26" fillId="51" borderId="31" applyNumberFormat="0" applyFont="0" applyAlignment="0" applyProtection="0"/>
    <xf numFmtId="9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5" fillId="0" borderId="0" applyBorder="0" applyProtection="0"/>
    <xf numFmtId="0" fontId="12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9" fillId="0" borderId="47" applyNumberFormat="0" applyFill="0" applyAlignment="0" applyProtection="0"/>
    <xf numFmtId="0" fontId="129" fillId="0" borderId="42" applyNumberFormat="0" applyFill="0" applyAlignment="0" applyProtection="0"/>
    <xf numFmtId="0" fontId="118" fillId="0" borderId="45" applyNumberFormat="0" applyFill="0" applyAlignment="0" applyProtection="0"/>
    <xf numFmtId="0" fontId="126" fillId="0" borderId="39" applyNumberFormat="0" applyFill="0" applyAlignment="0" applyProtection="0"/>
    <xf numFmtId="0" fontId="117" fillId="0" borderId="41" applyNumberFormat="0" applyFill="0" applyAlignment="0" applyProtection="0"/>
    <xf numFmtId="0" fontId="124" fillId="0" borderId="4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47" fillId="0" borderId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56">
    <xf numFmtId="0" fontId="0" fillId="0" borderId="0" xfId="0"/>
    <xf numFmtId="0" fontId="0" fillId="0" borderId="0" xfId="0" applyProtection="1">
      <protection locked="0"/>
    </xf>
    <xf numFmtId="0" fontId="1" fillId="0" borderId="0" xfId="1965" applyAlignment="1" applyProtection="1">
      <alignment vertical="center"/>
      <protection locked="0"/>
    </xf>
    <xf numFmtId="167" fontId="3" fillId="0" borderId="0" xfId="1905" applyNumberFormat="1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8" fillId="8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1890" applyProtection="1">
      <protection locked="0"/>
    </xf>
    <xf numFmtId="167" fontId="2" fillId="0" borderId="0" xfId="1905" applyNumberFormat="1" applyFont="1" applyBorder="1" applyAlignment="1" applyProtection="1">
      <alignment horizontal="center" vertical="center"/>
      <protection locked="0"/>
    </xf>
    <xf numFmtId="167" fontId="12" fillId="0" borderId="0" xfId="1905" applyNumberFormat="1" applyFont="1" applyBorder="1" applyAlignment="1" applyProtection="1">
      <alignment horizontal="center" vertical="center"/>
      <protection locked="0"/>
    </xf>
    <xf numFmtId="0" fontId="13" fillId="0" borderId="0" xfId="2056" applyFont="1" applyBorder="1" applyProtection="1">
      <protection locked="0"/>
    </xf>
    <xf numFmtId="0" fontId="14" fillId="0" borderId="0" xfId="2056" applyFont="1" applyBorder="1" applyProtection="1">
      <protection locked="0"/>
    </xf>
    <xf numFmtId="0" fontId="19" fillId="11" borderId="0" xfId="2056" applyNumberFormat="1" applyFont="1" applyFill="1" applyBorder="1" applyAlignment="1" applyProtection="1">
      <alignment horizontal="center"/>
      <protection locked="0"/>
    </xf>
    <xf numFmtId="167" fontId="3" fillId="0" borderId="0" xfId="1905" applyNumberFormat="1" applyFont="1" applyBorder="1" applyAlignment="1" applyProtection="1">
      <alignment vertical="center"/>
      <protection locked="0"/>
    </xf>
    <xf numFmtId="167" fontId="2" fillId="0" borderId="0" xfId="1905" applyNumberFormat="1" applyFont="1" applyBorder="1" applyAlignment="1" applyProtection="1">
      <alignment vertical="center"/>
      <protection locked="0"/>
    </xf>
    <xf numFmtId="0" fontId="20" fillId="11" borderId="0" xfId="2056" applyNumberFormat="1" applyFont="1" applyFill="1" applyBorder="1" applyAlignment="1" applyProtection="1">
      <alignment vertical="center"/>
      <protection locked="0"/>
    </xf>
    <xf numFmtId="0" fontId="12" fillId="0" borderId="0" xfId="2056" applyNumberFormat="1" applyFont="1" applyBorder="1" applyAlignment="1" applyProtection="1">
      <alignment vertical="center"/>
      <protection locked="0"/>
    </xf>
    <xf numFmtId="17" fontId="12" fillId="14" borderId="1" xfId="2056" applyNumberFormat="1" applyFont="1" applyFill="1" applyBorder="1" applyAlignment="1" applyProtection="1">
      <alignment horizontal="center" vertical="center" wrapText="1"/>
    </xf>
    <xf numFmtId="0" fontId="8" fillId="0" borderId="1" xfId="2056" applyFont="1" applyBorder="1" applyAlignment="1" applyProtection="1">
      <alignment vertical="center"/>
    </xf>
    <xf numFmtId="0" fontId="12" fillId="0" borderId="1" xfId="2056" applyNumberFormat="1" applyFont="1" applyBorder="1" applyAlignment="1" applyProtection="1">
      <alignment horizontal="center" vertical="center"/>
      <protection locked="0"/>
    </xf>
    <xf numFmtId="0" fontId="8" fillId="0" borderId="1" xfId="2056" applyFont="1" applyBorder="1" applyAlignment="1" applyProtection="1">
      <alignment vertical="center" wrapText="1"/>
    </xf>
    <xf numFmtId="0" fontId="12" fillId="14" borderId="1" xfId="2056" applyNumberFormat="1" applyFont="1" applyFill="1" applyBorder="1" applyAlignment="1" applyProtection="1">
      <alignment horizontal="center" vertical="center"/>
    </xf>
    <xf numFmtId="0" fontId="12" fillId="17" borderId="1" xfId="2056" applyNumberFormat="1" applyFont="1" applyFill="1" applyBorder="1" applyAlignment="1" applyProtection="1">
      <alignment horizontal="center" vertical="center"/>
      <protection locked="0"/>
    </xf>
    <xf numFmtId="0" fontId="9" fillId="18" borderId="1" xfId="2056" applyNumberFormat="1" applyFont="1" applyFill="1" applyBorder="1" applyAlignment="1" applyProtection="1">
      <alignment horizontal="center" vertical="center"/>
    </xf>
    <xf numFmtId="0" fontId="22" fillId="19" borderId="1" xfId="2056" applyFont="1" applyFill="1" applyBorder="1" applyAlignment="1" applyProtection="1">
      <alignment horizontal="center" vertical="center" wrapText="1"/>
    </xf>
    <xf numFmtId="0" fontId="24" fillId="10" borderId="5" xfId="1965" applyFont="1" applyFill="1" applyBorder="1" applyAlignment="1" applyProtection="1">
      <alignment horizontal="center" vertical="center" wrapText="1"/>
    </xf>
    <xf numFmtId="49" fontId="25" fillId="17" borderId="2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69" fontId="27" fillId="0" borderId="0" xfId="0" applyNumberFormat="1" applyFont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14" fontId="28" fillId="0" borderId="10" xfId="0" applyNumberFormat="1" applyFont="1" applyBorder="1" applyAlignment="1">
      <alignment horizontal="center" vertical="center"/>
    </xf>
    <xf numFmtId="49" fontId="29" fillId="0" borderId="1" xfId="1965" applyNumberFormat="1" applyFont="1" applyFill="1" applyBorder="1" applyAlignment="1" applyProtection="1">
      <alignment horizontal="center" vertical="center"/>
      <protection locked="0"/>
    </xf>
    <xf numFmtId="170" fontId="30" fillId="17" borderId="1" xfId="2118" applyNumberFormat="1" applyFont="1" applyFill="1" applyBorder="1" applyAlignment="1" applyProtection="1">
      <alignment horizontal="right" vertical="center"/>
      <protection locked="0"/>
    </xf>
    <xf numFmtId="49" fontId="27" fillId="0" borderId="0" xfId="0" applyNumberFormat="1" applyFont="1" applyAlignment="1">
      <alignment horizontal="center" vertical="center"/>
    </xf>
    <xf numFmtId="0" fontId="26" fillId="17" borderId="1" xfId="0" applyFont="1" applyFill="1" applyBorder="1" applyAlignment="1" applyProtection="1">
      <alignment horizontal="center" vertical="center" wrapText="1"/>
      <protection locked="0"/>
    </xf>
    <xf numFmtId="16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>
      <alignment horizontal="center" vertical="justify"/>
    </xf>
    <xf numFmtId="0" fontId="26" fillId="0" borderId="1" xfId="0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>
      <alignment horizontal="center" vertical="center"/>
    </xf>
    <xf numFmtId="49" fontId="31" fillId="17" borderId="2" xfId="0" applyNumberFormat="1" applyFont="1" applyFill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justify"/>
    </xf>
    <xf numFmtId="14" fontId="32" fillId="0" borderId="10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 applyProtection="1">
      <alignment horizontal="center" vertical="justify"/>
      <protection locked="0"/>
    </xf>
    <xf numFmtId="170" fontId="34" fillId="17" borderId="1" xfId="2118" applyNumberFormat="1" applyFont="1" applyFill="1" applyBorder="1" applyAlignment="1" applyProtection="1">
      <alignment horizontal="right" vertical="center"/>
      <protection locked="0"/>
    </xf>
    <xf numFmtId="49" fontId="32" fillId="0" borderId="1" xfId="0" applyNumberFormat="1" applyFont="1" applyBorder="1" applyAlignment="1">
      <alignment horizontal="center" vertical="justify"/>
    </xf>
    <xf numFmtId="169" fontId="31" fillId="0" borderId="1" xfId="0" applyNumberFormat="1" applyFont="1" applyFill="1" applyBorder="1" applyAlignment="1" applyProtection="1">
      <alignment horizontal="center"/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14" fontId="32" fillId="0" borderId="1" xfId="0" applyNumberFormat="1" applyFont="1" applyBorder="1" applyAlignment="1">
      <alignment horizontal="center"/>
    </xf>
    <xf numFmtId="0" fontId="0" fillId="0" borderId="1" xfId="0" applyBorder="1"/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17" borderId="1" xfId="0" applyFont="1" applyFill="1" applyBorder="1" applyAlignment="1" applyProtection="1">
      <alignment horizontal="center" vertical="center"/>
      <protection locked="0"/>
    </xf>
    <xf numFmtId="49" fontId="35" fillId="0" borderId="1" xfId="1965" applyNumberFormat="1" applyFont="1" applyFill="1" applyBorder="1" applyAlignment="1" applyProtection="1">
      <alignment horizontal="center" vertical="center" wrapText="1"/>
      <protection locked="0"/>
    </xf>
    <xf numFmtId="0" fontId="32" fillId="17" borderId="1" xfId="0" applyFont="1" applyFill="1" applyBorder="1" applyAlignment="1" applyProtection="1">
      <alignment horizontal="center" wrapText="1"/>
      <protection locked="0"/>
    </xf>
    <xf numFmtId="49" fontId="36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5" fillId="0" borderId="1" xfId="1965" applyFont="1" applyFill="1" applyBorder="1" applyAlignment="1" applyProtection="1">
      <alignment horizontal="center"/>
      <protection locked="0"/>
    </xf>
    <xf numFmtId="0" fontId="32" fillId="0" borderId="1" xfId="0" applyFont="1" applyBorder="1"/>
    <xf numFmtId="0" fontId="37" fillId="0" borderId="1" xfId="24" applyFont="1" applyBorder="1"/>
    <xf numFmtId="0" fontId="1" fillId="0" borderId="0" xfId="1965" applyFill="1" applyAlignment="1" applyProtection="1">
      <alignment vertical="center"/>
      <protection locked="0"/>
    </xf>
    <xf numFmtId="0" fontId="1" fillId="0" borderId="0" xfId="1965" applyFill="1" applyAlignment="1" applyProtection="1">
      <alignment horizontal="center" vertical="center"/>
      <protection locked="0"/>
    </xf>
    <xf numFmtId="0" fontId="37" fillId="0" borderId="1" xfId="24" applyFont="1" applyBorder="1" applyProtection="1">
      <protection locked="0"/>
    </xf>
    <xf numFmtId="0" fontId="38" fillId="0" borderId="1" xfId="24" applyBorder="1" applyProtection="1">
      <protection locked="0"/>
    </xf>
    <xf numFmtId="0" fontId="38" fillId="0" borderId="1" xfId="24" applyBorder="1"/>
    <xf numFmtId="0" fontId="24" fillId="10" borderId="1" xfId="1965" applyFont="1" applyFill="1" applyBorder="1" applyAlignment="1" applyProtection="1">
      <alignment horizontal="center" vertical="center" wrapText="1"/>
    </xf>
    <xf numFmtId="49" fontId="39" fillId="17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9" fontId="40" fillId="0" borderId="0" xfId="0" applyNumberFormat="1" applyFont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14" fontId="3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71" fontId="41" fillId="17" borderId="1" xfId="2119" applyNumberFormat="1" applyFont="1" applyFill="1" applyBorder="1" applyAlignment="1" applyProtection="1">
      <alignment horizontal="right" vertical="center"/>
      <protection locked="0"/>
    </xf>
    <xf numFmtId="49" fontId="39" fillId="17" borderId="1" xfId="0" applyNumberFormat="1" applyFont="1" applyFill="1" applyBorder="1" applyAlignment="1" applyProtection="1">
      <alignment horizontal="center" vertical="center"/>
      <protection locked="0"/>
    </xf>
    <xf numFmtId="0" fontId="0" fillId="17" borderId="1" xfId="0" applyFont="1" applyFill="1" applyBorder="1" applyAlignment="1" applyProtection="1">
      <alignment horizontal="center" vertical="center" wrapText="1"/>
      <protection locked="0"/>
    </xf>
    <xf numFmtId="14" fontId="0" fillId="17" borderId="10" xfId="0" applyNumberFormat="1" applyFont="1" applyFill="1" applyBorder="1" applyAlignment="1" applyProtection="1">
      <alignment horizontal="center" vertical="center" readingOrder="1"/>
      <protection locked="0"/>
    </xf>
    <xf numFmtId="14" fontId="0" fillId="17" borderId="10" xfId="0" applyNumberFormat="1" applyFont="1" applyFill="1" applyBorder="1" applyAlignment="1" applyProtection="1">
      <alignment horizontal="center" vertical="justify"/>
      <protection locked="0"/>
    </xf>
    <xf numFmtId="49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9" fontId="39" fillId="0" borderId="1" xfId="0" applyNumberFormat="1" applyFont="1" applyFill="1" applyBorder="1" applyAlignment="1" applyProtection="1">
      <alignment horizontal="center" vertical="center"/>
      <protection locked="0"/>
    </xf>
    <xf numFmtId="49" fontId="39" fillId="0" borderId="1" xfId="0" applyNumberFormat="1" applyFont="1" applyFill="1" applyBorder="1" applyAlignment="1" applyProtection="1">
      <alignment horizontal="center"/>
      <protection locked="0"/>
    </xf>
    <xf numFmtId="49" fontId="39" fillId="0" borderId="1" xfId="1965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1" xfId="1191" applyNumberFormat="1" applyFont="1" applyFill="1" applyBorder="1" applyAlignment="1" applyProtection="1">
      <alignment horizontal="center" vertical="center" wrapText="1"/>
      <protection locked="0"/>
    </xf>
    <xf numFmtId="169" fontId="39" fillId="17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/>
      <protection locked="0"/>
    </xf>
    <xf numFmtId="14" fontId="39" fillId="0" borderId="1" xfId="1233" applyNumberFormat="1" applyFont="1" applyFill="1" applyBorder="1" applyAlignment="1" applyProtection="1">
      <alignment horizontal="center" vertical="center" wrapText="1" readingOrder="1"/>
      <protection locked="0"/>
    </xf>
    <xf numFmtId="16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justify"/>
      <protection locked="0"/>
    </xf>
    <xf numFmtId="14" fontId="0" fillId="0" borderId="10" xfId="0" applyNumberFormat="1" applyFont="1" applyBorder="1" applyAlignment="1" applyProtection="1">
      <alignment horizontal="center" vertical="center" readingOrder="1"/>
      <protection locked="0"/>
    </xf>
    <xf numFmtId="171" fontId="41" fillId="17" borderId="1" xfId="2118" applyNumberFormat="1" applyFont="1" applyFill="1" applyBorder="1" applyAlignment="1" applyProtection="1">
      <alignment horizontal="right" vertical="center"/>
      <protection locked="0"/>
    </xf>
    <xf numFmtId="169" fontId="42" fillId="17" borderId="1" xfId="0" applyNumberFormat="1" applyFont="1" applyFill="1" applyBorder="1" applyAlignment="1" applyProtection="1">
      <alignment horizontal="center" vertical="center"/>
      <protection locked="0"/>
    </xf>
    <xf numFmtId="171" fontId="43" fillId="17" borderId="1" xfId="2118" applyNumberFormat="1" applyFont="1" applyFill="1" applyBorder="1" applyAlignment="1" applyProtection="1">
      <alignment horizontal="right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/>
      <protection locked="0"/>
    </xf>
    <xf numFmtId="49" fontId="25" fillId="0" borderId="1" xfId="1965" applyNumberFormat="1" applyFont="1" applyFill="1" applyBorder="1" applyAlignment="1" applyProtection="1">
      <alignment horizontal="center" vertical="center" wrapText="1" readingOrder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44" fontId="43" fillId="17" borderId="1" xfId="2119" applyNumberFormat="1" applyFont="1" applyFill="1" applyBorder="1" applyAlignment="1" applyProtection="1">
      <alignment horizontal="right" vertical="center"/>
      <protection locked="0"/>
    </xf>
    <xf numFmtId="169" fontId="39" fillId="0" borderId="1" xfId="0" applyNumberFormat="1" applyFont="1" applyBorder="1" applyAlignment="1" applyProtection="1">
      <alignment horizontal="center" vertical="center"/>
      <protection locked="0"/>
    </xf>
    <xf numFmtId="171" fontId="34" fillId="17" borderId="1" xfId="2118" applyNumberFormat="1" applyFont="1" applyFill="1" applyBorder="1" applyAlignment="1" applyProtection="1">
      <alignment horizontal="right" vertical="center"/>
      <protection locked="0"/>
    </xf>
    <xf numFmtId="14" fontId="0" fillId="0" borderId="1" xfId="0" applyNumberFormat="1" applyFont="1" applyBorder="1" applyAlignment="1" applyProtection="1">
      <alignment horizontal="center" vertical="center" readingOrder="1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14" fontId="0" fillId="0" borderId="7" xfId="0" applyNumberFormat="1" applyFont="1" applyBorder="1" applyAlignment="1" applyProtection="1">
      <alignment horizontal="center" vertical="center" readingOrder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9" fontId="39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14" fontId="0" fillId="0" borderId="7" xfId="0" applyNumberFormat="1" applyFont="1" applyBorder="1" applyAlignment="1" applyProtection="1">
      <alignment horizontal="center"/>
      <protection locked="0"/>
    </xf>
    <xf numFmtId="14" fontId="0" fillId="0" borderId="10" xfId="0" applyNumberFormat="1" applyFont="1" applyBorder="1" applyAlignment="1" applyProtection="1">
      <alignment horizontal="center"/>
      <protection locked="0"/>
    </xf>
    <xf numFmtId="169" fontId="39" fillId="0" borderId="1" xfId="0" applyNumberFormat="1" applyFont="1" applyFill="1" applyBorder="1" applyAlignment="1" applyProtection="1">
      <alignment horizontal="center" vertical="justify"/>
      <protection locked="0"/>
    </xf>
    <xf numFmtId="0" fontId="0" fillId="0" borderId="1" xfId="0" applyFont="1" applyBorder="1" applyAlignment="1" applyProtection="1">
      <alignment horizontal="center" vertical="justify" wrapText="1"/>
      <protection locked="0"/>
    </xf>
    <xf numFmtId="0" fontId="0" fillId="0" borderId="10" xfId="0" applyFont="1" applyBorder="1" applyAlignment="1" applyProtection="1">
      <alignment horizontal="center" vertical="justify"/>
      <protection locked="0"/>
    </xf>
    <xf numFmtId="0" fontId="0" fillId="0" borderId="6" xfId="0" applyFont="1" applyBorder="1" applyAlignment="1" applyProtection="1">
      <alignment horizontal="center" vertical="justify"/>
      <protection locked="0"/>
    </xf>
    <xf numFmtId="0" fontId="0" fillId="17" borderId="1" xfId="0" applyFont="1" applyFill="1" applyBorder="1" applyAlignment="1" applyProtection="1">
      <alignment horizontal="center" vertical="center"/>
      <protection locked="0"/>
    </xf>
    <xf numFmtId="14" fontId="0" fillId="17" borderId="7" xfId="0" applyNumberFormat="1" applyFont="1" applyFill="1" applyBorder="1" applyAlignment="1" applyProtection="1">
      <alignment horizontal="center" vertical="center" readingOrder="1"/>
      <protection locked="0"/>
    </xf>
    <xf numFmtId="0" fontId="41" fillId="0" borderId="1" xfId="1965" applyFont="1" applyFill="1" applyBorder="1" applyAlignment="1" applyProtection="1">
      <alignment horizontal="center" vertical="center"/>
      <protection locked="0"/>
    </xf>
    <xf numFmtId="0" fontId="41" fillId="0" borderId="1" xfId="1965" applyFont="1" applyFill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Protection="1">
      <protection locked="0"/>
    </xf>
    <xf numFmtId="49" fontId="0" fillId="17" borderId="1" xfId="0" applyNumberFormat="1" applyFont="1" applyFill="1" applyBorder="1" applyAlignment="1" applyProtection="1">
      <alignment horizontal="center"/>
      <protection locked="0"/>
    </xf>
    <xf numFmtId="0" fontId="0" fillId="17" borderId="1" xfId="0" applyFont="1" applyFill="1" applyBorder="1" applyAlignment="1" applyProtection="1">
      <alignment horizontal="center"/>
      <protection locked="0"/>
    </xf>
    <xf numFmtId="0" fontId="0" fillId="17" borderId="1" xfId="0" applyFont="1" applyFill="1" applyBorder="1" applyAlignment="1" applyProtection="1">
      <alignment horizontal="center" wrapText="1"/>
      <protection locked="0"/>
    </xf>
    <xf numFmtId="14" fontId="0" fillId="17" borderId="1" xfId="0" applyNumberFormat="1" applyFont="1" applyFill="1" applyBorder="1" applyAlignment="1" applyProtection="1">
      <alignment horizontal="center" readingOrder="1"/>
      <protection locked="0"/>
    </xf>
    <xf numFmtId="0" fontId="0" fillId="17" borderId="1" xfId="0" applyFont="1" applyFill="1" applyBorder="1" applyProtection="1">
      <protection locked="0"/>
    </xf>
    <xf numFmtId="49" fontId="41" fillId="0" borderId="1" xfId="1965" applyNumberFormat="1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Fill="1" applyBorder="1" applyAlignment="1" applyProtection="1">
      <alignment horizontal="center" vertical="center"/>
      <protection locked="0"/>
    </xf>
    <xf numFmtId="16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1" fillId="0" borderId="1" xfId="1965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7" fontId="38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38" fillId="17" borderId="1" xfId="24" applyFont="1" applyFill="1" applyBorder="1" applyAlignment="1" applyProtection="1">
      <alignment horizontal="center"/>
      <protection locked="0"/>
    </xf>
    <xf numFmtId="7" fontId="38" fillId="17" borderId="1" xfId="24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24" applyFont="1" applyBorder="1" applyAlignment="1" applyProtection="1">
      <alignment horizontal="center" vertical="center"/>
      <protection locked="0"/>
    </xf>
    <xf numFmtId="7" fontId="37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24" applyFont="1" applyBorder="1" applyAlignment="1" applyProtection="1">
      <alignment horizontal="center" vertical="center" wrapText="1"/>
      <protection locked="0"/>
    </xf>
    <xf numFmtId="0" fontId="38" fillId="0" borderId="1" xfId="24" applyBorder="1" applyAlignment="1" applyProtection="1">
      <alignment horizontal="center" vertical="center" wrapText="1"/>
      <protection locked="0"/>
    </xf>
    <xf numFmtId="0" fontId="38" fillId="0" borderId="1" xfId="24" applyFont="1" applyBorder="1" applyAlignment="1" applyProtection="1">
      <alignment horizontal="center" wrapText="1"/>
      <protection locked="0"/>
    </xf>
    <xf numFmtId="0" fontId="38" fillId="0" borderId="1" xfId="24" applyFont="1" applyBorder="1" applyAlignment="1" applyProtection="1">
      <alignment horizontal="center"/>
      <protection locked="0"/>
    </xf>
    <xf numFmtId="0" fontId="38" fillId="0" borderId="5" xfId="24" applyFont="1" applyBorder="1" applyAlignment="1" applyProtection="1">
      <alignment horizontal="center"/>
      <protection locked="0"/>
    </xf>
    <xf numFmtId="0" fontId="38" fillId="17" borderId="1" xfId="24" applyFont="1" applyFill="1" applyBorder="1" applyAlignment="1" applyProtection="1">
      <alignment horizontal="center" vertical="center"/>
      <protection locked="0"/>
    </xf>
    <xf numFmtId="49" fontId="38" fillId="0" borderId="1" xfId="24" applyNumberFormat="1" applyFont="1" applyFill="1" applyBorder="1" applyAlignment="1" applyProtection="1">
      <alignment horizontal="center" vertical="center"/>
      <protection locked="0"/>
    </xf>
    <xf numFmtId="0" fontId="38" fillId="0" borderId="1" xfId="24" applyFont="1" applyBorder="1" applyAlignment="1">
      <alignment horizontal="center"/>
    </xf>
    <xf numFmtId="0" fontId="38" fillId="0" borderId="1" xfId="24" applyFont="1" applyBorder="1" applyAlignment="1">
      <alignment horizontal="justify" vertical="center"/>
    </xf>
    <xf numFmtId="49" fontId="38" fillId="0" borderId="1" xfId="24" applyNumberFormat="1" applyFont="1" applyBorder="1" applyAlignment="1" applyProtection="1">
      <alignment horizontal="center"/>
      <protection locked="0"/>
    </xf>
    <xf numFmtId="0" fontId="38" fillId="17" borderId="1" xfId="24" applyFill="1" applyBorder="1" applyProtection="1">
      <protection locked="0"/>
    </xf>
    <xf numFmtId="0" fontId="38" fillId="0" borderId="1" xfId="24" applyBorder="1" applyAlignment="1">
      <alignment horizontal="center"/>
    </xf>
    <xf numFmtId="49" fontId="39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9" applyNumberFormat="1" applyFont="1" applyBorder="1" applyAlignment="1" applyProtection="1">
      <alignment horizontal="center" vertical="center"/>
      <protection locked="0"/>
    </xf>
    <xf numFmtId="49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2" fontId="43" fillId="17" borderId="1" xfId="2118" applyNumberFormat="1" applyFont="1" applyFill="1" applyBorder="1" applyAlignment="1" applyProtection="1">
      <alignment horizontal="right" vertical="center"/>
      <protection locked="0"/>
    </xf>
    <xf numFmtId="49" fontId="36" fillId="0" borderId="1" xfId="0" applyNumberFormat="1" applyFont="1" applyFill="1" applyBorder="1" applyAlignment="1" applyProtection="1">
      <alignment horizontal="center" vertical="center" wrapText="1" readingOrder="1"/>
    </xf>
    <xf numFmtId="49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1965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Font="1" applyProtection="1">
      <protection locked="0"/>
    </xf>
    <xf numFmtId="0" fontId="26" fillId="0" borderId="1" xfId="0" applyFont="1" applyBorder="1" applyAlignment="1">
      <alignment horizontal="center"/>
    </xf>
    <xf numFmtId="49" fontId="28" fillId="0" borderId="1" xfId="9" applyNumberFormat="1" applyFont="1" applyBorder="1" applyAlignment="1" applyProtection="1">
      <alignment horizontal="center" vertical="center"/>
      <protection locked="0"/>
    </xf>
    <xf numFmtId="172" fontId="28" fillId="0" borderId="1" xfId="20" applyNumberFormat="1" applyFont="1" applyBorder="1" applyAlignment="1" applyProtection="1">
      <alignment horizontal="right" vertical="center"/>
      <protection locked="0"/>
    </xf>
    <xf numFmtId="1" fontId="26" fillId="0" borderId="1" xfId="0" applyNumberFormat="1" applyFont="1" applyFill="1" applyBorder="1" applyAlignment="1">
      <alignment horizontal="center"/>
    </xf>
    <xf numFmtId="49" fontId="28" fillId="0" borderId="1" xfId="9" applyNumberFormat="1" applyFont="1" applyFill="1" applyBorder="1" applyAlignment="1" applyProtection="1">
      <alignment horizontal="center" vertical="center"/>
      <protection locked="0"/>
    </xf>
    <xf numFmtId="172" fontId="30" fillId="0" borderId="1" xfId="2119" applyNumberFormat="1" applyFont="1" applyFill="1" applyBorder="1" applyAlignment="1" applyProtection="1">
      <alignment horizontal="right" vertical="center"/>
    </xf>
    <xf numFmtId="172" fontId="32" fillId="0" borderId="1" xfId="2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ill="1" applyBorder="1" applyAlignment="1">
      <alignment horizontal="center"/>
    </xf>
    <xf numFmtId="49" fontId="32" fillId="0" borderId="1" xfId="9" applyNumberFormat="1" applyFont="1" applyFill="1" applyBorder="1" applyAlignment="1" applyProtection="1">
      <alignment horizontal="center" vertical="center"/>
      <protection locked="0"/>
    </xf>
    <xf numFmtId="172" fontId="34" fillId="0" borderId="1" xfId="2119" applyNumberFormat="1" applyFont="1" applyFill="1" applyBorder="1" applyAlignment="1" applyProtection="1">
      <alignment horizontal="right"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0" fontId="22" fillId="19" borderId="11" xfId="1274" applyFont="1" applyFill="1" applyBorder="1" applyAlignment="1" applyProtection="1">
      <alignment horizontal="center" vertical="center" wrapText="1"/>
    </xf>
    <xf numFmtId="0" fontId="22" fillId="19" borderId="12" xfId="1274" applyFont="1" applyFill="1" applyBorder="1" applyAlignment="1" applyProtection="1">
      <alignment horizontal="center" vertical="center" wrapText="1"/>
    </xf>
    <xf numFmtId="49" fontId="47" fillId="10" borderId="12" xfId="1965" applyNumberFormat="1" applyFont="1" applyFill="1" applyBorder="1" applyAlignment="1" applyProtection="1">
      <alignment horizontal="center" vertical="center" wrapText="1"/>
    </xf>
    <xf numFmtId="49" fontId="39" fillId="1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9" fillId="17" borderId="1" xfId="0" applyNumberFormat="1" applyFont="1" applyFill="1" applyBorder="1" applyAlignment="1" applyProtection="1">
      <alignment horizontal="center" vertical="center"/>
      <protection locked="0"/>
    </xf>
    <xf numFmtId="49" fontId="41" fillId="17" borderId="1" xfId="1965" applyNumberFormat="1" applyFont="1" applyFill="1" applyBorder="1" applyAlignment="1" applyProtection="1">
      <alignment horizontal="center" vertical="center"/>
      <protection locked="0"/>
    </xf>
    <xf numFmtId="49" fontId="39" fillId="17" borderId="1" xfId="1754" applyNumberFormat="1" applyFont="1" applyFill="1" applyBorder="1" applyAlignment="1" applyProtection="1">
      <alignment horizontal="center" vertical="center"/>
      <protection locked="0"/>
    </xf>
    <xf numFmtId="49" fontId="25" fillId="17" borderId="1" xfId="0" applyNumberFormat="1" applyFont="1" applyFill="1" applyBorder="1" applyAlignment="1" applyProtection="1">
      <alignment horizontal="center" vertical="center"/>
      <protection locked="0"/>
    </xf>
    <xf numFmtId="0" fontId="25" fillId="17" borderId="1" xfId="0" applyNumberFormat="1" applyFont="1" applyFill="1" applyBorder="1" applyAlignment="1" applyProtection="1">
      <alignment horizontal="center" vertical="center"/>
      <protection locked="0"/>
    </xf>
    <xf numFmtId="49" fontId="43" fillId="17" borderId="1" xfId="1965" applyNumberFormat="1" applyFont="1" applyFill="1" applyBorder="1" applyAlignment="1" applyProtection="1">
      <alignment horizontal="center" vertical="center"/>
      <protection locked="0"/>
    </xf>
    <xf numFmtId="49" fontId="25" fillId="17" borderId="1" xfId="1754" applyNumberFormat="1" applyFont="1" applyFill="1" applyBorder="1" applyAlignment="1" applyProtection="1">
      <alignment horizontal="center" vertical="center"/>
      <protection locked="0"/>
    </xf>
    <xf numFmtId="0" fontId="25" fillId="17" borderId="1" xfId="1754" applyNumberFormat="1" applyFont="1" applyFill="1" applyBorder="1" applyAlignment="1" applyProtection="1">
      <alignment horizontal="center" vertical="center"/>
      <protection locked="0"/>
    </xf>
    <xf numFmtId="49" fontId="25" fillId="17" borderId="1" xfId="422" applyNumberFormat="1" applyFont="1" applyFill="1" applyBorder="1" applyAlignment="1" applyProtection="1">
      <alignment horizontal="center" vertical="center"/>
      <protection locked="0"/>
    </xf>
    <xf numFmtId="49" fontId="39" fillId="17" borderId="1" xfId="422" applyNumberFormat="1" applyFont="1" applyFill="1" applyBorder="1" applyAlignment="1" applyProtection="1">
      <alignment horizontal="center" vertical="center"/>
      <protection locked="0"/>
    </xf>
    <xf numFmtId="0" fontId="39" fillId="17" borderId="1" xfId="1754" applyNumberFormat="1" applyFont="1" applyFill="1" applyBorder="1" applyAlignment="1" applyProtection="1">
      <alignment horizontal="center" vertical="center"/>
      <protection locked="0"/>
    </xf>
    <xf numFmtId="0" fontId="0" fillId="17" borderId="1" xfId="1754" applyFont="1" applyFill="1" applyBorder="1" applyAlignment="1">
      <alignment horizontal="center"/>
    </xf>
    <xf numFmtId="0" fontId="39" fillId="17" borderId="1" xfId="0" applyFont="1" applyFill="1" applyBorder="1" applyAlignment="1" applyProtection="1">
      <alignment horizontal="center"/>
      <protection locked="0"/>
    </xf>
    <xf numFmtId="0" fontId="39" fillId="17" borderId="1" xfId="422" applyNumberFormat="1" applyFont="1" applyFill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47" fillId="10" borderId="12" xfId="1965" applyNumberFormat="1" applyFont="1" applyFill="1" applyBorder="1" applyAlignment="1" applyProtection="1">
      <alignment horizontal="center" vertical="center" wrapText="1"/>
    </xf>
    <xf numFmtId="0" fontId="47" fillId="10" borderId="13" xfId="1965" applyFont="1" applyFill="1" applyBorder="1" applyAlignment="1" applyProtection="1">
      <alignment horizontal="center" vertical="center" wrapText="1"/>
    </xf>
    <xf numFmtId="0" fontId="0" fillId="0" borderId="0" xfId="0" applyFill="1"/>
    <xf numFmtId="0" fontId="49" fillId="0" borderId="1" xfId="0" applyFont="1" applyBorder="1" applyAlignment="1">
      <alignment vertical="center" wrapText="1"/>
    </xf>
    <xf numFmtId="2" fontId="34" fillId="0" borderId="1" xfId="2119" applyNumberFormat="1" applyFont="1" applyFill="1" applyBorder="1" applyAlignment="1" applyProtection="1">
      <alignment horizontal="right" vertical="center"/>
    </xf>
    <xf numFmtId="0" fontId="50" fillId="0" borderId="0" xfId="1965" applyFont="1" applyFill="1" applyAlignment="1" applyProtection="1">
      <alignment vertical="center"/>
      <protection locked="0"/>
    </xf>
    <xf numFmtId="0" fontId="39" fillId="0" borderId="0" xfId="0" applyFont="1" applyFill="1"/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right" vertical="center" wrapText="1"/>
    </xf>
    <xf numFmtId="0" fontId="51" fillId="17" borderId="1" xfId="0" applyFont="1" applyFill="1" applyBorder="1" applyAlignment="1">
      <alignment vertical="center" wrapText="1"/>
    </xf>
    <xf numFmtId="0" fontId="49" fillId="17" borderId="1" xfId="0" applyFont="1" applyFill="1" applyBorder="1" applyAlignment="1">
      <alignment vertical="center" wrapText="1"/>
    </xf>
    <xf numFmtId="49" fontId="52" fillId="17" borderId="1" xfId="0" applyNumberFormat="1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right" vertical="center" wrapText="1"/>
    </xf>
    <xf numFmtId="0" fontId="49" fillId="17" borderId="1" xfId="0" applyFont="1" applyFill="1" applyBorder="1" applyAlignment="1">
      <alignment horizontal="right" vertical="center" wrapText="1"/>
    </xf>
    <xf numFmtId="0" fontId="0" fillId="20" borderId="0" xfId="0" applyFill="1"/>
    <xf numFmtId="0" fontId="0" fillId="17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49" fontId="44" fillId="17" borderId="1" xfId="0" applyNumberFormat="1" applyFont="1" applyFill="1" applyBorder="1" applyAlignment="1" applyProtection="1">
      <alignment horizontal="center" vertical="center"/>
      <protection locked="0"/>
    </xf>
    <xf numFmtId="49" fontId="44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44" fillId="17" borderId="1" xfId="1754" applyNumberFormat="1" applyFont="1" applyFill="1" applyBorder="1" applyAlignment="1" applyProtection="1">
      <alignment horizontal="center" vertical="center"/>
      <protection locked="0"/>
    </xf>
    <xf numFmtId="0" fontId="44" fillId="17" borderId="1" xfId="0" applyNumberFormat="1" applyFont="1" applyFill="1" applyBorder="1" applyAlignment="1" applyProtection="1">
      <alignment horizontal="center" vertical="center"/>
      <protection locked="0"/>
    </xf>
    <xf numFmtId="0" fontId="44" fillId="17" borderId="1" xfId="420" applyNumberFormat="1" applyFont="1" applyFill="1" applyBorder="1" applyAlignment="1" applyProtection="1">
      <alignment horizontal="center" vertical="center"/>
      <protection locked="0"/>
    </xf>
    <xf numFmtId="0" fontId="44" fillId="17" borderId="1" xfId="1754" applyNumberFormat="1" applyFont="1" applyFill="1" applyBorder="1" applyAlignment="1" applyProtection="1">
      <alignment horizontal="center" vertical="center"/>
      <protection locked="0"/>
    </xf>
    <xf numFmtId="0" fontId="53" fillId="17" borderId="1" xfId="1754" applyFont="1" applyFill="1" applyBorder="1" applyAlignment="1">
      <alignment horizontal="center"/>
    </xf>
    <xf numFmtId="49" fontId="53" fillId="17" borderId="1" xfId="1754" applyNumberFormat="1" applyFont="1" applyFill="1" applyBorder="1" applyAlignment="1">
      <alignment horizontal="center"/>
    </xf>
    <xf numFmtId="49" fontId="44" fillId="17" borderId="1" xfId="422" applyNumberFormat="1" applyFont="1" applyFill="1" applyBorder="1" applyAlignment="1" applyProtection="1">
      <alignment horizontal="center" vertical="center"/>
      <protection locked="0"/>
    </xf>
    <xf numFmtId="0" fontId="44" fillId="17" borderId="1" xfId="422" applyNumberFormat="1" applyFont="1" applyFill="1" applyBorder="1" applyAlignment="1" applyProtection="1">
      <alignment horizontal="center" vertical="center"/>
      <protection locked="0"/>
    </xf>
    <xf numFmtId="0" fontId="53" fillId="17" borderId="1" xfId="422" applyFont="1" applyFill="1" applyBorder="1" applyAlignment="1">
      <alignment horizontal="center"/>
    </xf>
    <xf numFmtId="0" fontId="44" fillId="17" borderId="4" xfId="422" applyFont="1" applyFill="1" applyBorder="1" applyAlignment="1" applyProtection="1">
      <alignment horizontal="center"/>
      <protection locked="0"/>
    </xf>
    <xf numFmtId="49" fontId="44" fillId="17" borderId="1" xfId="422" applyNumberFormat="1" applyFont="1" applyFill="1" applyBorder="1" applyAlignment="1" applyProtection="1">
      <alignment horizontal="center"/>
      <protection locked="0"/>
    </xf>
    <xf numFmtId="0" fontId="44" fillId="17" borderId="1" xfId="422" applyFont="1" applyFill="1" applyBorder="1" applyAlignment="1" applyProtection="1">
      <alignment horizontal="center"/>
      <protection locked="0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0" fontId="44" fillId="0" borderId="1" xfId="0" applyNumberFormat="1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17" borderId="2" xfId="0" applyNumberFormat="1" applyFont="1" applyFill="1" applyBorder="1" applyAlignment="1" applyProtection="1">
      <alignment horizontal="center" vertical="center"/>
      <protection locked="0"/>
    </xf>
    <xf numFmtId="49" fontId="44" fillId="17" borderId="2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vertical="center" wrapText="1"/>
    </xf>
    <xf numFmtId="0" fontId="54" fillId="17" borderId="1" xfId="0" applyFont="1" applyFill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 wrapText="1"/>
    </xf>
    <xf numFmtId="49" fontId="44" fillId="0" borderId="2" xfId="0" applyNumberFormat="1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right" vertical="center"/>
      <protection locked="0"/>
    </xf>
    <xf numFmtId="0" fontId="55" fillId="0" borderId="0" xfId="1274" applyFont="1" applyFill="1" applyBorder="1" applyAlignment="1" applyProtection="1">
      <alignment vertical="center"/>
      <protection locked="0"/>
    </xf>
    <xf numFmtId="0" fontId="34" fillId="0" borderId="0" xfId="1274" applyFont="1" applyFill="1" applyBorder="1" applyAlignment="1" applyProtection="1">
      <alignment horizontal="left" vertical="center"/>
      <protection locked="0"/>
    </xf>
    <xf numFmtId="0" fontId="34" fillId="0" borderId="0" xfId="1933" applyFont="1" applyFill="1" applyBorder="1" applyProtection="1">
      <protection locked="0"/>
    </xf>
    <xf numFmtId="0" fontId="34" fillId="0" borderId="0" xfId="1274" applyFont="1" applyFill="1" applyBorder="1" applyAlignment="1" applyProtection="1">
      <alignment vertical="center"/>
      <protection locked="0"/>
    </xf>
    <xf numFmtId="0" fontId="52" fillId="0" borderId="0" xfId="1752" applyFont="1" applyFill="1" applyBorder="1" applyProtection="1">
      <protection locked="0"/>
    </xf>
    <xf numFmtId="0" fontId="34" fillId="0" borderId="0" xfId="1752" applyFont="1" applyFill="1" applyBorder="1" applyProtection="1">
      <protection locked="0"/>
    </xf>
    <xf numFmtId="0" fontId="56" fillId="0" borderId="0" xfId="1274" applyFont="1" applyFill="1" applyBorder="1" applyAlignment="1" applyProtection="1">
      <alignment horizontal="center" vertical="center"/>
      <protection locked="0"/>
    </xf>
    <xf numFmtId="0" fontId="56" fillId="0" borderId="0" xfId="1274" applyFont="1" applyFill="1" applyBorder="1" applyAlignment="1" applyProtection="1">
      <alignment horizontal="left" vertical="center"/>
      <protection locked="0"/>
    </xf>
    <xf numFmtId="0" fontId="52" fillId="0" borderId="0" xfId="1274" applyFont="1" applyFill="1" applyBorder="1" applyAlignment="1" applyProtection="1">
      <alignment horizontal="center" vertical="center"/>
      <protection locked="0"/>
    </xf>
    <xf numFmtId="1" fontId="56" fillId="0" borderId="0" xfId="1274" applyNumberFormat="1" applyFont="1" applyFill="1" applyBorder="1" applyAlignment="1" applyProtection="1">
      <alignment horizontal="center" vertical="center"/>
      <protection locked="0"/>
    </xf>
    <xf numFmtId="168" fontId="56" fillId="0" borderId="0" xfId="2119" applyNumberFormat="1" applyFont="1" applyFill="1" applyBorder="1" applyAlignment="1" applyProtection="1">
      <alignment horizontal="center" vertical="center"/>
      <protection locked="0"/>
    </xf>
    <xf numFmtId="0" fontId="56" fillId="0" borderId="0" xfId="1274" applyFont="1" applyFill="1" applyBorder="1" applyAlignment="1" applyProtection="1">
      <alignment vertical="center"/>
      <protection locked="0"/>
    </xf>
    <xf numFmtId="0" fontId="22" fillId="10" borderId="1" xfId="1274" applyFont="1" applyFill="1" applyBorder="1" applyAlignment="1" applyProtection="1">
      <alignment horizontal="center" vertical="center" wrapText="1"/>
    </xf>
    <xf numFmtId="0" fontId="22" fillId="10" borderId="1" xfId="1274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49" fontId="32" fillId="0" borderId="1" xfId="0" applyNumberFormat="1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1" xfId="1933" applyFont="1" applyBorder="1" applyAlignment="1" applyProtection="1">
      <alignment horizontal="center"/>
      <protection locked="0"/>
    </xf>
    <xf numFmtId="49" fontId="32" fillId="0" borderId="1" xfId="1274" applyNumberFormat="1" applyFont="1" applyBorder="1" applyAlignment="1" applyProtection="1">
      <alignment horizontal="center" vertical="center"/>
      <protection locked="0"/>
    </xf>
    <xf numFmtId="173" fontId="34" fillId="0" borderId="1" xfId="2119" applyNumberFormat="1" applyFont="1" applyFill="1" applyBorder="1" applyAlignment="1" applyProtection="1">
      <alignment horizontal="right" vertical="center"/>
    </xf>
    <xf numFmtId="0" fontId="32" fillId="0" borderId="1" xfId="1933" applyFont="1" applyBorder="1" applyAlignment="1" applyProtection="1">
      <alignment horizont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1274" applyFont="1" applyBorder="1" applyAlignment="1" applyProtection="1">
      <alignment horizontal="center" vertical="center"/>
      <protection locked="0"/>
    </xf>
    <xf numFmtId="0" fontId="32" fillId="0" borderId="1" xfId="1752" applyFont="1" applyBorder="1" applyAlignment="1" applyProtection="1">
      <alignment horizontal="left"/>
      <protection locked="0"/>
    </xf>
    <xf numFmtId="0" fontId="32" fillId="0" borderId="1" xfId="1752" applyFont="1" applyBorder="1" applyProtection="1">
      <protection locked="0"/>
    </xf>
    <xf numFmtId="0" fontId="32" fillId="0" borderId="1" xfId="1752" applyFont="1" applyBorder="1" applyAlignment="1" applyProtection="1">
      <alignment horizontal="center"/>
      <protection locked="0"/>
    </xf>
    <xf numFmtId="43" fontId="34" fillId="0" borderId="1" xfId="9" applyFont="1" applyFill="1" applyBorder="1" applyAlignment="1" applyProtection="1">
      <alignment horizontal="right" vertical="center"/>
    </xf>
    <xf numFmtId="173" fontId="34" fillId="0" borderId="1" xfId="9" applyNumberFormat="1" applyFont="1" applyFill="1" applyBorder="1" applyAlignment="1" applyProtection="1">
      <alignment horizontal="right" vertical="center"/>
    </xf>
    <xf numFmtId="2" fontId="32" fillId="0" borderId="1" xfId="2088" applyNumberFormat="1" applyFont="1" applyFill="1" applyBorder="1" applyAlignment="1" applyProtection="1">
      <alignment horizontal="center" vertical="center"/>
    </xf>
    <xf numFmtId="168" fontId="22" fillId="10" borderId="1" xfId="2119" applyNumberFormat="1" applyFont="1" applyFill="1" applyBorder="1" applyAlignment="1" applyProtection="1">
      <alignment horizontal="center" vertical="center" wrapText="1"/>
    </xf>
    <xf numFmtId="172" fontId="32" fillId="0" borderId="1" xfId="2119" applyNumberFormat="1" applyFont="1" applyFill="1" applyBorder="1" applyAlignment="1" applyProtection="1">
      <alignment horizontal="right" vertical="center"/>
    </xf>
    <xf numFmtId="172" fontId="52" fillId="0" borderId="0" xfId="1274" applyNumberFormat="1" applyFont="1" applyFill="1" applyBorder="1" applyAlignment="1" applyProtection="1">
      <alignment horizontal="center" vertical="center"/>
      <protection locked="0"/>
    </xf>
    <xf numFmtId="2" fontId="52" fillId="0" borderId="0" xfId="1274" applyNumberFormat="1" applyFont="1" applyFill="1" applyBorder="1" applyAlignment="1" applyProtection="1">
      <alignment horizontal="center" vertical="center"/>
      <protection locked="0"/>
    </xf>
    <xf numFmtId="172" fontId="34" fillId="0" borderId="0" xfId="2119" applyNumberFormat="1" applyFont="1" applyFill="1" applyBorder="1" applyAlignment="1" applyProtection="1">
      <alignment horizontal="right" vertical="center"/>
    </xf>
    <xf numFmtId="0" fontId="55" fillId="0" borderId="0" xfId="1274" applyFont="1" applyBorder="1" applyAlignment="1" applyProtection="1">
      <alignment vertical="center"/>
      <protection locked="0"/>
    </xf>
    <xf numFmtId="0" fontId="34" fillId="17" borderId="0" xfId="1274" applyFont="1" applyFill="1" applyBorder="1" applyAlignment="1" applyProtection="1">
      <alignment horizontal="left" vertical="center"/>
      <protection locked="0"/>
    </xf>
    <xf numFmtId="0" fontId="34" fillId="17" borderId="0" xfId="1274" applyFont="1" applyFill="1" applyBorder="1" applyAlignment="1" applyProtection="1">
      <alignment vertical="center"/>
      <protection locked="0"/>
    </xf>
    <xf numFmtId="0" fontId="34" fillId="17" borderId="0" xfId="1933" applyFont="1" applyFill="1" applyProtection="1">
      <protection locked="0"/>
    </xf>
    <xf numFmtId="0" fontId="52" fillId="17" borderId="0" xfId="1752" applyFont="1" applyFill="1" applyProtection="1">
      <protection locked="0"/>
    </xf>
    <xf numFmtId="0" fontId="34" fillId="17" borderId="0" xfId="1752" applyFont="1" applyFill="1" applyProtection="1">
      <protection locked="0"/>
    </xf>
    <xf numFmtId="0" fontId="56" fillId="0" borderId="0" xfId="1274" applyFont="1" applyBorder="1" applyAlignment="1" applyProtection="1">
      <alignment horizontal="center" vertical="center"/>
      <protection locked="0"/>
    </xf>
    <xf numFmtId="0" fontId="56" fillId="0" borderId="0" xfId="1274" applyFont="1" applyBorder="1" applyAlignment="1" applyProtection="1">
      <alignment horizontal="left" vertical="center"/>
      <protection locked="0"/>
    </xf>
    <xf numFmtId="0" fontId="52" fillId="0" borderId="0" xfId="1274" applyFont="1" applyBorder="1" applyAlignment="1" applyProtection="1">
      <alignment horizontal="center" vertical="center"/>
      <protection locked="0"/>
    </xf>
    <xf numFmtId="1" fontId="56" fillId="0" borderId="0" xfId="1274" applyNumberFormat="1" applyFont="1" applyBorder="1" applyAlignment="1" applyProtection="1">
      <alignment horizontal="center" vertical="center"/>
      <protection locked="0"/>
    </xf>
    <xf numFmtId="174" fontId="56" fillId="0" borderId="0" xfId="2119" applyNumberFormat="1" applyFont="1" applyBorder="1" applyAlignment="1" applyProtection="1">
      <alignment horizontal="center" vertical="center"/>
      <protection locked="0"/>
    </xf>
    <xf numFmtId="173" fontId="56" fillId="0" borderId="0" xfId="2119" applyNumberFormat="1" applyFont="1" applyBorder="1" applyAlignment="1" applyProtection="1">
      <alignment horizontal="center" vertical="center"/>
      <protection locked="0"/>
    </xf>
    <xf numFmtId="0" fontId="56" fillId="0" borderId="0" xfId="2119" applyNumberFormat="1" applyFont="1" applyBorder="1" applyAlignment="1" applyProtection="1">
      <alignment horizontal="center" vertical="center"/>
      <protection locked="0"/>
    </xf>
    <xf numFmtId="168" fontId="56" fillId="0" borderId="0" xfId="2119" applyNumberFormat="1" applyFont="1" applyBorder="1" applyAlignment="1" applyProtection="1">
      <alignment horizontal="center" vertical="center"/>
      <protection locked="0"/>
    </xf>
    <xf numFmtId="0" fontId="56" fillId="0" borderId="0" xfId="1274" applyFont="1" applyBorder="1" applyAlignment="1" applyProtection="1">
      <alignment vertical="center"/>
      <protection locked="0"/>
    </xf>
    <xf numFmtId="0" fontId="22" fillId="19" borderId="1" xfId="1274" applyFont="1" applyFill="1" applyBorder="1" applyAlignment="1" applyProtection="1">
      <alignment horizontal="center" vertical="center" wrapText="1"/>
    </xf>
    <xf numFmtId="0" fontId="22" fillId="19" borderId="1" xfId="1274" applyFont="1" applyFill="1" applyBorder="1" applyAlignment="1" applyProtection="1">
      <alignment horizontal="center" vertical="center"/>
    </xf>
    <xf numFmtId="1" fontId="22" fillId="19" borderId="1" xfId="1274" applyNumberFormat="1" applyFont="1" applyFill="1" applyBorder="1" applyAlignment="1" applyProtection="1">
      <alignment horizontal="center" vertical="center" wrapText="1"/>
    </xf>
    <xf numFmtId="49" fontId="32" fillId="0" borderId="2" xfId="0" applyNumberFormat="1" applyFont="1" applyBorder="1" applyAlignment="1" applyProtection="1">
      <alignment horizontal="center"/>
      <protection locked="0"/>
    </xf>
    <xf numFmtId="1" fontId="32" fillId="0" borderId="2" xfId="1274" applyNumberFormat="1" applyFont="1" applyBorder="1" applyAlignment="1" applyProtection="1">
      <alignment horizontal="center" vertical="center"/>
      <protection locked="0"/>
    </xf>
    <xf numFmtId="174" fontId="22" fillId="19" borderId="1" xfId="2119" applyNumberFormat="1" applyFont="1" applyFill="1" applyBorder="1" applyAlignment="1" applyProtection="1">
      <alignment horizontal="center" vertical="center" wrapText="1"/>
    </xf>
    <xf numFmtId="173" fontId="22" fillId="19" borderId="1" xfId="2119" applyNumberFormat="1" applyFont="1" applyFill="1" applyBorder="1" applyAlignment="1" applyProtection="1">
      <alignment horizontal="center" vertical="center" wrapText="1"/>
    </xf>
    <xf numFmtId="0" fontId="22" fillId="19" borderId="1" xfId="2119" applyNumberFormat="1" applyFont="1" applyFill="1" applyBorder="1" applyAlignment="1" applyProtection="1">
      <alignment horizontal="center" vertical="center" wrapText="1"/>
    </xf>
    <xf numFmtId="168" fontId="22" fillId="19" borderId="1" xfId="2119" applyNumberFormat="1" applyFont="1" applyFill="1" applyBorder="1" applyAlignment="1" applyProtection="1">
      <alignment horizontal="center" vertical="center" wrapText="1"/>
    </xf>
    <xf numFmtId="1" fontId="32" fillId="0" borderId="1" xfId="1274" applyNumberFormat="1" applyFont="1" applyBorder="1" applyAlignment="1" applyProtection="1">
      <alignment horizontal="center" vertical="center"/>
      <protection locked="0"/>
    </xf>
    <xf numFmtId="175" fontId="57" fillId="0" borderId="1" xfId="0" applyNumberFormat="1" applyFont="1" applyFill="1" applyBorder="1" applyAlignment="1">
      <alignment vertical="center"/>
    </xf>
    <xf numFmtId="0" fontId="34" fillId="0" borderId="1" xfId="2119" applyNumberFormat="1" applyFont="1" applyFill="1" applyBorder="1" applyAlignment="1" applyProtection="1">
      <alignment horizontal="right" vertical="center"/>
    </xf>
    <xf numFmtId="0" fontId="57" fillId="0" borderId="1" xfId="0" applyFont="1" applyFill="1" applyBorder="1" applyAlignment="1">
      <alignment vertical="center"/>
    </xf>
    <xf numFmtId="175" fontId="34" fillId="0" borderId="1" xfId="2119" applyNumberFormat="1" applyFont="1" applyFill="1" applyBorder="1" applyAlignment="1" applyProtection="1">
      <alignment horizontal="right" vertical="center"/>
    </xf>
    <xf numFmtId="0" fontId="58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 wrapText="1"/>
    </xf>
    <xf numFmtId="43" fontId="56" fillId="0" borderId="0" xfId="9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0" fontId="60" fillId="0" borderId="0" xfId="1932" applyProtection="1">
      <protection locked="0"/>
    </xf>
    <xf numFmtId="167" fontId="12" fillId="0" borderId="0" xfId="1905" applyNumberFormat="1" applyFont="1" applyBorder="1" applyAlignment="1" applyProtection="1">
      <alignment vertical="center"/>
      <protection locked="0"/>
    </xf>
    <xf numFmtId="168" fontId="22" fillId="10" borderId="1" xfId="1274" applyNumberFormat="1" applyFont="1" applyFill="1" applyBorder="1" applyAlignment="1" applyProtection="1">
      <alignment horizontal="center" vertical="center" wrapText="1"/>
      <protection locked="0"/>
    </xf>
    <xf numFmtId="0" fontId="61" fillId="12" borderId="2" xfId="1905" applyFont="1" applyFill="1" applyBorder="1" applyAlignment="1" applyProtection="1">
      <alignment horizontal="center" vertical="center" wrapText="1"/>
      <protection locked="0"/>
    </xf>
    <xf numFmtId="168" fontId="22" fillId="19" borderId="1" xfId="1274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274" applyNumberFormat="1" applyFont="1" applyBorder="1" applyAlignment="1" applyProtection="1">
      <alignment horizontal="center" vertical="center"/>
      <protection locked="0"/>
    </xf>
    <xf numFmtId="0" fontId="63" fillId="0" borderId="1" xfId="1932" applyFont="1" applyBorder="1" applyAlignment="1" applyProtection="1">
      <alignment horizontal="center" vertical="center" wrapText="1"/>
    </xf>
    <xf numFmtId="167" fontId="64" fillId="0" borderId="1" xfId="1905" applyNumberFormat="1" applyFont="1" applyBorder="1" applyAlignment="1" applyProtection="1">
      <alignment vertical="center"/>
    </xf>
    <xf numFmtId="167" fontId="64" fillId="0" borderId="1" xfId="1905" applyNumberFormat="1" applyFont="1" applyBorder="1" applyAlignment="1" applyProtection="1">
      <alignment vertical="center"/>
      <protection locked="0"/>
    </xf>
    <xf numFmtId="0" fontId="63" fillId="0" borderId="1" xfId="1932" applyFont="1" applyBorder="1" applyAlignment="1" applyProtection="1">
      <alignment horizontal="center"/>
    </xf>
    <xf numFmtId="43" fontId="9" fillId="10" borderId="1" xfId="2083" applyFont="1" applyFill="1" applyBorder="1" applyProtection="1"/>
    <xf numFmtId="0" fontId="63" fillId="0" borderId="0" xfId="1932" applyFont="1" applyBorder="1" applyAlignment="1" applyProtection="1">
      <alignment horizontal="center" vertical="center" wrapText="1"/>
      <protection locked="0"/>
    </xf>
    <xf numFmtId="0" fontId="64" fillId="0" borderId="0" xfId="1932" applyFont="1" applyBorder="1" applyProtection="1">
      <protection locked="0"/>
    </xf>
    <xf numFmtId="0" fontId="60" fillId="0" borderId="0" xfId="1932" applyBorder="1" applyProtection="1">
      <protection locked="0"/>
    </xf>
    <xf numFmtId="167" fontId="65" fillId="22" borderId="1" xfId="1905" applyNumberFormat="1" applyFont="1" applyFill="1" applyBorder="1" applyAlignment="1" applyProtection="1">
      <alignment horizontal="center" vertical="center"/>
    </xf>
    <xf numFmtId="167" fontId="65" fillId="22" borderId="1" xfId="1905" applyNumberFormat="1" applyFont="1" applyFill="1" applyBorder="1" applyAlignment="1" applyProtection="1">
      <alignment vertical="center"/>
    </xf>
    <xf numFmtId="167" fontId="66" fillId="23" borderId="1" xfId="0" applyNumberFormat="1" applyFont="1" applyFill="1" applyBorder="1" applyAlignment="1" applyProtection="1">
      <alignment horizontal="right" vertical="center"/>
    </xf>
    <xf numFmtId="167" fontId="67" fillId="23" borderId="1" xfId="0" applyNumberFormat="1" applyFont="1" applyFill="1" applyBorder="1" applyAlignment="1" applyProtection="1">
      <alignment vertical="center"/>
    </xf>
    <xf numFmtId="0" fontId="64" fillId="0" borderId="1" xfId="1932" applyFont="1" applyBorder="1" applyAlignment="1" applyProtection="1">
      <alignment horizontal="center" vertical="center"/>
    </xf>
    <xf numFmtId="167" fontId="68" fillId="17" borderId="1" xfId="0" applyNumberFormat="1" applyFont="1" applyFill="1" applyBorder="1" applyAlignment="1" applyProtection="1">
      <alignment vertical="center"/>
    </xf>
    <xf numFmtId="167" fontId="68" fillId="17" borderId="1" xfId="0" applyNumberFormat="1" applyFont="1" applyFill="1" applyBorder="1" applyAlignment="1" applyProtection="1">
      <alignment vertical="center"/>
      <protection locked="0"/>
    </xf>
    <xf numFmtId="167" fontId="66" fillId="24" borderId="1" xfId="0" applyNumberFormat="1" applyFont="1" applyFill="1" applyBorder="1" applyAlignment="1" applyProtection="1">
      <alignment horizontal="right" vertical="center"/>
    </xf>
    <xf numFmtId="167" fontId="67" fillId="24" borderId="1" xfId="0" applyNumberFormat="1" applyFont="1" applyFill="1" applyBorder="1" applyAlignment="1" applyProtection="1">
      <alignment vertical="center"/>
    </xf>
    <xf numFmtId="0" fontId="63" fillId="0" borderId="1" xfId="1932" applyFont="1" applyBorder="1" applyAlignment="1" applyProtection="1">
      <alignment horizontal="center" vertical="center"/>
    </xf>
    <xf numFmtId="167" fontId="68" fillId="25" borderId="1" xfId="0" applyNumberFormat="1" applyFont="1" applyFill="1" applyBorder="1" applyAlignment="1" applyProtection="1">
      <alignment vertical="center"/>
    </xf>
    <xf numFmtId="167" fontId="68" fillId="25" borderId="1" xfId="0" applyNumberFormat="1" applyFont="1" applyFill="1" applyBorder="1" applyAlignment="1" applyProtection="1">
      <alignment vertical="center"/>
      <protection locked="0"/>
    </xf>
    <xf numFmtId="167" fontId="68" fillId="0" borderId="1" xfId="0" applyNumberFormat="1" applyFont="1" applyBorder="1" applyAlignment="1" applyProtection="1">
      <alignment vertical="center"/>
    </xf>
    <xf numFmtId="167" fontId="68" fillId="0" borderId="1" xfId="0" applyNumberFormat="1" applyFont="1" applyBorder="1" applyAlignment="1" applyProtection="1">
      <alignment vertical="center"/>
      <protection locked="0"/>
    </xf>
    <xf numFmtId="0" fontId="63" fillId="0" borderId="0" xfId="1932" applyFont="1" applyAlignment="1" applyProtection="1">
      <alignment horizontal="center"/>
      <protection locked="0"/>
    </xf>
    <xf numFmtId="0" fontId="63" fillId="0" borderId="1" xfId="1932" applyFont="1" applyBorder="1" applyAlignment="1" applyProtection="1">
      <alignment horizontal="center" vertical="center" wrapText="1"/>
      <protection locked="0"/>
    </xf>
    <xf numFmtId="43" fontId="64" fillId="0" borderId="1" xfId="9" applyFont="1" applyBorder="1" applyAlignment="1" applyProtection="1">
      <alignment vertical="center"/>
      <protection locked="0"/>
    </xf>
    <xf numFmtId="43" fontId="9" fillId="10" borderId="1" xfId="9" applyFont="1" applyFill="1" applyBorder="1" applyProtection="1"/>
    <xf numFmtId="43" fontId="24" fillId="21" borderId="1" xfId="1932" applyNumberFormat="1" applyFont="1" applyFill="1" applyBorder="1" applyProtection="1"/>
    <xf numFmtId="0" fontId="11" fillId="0" borderId="0" xfId="1932" applyFont="1" applyAlignment="1" applyProtection="1">
      <protection locked="0"/>
    </xf>
    <xf numFmtId="49" fontId="72" fillId="27" borderId="1" xfId="1730" applyNumberFormat="1" applyFont="1" applyFill="1" applyBorder="1" applyAlignment="1" applyProtection="1">
      <alignment horizontal="center" vertical="center" wrapText="1"/>
    </xf>
    <xf numFmtId="4" fontId="73" fillId="27" borderId="1" xfId="9" applyNumberFormat="1" applyFont="1" applyFill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vertical="center" wrapText="1"/>
      <protection locked="0"/>
    </xf>
    <xf numFmtId="4" fontId="75" fillId="0" borderId="1" xfId="9" applyNumberFormat="1" applyFont="1" applyFill="1" applyBorder="1" applyAlignment="1" applyProtection="1">
      <alignment vertical="center"/>
      <protection locked="0"/>
    </xf>
    <xf numFmtId="4" fontId="0" fillId="0" borderId="1" xfId="9" applyNumberFormat="1" applyFont="1" applyBorder="1" applyAlignment="1" applyProtection="1">
      <alignment vertical="center"/>
      <protection locked="0"/>
    </xf>
    <xf numFmtId="4" fontId="26" fillId="0" borderId="1" xfId="9" applyNumberFormat="1" applyFont="1" applyBorder="1" applyAlignment="1" applyProtection="1">
      <alignment vertical="center"/>
      <protection locked="0"/>
    </xf>
    <xf numFmtId="4" fontId="76" fillId="0" borderId="1" xfId="9" applyNumberFormat="1" applyFont="1" applyFill="1" applyBorder="1" applyAlignment="1" applyProtection="1">
      <alignment vertical="center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49" fontId="78" fillId="27" borderId="1" xfId="1730" applyNumberFormat="1" applyFont="1" applyFill="1" applyBorder="1" applyAlignment="1" applyProtection="1">
      <alignment horizontal="left" vertical="center" wrapText="1"/>
    </xf>
    <xf numFmtId="4" fontId="79" fillId="28" borderId="1" xfId="9" applyNumberFormat="1" applyFont="1" applyFill="1" applyBorder="1" applyAlignment="1" applyProtection="1">
      <alignment vertical="center"/>
    </xf>
    <xf numFmtId="43" fontId="80" fillId="10" borderId="1" xfId="9" applyFont="1" applyFill="1" applyBorder="1" applyProtection="1"/>
    <xf numFmtId="4" fontId="71" fillId="26" borderId="1" xfId="9" applyNumberFormat="1" applyFont="1" applyFill="1" applyBorder="1" applyAlignment="1" applyProtection="1">
      <alignment horizontal="right" vertical="center"/>
    </xf>
    <xf numFmtId="44" fontId="24" fillId="10" borderId="1" xfId="20" applyFont="1" applyFill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4" fontId="0" fillId="0" borderId="1" xfId="20" applyFont="1" applyBorder="1" applyAlignment="1" applyProtection="1">
      <protection locked="0"/>
    </xf>
    <xf numFmtId="44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0" fontId="24" fillId="10" borderId="1" xfId="0" applyFont="1" applyFill="1" applyBorder="1" applyAlignment="1" applyProtection="1">
      <alignment horizontal="center"/>
    </xf>
    <xf numFmtId="177" fontId="24" fillId="10" borderId="1" xfId="0" applyNumberFormat="1" applyFont="1" applyFill="1" applyBorder="1" applyProtection="1"/>
    <xf numFmtId="44" fontId="24" fillId="10" borderId="1" xfId="20" applyFont="1" applyFill="1" applyBorder="1" applyAlignment="1" applyProtection="1"/>
    <xf numFmtId="0" fontId="24" fillId="10" borderId="1" xfId="0" applyFont="1" applyFill="1" applyBorder="1" applyProtection="1"/>
    <xf numFmtId="14" fontId="26" fillId="0" borderId="1" xfId="0" applyNumberFormat="1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44" fontId="83" fillId="10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7" fillId="0" borderId="0" xfId="0" applyFont="1" applyProtection="1">
      <protection locked="0"/>
    </xf>
    <xf numFmtId="0" fontId="83" fillId="0" borderId="0" xfId="0" applyFont="1" applyFill="1" applyBorder="1" applyAlignment="1" applyProtection="1">
      <alignment horizontal="center" wrapText="1"/>
    </xf>
    <xf numFmtId="44" fontId="88" fillId="0" borderId="1" xfId="0" applyNumberFormat="1" applyFont="1" applyFill="1" applyBorder="1" applyProtection="1">
      <protection locked="0"/>
    </xf>
    <xf numFmtId="44" fontId="88" fillId="0" borderId="0" xfId="0" applyNumberFormat="1" applyFont="1" applyFill="1" applyBorder="1" applyProtection="1">
      <protection locked="0"/>
    </xf>
    <xf numFmtId="44" fontId="88" fillId="0" borderId="1" xfId="0" applyNumberFormat="1" applyFont="1" applyFill="1" applyBorder="1" applyProtection="1"/>
    <xf numFmtId="44" fontId="88" fillId="0" borderId="0" xfId="0" applyNumberFormat="1" applyFont="1" applyFill="1" applyBorder="1" applyProtection="1"/>
    <xf numFmtId="44" fontId="83" fillId="10" borderId="1" xfId="0" applyNumberFormat="1" applyFont="1" applyFill="1" applyBorder="1" applyProtection="1"/>
    <xf numFmtId="44" fontId="83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1" fillId="10" borderId="2" xfId="2056" applyFont="1" applyFill="1" applyBorder="1" applyAlignment="1" applyProtection="1">
      <alignment horizontal="center" vertical="center" wrapText="1"/>
      <protection locked="0"/>
    </xf>
    <xf numFmtId="167" fontId="89" fillId="17" borderId="2" xfId="1924" applyNumberFormat="1" applyFont="1" applyFill="1" applyBorder="1" applyAlignment="1" applyProtection="1">
      <alignment vertical="center" wrapText="1"/>
      <protection locked="0"/>
    </xf>
    <xf numFmtId="0" fontId="90" fillId="0" borderId="16" xfId="2056" applyFont="1" applyBorder="1" applyAlignment="1" applyProtection="1">
      <alignment horizontal="center" wrapText="1"/>
      <protection locked="0"/>
    </xf>
    <xf numFmtId="49" fontId="23" fillId="0" borderId="0" xfId="2056" applyNumberFormat="1" applyFont="1" applyBorder="1" applyAlignment="1" applyProtection="1">
      <alignment horizontal="center" vertical="center"/>
      <protection locked="0"/>
    </xf>
    <xf numFmtId="0" fontId="91" fillId="0" borderId="0" xfId="2056" applyFont="1" applyBorder="1" applyProtection="1">
      <protection locked="0"/>
    </xf>
    <xf numFmtId="0" fontId="92" fillId="0" borderId="0" xfId="2056" applyFont="1" applyBorder="1" applyAlignment="1" applyProtection="1">
      <alignment horizontal="center"/>
      <protection locked="0"/>
    </xf>
    <xf numFmtId="0" fontId="91" fillId="0" borderId="0" xfId="2056" applyFont="1" applyBorder="1" applyAlignment="1" applyProtection="1">
      <alignment horizontal="right"/>
      <protection locked="0"/>
    </xf>
    <xf numFmtId="0" fontId="93" fillId="0" borderId="16" xfId="2056" applyFont="1" applyBorder="1" applyAlignment="1" applyProtection="1">
      <alignment horizontal="right"/>
      <protection locked="0"/>
    </xf>
    <xf numFmtId="0" fontId="93" fillId="0" borderId="16" xfId="2056" applyFont="1" applyBorder="1" applyAlignment="1" applyProtection="1">
      <alignment horizontal="center"/>
      <protection locked="0"/>
    </xf>
    <xf numFmtId="0" fontId="93" fillId="0" borderId="16" xfId="2056" applyFont="1" applyBorder="1" applyAlignment="1" applyProtection="1">
      <alignment horizontal="center"/>
    </xf>
    <xf numFmtId="0" fontId="93" fillId="0" borderId="16" xfId="2056" applyFont="1" applyBorder="1" applyAlignment="1" applyProtection="1">
      <alignment horizontal="left"/>
      <protection locked="0"/>
    </xf>
    <xf numFmtId="0" fontId="93" fillId="0" borderId="0" xfId="2056" applyFont="1" applyBorder="1" applyAlignment="1" applyProtection="1">
      <protection locked="0"/>
    </xf>
    <xf numFmtId="0" fontId="93" fillId="0" borderId="0" xfId="2056" applyFont="1" applyBorder="1" applyAlignment="1" applyProtection="1"/>
    <xf numFmtId="0" fontId="93" fillId="0" borderId="19" xfId="2056" applyFont="1" applyBorder="1" applyAlignment="1" applyProtection="1">
      <protection locked="0"/>
    </xf>
    <xf numFmtId="0" fontId="93" fillId="0" borderId="0" xfId="2056" applyFont="1" applyBorder="1" applyProtection="1">
      <protection locked="0"/>
    </xf>
    <xf numFmtId="167" fontId="91" fillId="0" borderId="0" xfId="2056" applyNumberFormat="1" applyFont="1" applyBorder="1" applyAlignment="1" applyProtection="1">
      <alignment vertical="center"/>
    </xf>
    <xf numFmtId="167" fontId="91" fillId="0" borderId="0" xfId="2056" applyNumberFormat="1" applyFont="1" applyBorder="1" applyAlignment="1" applyProtection="1">
      <alignment vertical="center"/>
      <protection locked="0"/>
    </xf>
    <xf numFmtId="0" fontId="94" fillId="0" borderId="0" xfId="2056" applyFont="1" applyBorder="1" applyAlignment="1" applyProtection="1">
      <alignment horizontal="right"/>
      <protection locked="0"/>
    </xf>
    <xf numFmtId="0" fontId="95" fillId="0" borderId="0" xfId="2056" applyFont="1" applyBorder="1" applyProtection="1">
      <protection locked="0"/>
    </xf>
    <xf numFmtId="178" fontId="95" fillId="0" borderId="0" xfId="2056" applyNumberFormat="1" applyFont="1" applyBorder="1" applyProtection="1">
      <protection locked="0"/>
    </xf>
    <xf numFmtId="0" fontId="96" fillId="0" borderId="0" xfId="2056" applyFont="1" applyBorder="1" applyProtection="1">
      <protection locked="0"/>
    </xf>
    <xf numFmtId="0" fontId="57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Protection="1">
      <protection locked="0"/>
    </xf>
    <xf numFmtId="0" fontId="98" fillId="0" borderId="0" xfId="1965" applyFont="1" applyAlignment="1" applyProtection="1">
      <alignment vertical="center"/>
      <protection locked="0"/>
    </xf>
    <xf numFmtId="0" fontId="101" fillId="0" borderId="0" xfId="0" applyFont="1" applyBorder="1" applyProtection="1">
      <protection locked="0"/>
    </xf>
    <xf numFmtId="0" fontId="100" fillId="0" borderId="0" xfId="0" applyFont="1" applyBorder="1" applyAlignment="1" applyProtection="1">
      <alignment horizontal="center"/>
      <protection locked="0"/>
    </xf>
    <xf numFmtId="0" fontId="101" fillId="0" borderId="0" xfId="0" applyFont="1" applyBorder="1" applyAlignment="1" applyProtection="1">
      <alignment horizontal="center"/>
      <protection locked="0"/>
    </xf>
    <xf numFmtId="43" fontId="47" fillId="30" borderId="1" xfId="9" applyFont="1" applyFill="1" applyBorder="1" applyAlignment="1" applyProtection="1">
      <alignment vertical="center" wrapText="1"/>
      <protection locked="0"/>
    </xf>
    <xf numFmtId="44" fontId="47" fillId="30" borderId="1" xfId="20" applyFont="1" applyFill="1" applyBorder="1" applyAlignment="1" applyProtection="1">
      <alignment vertical="center"/>
      <protection locked="0"/>
    </xf>
    <xf numFmtId="0" fontId="47" fillId="30" borderId="1" xfId="0" applyFont="1" applyFill="1" applyBorder="1" applyAlignment="1" applyProtection="1">
      <alignment vertical="center"/>
      <protection locked="0"/>
    </xf>
    <xf numFmtId="44" fontId="100" fillId="31" borderId="1" xfId="20" applyFont="1" applyFill="1" applyBorder="1" applyAlignment="1" applyProtection="1"/>
    <xf numFmtId="0" fontId="100" fillId="0" borderId="0" xfId="0" applyFont="1" applyBorder="1" applyProtection="1">
      <protection locked="0"/>
    </xf>
    <xf numFmtId="43" fontId="47" fillId="30" borderId="1" xfId="9" applyFont="1" applyFill="1" applyBorder="1" applyAlignment="1" applyProtection="1">
      <alignment wrapText="1"/>
      <protection locked="0"/>
    </xf>
    <xf numFmtId="44" fontId="47" fillId="30" borderId="1" xfId="20" applyFont="1" applyFill="1" applyBorder="1" applyAlignment="1" applyProtection="1">
      <protection locked="0"/>
    </xf>
    <xf numFmtId="0" fontId="47" fillId="30" borderId="1" xfId="0" applyFont="1" applyFill="1" applyBorder="1" applyProtection="1">
      <protection locked="0"/>
    </xf>
    <xf numFmtId="4" fontId="47" fillId="30" borderId="1" xfId="0" applyNumberFormat="1" applyFont="1" applyFill="1" applyBorder="1" applyProtection="1">
      <protection locked="0"/>
    </xf>
    <xf numFmtId="0" fontId="101" fillId="0" borderId="0" xfId="0" applyFont="1" applyBorder="1" applyAlignment="1" applyProtection="1">
      <alignment horizontal="left"/>
      <protection locked="0"/>
    </xf>
    <xf numFmtId="44" fontId="101" fillId="0" borderId="0" xfId="20" applyFont="1" applyBorder="1" applyAlignment="1" applyProtection="1">
      <protection locked="0"/>
    </xf>
    <xf numFmtId="0" fontId="47" fillId="10" borderId="2" xfId="0" applyFont="1" applyFill="1" applyBorder="1" applyAlignment="1" applyProtection="1">
      <alignment wrapText="1"/>
    </xf>
    <xf numFmtId="43" fontId="47" fillId="10" borderId="1" xfId="9" applyFont="1" applyFill="1" applyBorder="1" applyAlignment="1" applyProtection="1">
      <alignment wrapText="1"/>
      <protection locked="0"/>
    </xf>
    <xf numFmtId="0" fontId="100" fillId="0" borderId="0" xfId="0" applyFont="1" applyBorder="1" applyProtection="1"/>
    <xf numFmtId="0" fontId="101" fillId="0" borderId="0" xfId="0" applyFont="1" applyBorder="1" applyProtection="1"/>
    <xf numFmtId="0" fontId="68" fillId="32" borderId="1" xfId="0" applyFont="1" applyFill="1" applyBorder="1" applyProtection="1"/>
    <xf numFmtId="43" fontId="65" fillId="32" borderId="1" xfId="9" applyFont="1" applyFill="1" applyBorder="1" applyAlignment="1" applyProtection="1">
      <protection locked="0"/>
    </xf>
    <xf numFmtId="0" fontId="101" fillId="32" borderId="1" xfId="0" applyFont="1" applyFill="1" applyBorder="1" applyProtection="1"/>
    <xf numFmtId="0" fontId="101" fillId="0" borderId="1" xfId="0" applyFont="1" applyBorder="1" applyAlignment="1" applyProtection="1">
      <alignment wrapText="1"/>
    </xf>
    <xf numFmtId="43" fontId="101" fillId="0" borderId="1" xfId="9" applyFont="1" applyBorder="1" applyAlignment="1" applyProtection="1"/>
    <xf numFmtId="0" fontId="101" fillId="0" borderId="1" xfId="0" applyFont="1" applyBorder="1" applyProtection="1"/>
    <xf numFmtId="0" fontId="101" fillId="0" borderId="0" xfId="0" applyFont="1" applyBorder="1" applyAlignment="1" applyProtection="1">
      <alignment horizontal="left"/>
    </xf>
    <xf numFmtId="43" fontId="101" fillId="0" borderId="1" xfId="9" applyFont="1" applyFill="1" applyBorder="1" applyAlignment="1" applyProtection="1"/>
    <xf numFmtId="0" fontId="101" fillId="0" borderId="1" xfId="0" applyFont="1" applyBorder="1" applyAlignment="1" applyProtection="1"/>
    <xf numFmtId="0" fontId="47" fillId="10" borderId="1" xfId="0" applyFont="1" applyFill="1" applyBorder="1" applyProtection="1"/>
    <xf numFmtId="179" fontId="47" fillId="10" borderId="1" xfId="9" applyNumberFormat="1" applyFont="1" applyFill="1" applyBorder="1" applyProtection="1"/>
    <xf numFmtId="43" fontId="47" fillId="10" borderId="1" xfId="9" applyFont="1" applyFill="1" applyBorder="1" applyProtection="1"/>
    <xf numFmtId="0" fontId="65" fillId="33" borderId="1" xfId="0" applyFont="1" applyFill="1" applyBorder="1" applyProtection="1"/>
    <xf numFmtId="43" fontId="65" fillId="33" borderId="1" xfId="9" applyFont="1" applyFill="1" applyBorder="1" applyProtection="1"/>
    <xf numFmtId="44" fontId="100" fillId="31" borderId="10" xfId="20" applyFont="1" applyFill="1" applyBorder="1" applyAlignment="1" applyProtection="1"/>
    <xf numFmtId="0" fontId="100" fillId="0" borderId="0" xfId="0" applyFont="1" applyBorder="1" applyAlignment="1" applyProtection="1"/>
    <xf numFmtId="0" fontId="101" fillId="0" borderId="0" xfId="0" applyFont="1" applyBorder="1" applyAlignment="1" applyProtection="1"/>
    <xf numFmtId="44" fontId="101" fillId="34" borderId="1" xfId="20" applyFont="1" applyFill="1" applyBorder="1" applyAlignment="1" applyProtection="1"/>
    <xf numFmtId="180" fontId="101" fillId="35" borderId="1" xfId="0" applyNumberFormat="1" applyFont="1" applyFill="1" applyBorder="1" applyProtection="1"/>
    <xf numFmtId="44" fontId="101" fillId="35" borderId="1" xfId="20" applyFont="1" applyFill="1" applyBorder="1" applyAlignment="1" applyProtection="1"/>
    <xf numFmtId="0" fontId="82" fillId="0" borderId="0" xfId="0" applyFont="1" applyFill="1" applyBorder="1" applyAlignment="1" applyProtection="1">
      <alignment horizontal="center"/>
      <protection locked="0"/>
    </xf>
    <xf numFmtId="44" fontId="100" fillId="0" borderId="1" xfId="20" applyFont="1" applyFill="1" applyBorder="1" applyAlignment="1" applyProtection="1">
      <protection locked="0"/>
    </xf>
    <xf numFmtId="44" fontId="101" fillId="0" borderId="1" xfId="20" applyFont="1" applyFill="1" applyBorder="1" applyAlignment="1" applyProtection="1"/>
    <xf numFmtId="180" fontId="100" fillId="36" borderId="1" xfId="0" applyNumberFormat="1" applyFont="1" applyFill="1" applyBorder="1" applyProtection="1"/>
    <xf numFmtId="0" fontId="47" fillId="10" borderId="1" xfId="0" applyFont="1" applyFill="1" applyBorder="1" applyAlignment="1" applyProtection="1">
      <alignment horizontal="center" vertical="center"/>
    </xf>
    <xf numFmtId="0" fontId="47" fillId="10" borderId="1" xfId="0" applyFont="1" applyFill="1" applyBorder="1" applyAlignment="1" applyProtection="1">
      <alignment horizontal="center" vertical="center" wrapText="1"/>
    </xf>
    <xf numFmtId="44" fontId="47" fillId="10" borderId="1" xfId="20" applyFont="1" applyFill="1" applyBorder="1" applyAlignment="1" applyProtection="1">
      <alignment vertical="center"/>
    </xf>
    <xf numFmtId="0" fontId="101" fillId="0" borderId="1" xfId="0" applyFont="1" applyBorder="1" applyAlignment="1" applyProtection="1">
      <alignment horizontal="center"/>
      <protection locked="0"/>
    </xf>
    <xf numFmtId="0" fontId="101" fillId="0" borderId="1" xfId="0" applyFont="1" applyBorder="1" applyAlignment="1" applyProtection="1">
      <alignment horizontal="center" vertical="center"/>
      <protection locked="0"/>
    </xf>
    <xf numFmtId="43" fontId="101" fillId="0" borderId="1" xfId="9" applyFont="1" applyFill="1" applyBorder="1" applyAlignment="1" applyProtection="1">
      <alignment horizontal="right"/>
      <protection locked="0"/>
    </xf>
    <xf numFmtId="44" fontId="47" fillId="10" borderId="1" xfId="20" applyFont="1" applyFill="1" applyBorder="1" applyAlignment="1" applyProtection="1">
      <alignment horizontal="center"/>
    </xf>
    <xf numFmtId="0" fontId="47" fillId="10" borderId="1" xfId="0" applyFont="1" applyFill="1" applyBorder="1" applyAlignment="1" applyProtection="1">
      <alignment horizontal="center"/>
    </xf>
    <xf numFmtId="44" fontId="101" fillId="0" borderId="1" xfId="20" applyFont="1" applyFill="1" applyBorder="1" applyAlignment="1" applyProtection="1">
      <protection locked="0"/>
    </xf>
    <xf numFmtId="0" fontId="101" fillId="0" borderId="1" xfId="0" applyFont="1" applyFill="1" applyBorder="1" applyAlignment="1" applyProtection="1">
      <alignment horizontal="left"/>
      <protection locked="0"/>
    </xf>
    <xf numFmtId="0" fontId="101" fillId="0" borderId="1" xfId="0" applyFont="1" applyBorder="1" applyAlignment="1" applyProtection="1">
      <alignment horizontal="left"/>
      <protection locked="0"/>
    </xf>
    <xf numFmtId="0" fontId="101" fillId="0" borderId="0" xfId="0" applyFont="1" applyBorder="1" applyAlignment="1" applyProtection="1">
      <alignment horizontal="center" vertical="center"/>
      <protection locked="0"/>
    </xf>
    <xf numFmtId="0" fontId="101" fillId="0" borderId="0" xfId="0" applyFont="1" applyBorder="1" applyAlignment="1" applyProtection="1">
      <alignment horizontal="center" vertical="center" wrapText="1"/>
      <protection locked="0"/>
    </xf>
    <xf numFmtId="43" fontId="101" fillId="0" borderId="0" xfId="9" applyFont="1" applyFill="1" applyBorder="1" applyAlignment="1" applyProtection="1">
      <alignment horizontal="right"/>
      <protection locked="0"/>
    </xf>
    <xf numFmtId="0" fontId="101" fillId="0" borderId="1" xfId="0" applyFont="1" applyBorder="1" applyProtection="1">
      <protection locked="0"/>
    </xf>
    <xf numFmtId="0" fontId="47" fillId="10" borderId="1" xfId="0" applyFont="1" applyFill="1" applyBorder="1" applyAlignment="1" applyProtection="1">
      <alignment horizontal="left"/>
    </xf>
    <xf numFmtId="4" fontId="22" fillId="10" borderId="1" xfId="0" applyNumberFormat="1" applyFont="1" applyFill="1" applyBorder="1" applyAlignment="1" applyProtection="1">
      <alignment horizontal="right"/>
    </xf>
    <xf numFmtId="0" fontId="57" fillId="0" borderId="0" xfId="0" applyFont="1" applyBorder="1" applyProtection="1"/>
    <xf numFmtId="44" fontId="101" fillId="31" borderId="1" xfId="20" applyFont="1" applyFill="1" applyBorder="1" applyAlignment="1" applyProtection="1"/>
    <xf numFmtId="44" fontId="47" fillId="37" borderId="2" xfId="20" applyFont="1" applyFill="1" applyBorder="1" applyAlignment="1" applyProtection="1">
      <alignment wrapText="1"/>
    </xf>
    <xf numFmtId="44" fontId="100" fillId="0" borderId="0" xfId="20" applyFont="1" applyBorder="1" applyAlignment="1" applyProtection="1">
      <protection locked="0"/>
    </xf>
    <xf numFmtId="0" fontId="100" fillId="0" borderId="0" xfId="0" applyFont="1" applyFill="1" applyBorder="1" applyAlignment="1" applyProtection="1">
      <alignment vertical="center"/>
      <protection locked="0"/>
    </xf>
    <xf numFmtId="0" fontId="100" fillId="38" borderId="1" xfId="0" applyFont="1" applyFill="1" applyBorder="1" applyAlignment="1" applyProtection="1">
      <alignment horizontal="center"/>
    </xf>
    <xf numFmtId="0" fontId="101" fillId="0" borderId="0" xfId="0" applyFont="1" applyFill="1" applyBorder="1" applyProtection="1">
      <protection locked="0"/>
    </xf>
    <xf numFmtId="0" fontId="65" fillId="39" borderId="1" xfId="0" applyFont="1" applyFill="1" applyBorder="1" applyAlignment="1" applyProtection="1">
      <alignment wrapText="1"/>
    </xf>
    <xf numFmtId="44" fontId="65" fillId="39" borderId="1" xfId="20" applyFont="1" applyFill="1" applyBorder="1" applyAlignment="1" applyProtection="1"/>
    <xf numFmtId="44" fontId="101" fillId="0" borderId="1" xfId="20" applyFont="1" applyBorder="1" applyAlignment="1" applyProtection="1">
      <protection locked="0"/>
    </xf>
    <xf numFmtId="0" fontId="57" fillId="0" borderId="0" xfId="0" applyFont="1" applyFill="1" applyBorder="1" applyProtection="1">
      <protection locked="0"/>
    </xf>
    <xf numFmtId="0" fontId="101" fillId="0" borderId="1" xfId="0" applyFont="1" applyBorder="1" applyAlignment="1" applyProtection="1">
      <alignment wrapText="1"/>
      <protection locked="0"/>
    </xf>
    <xf numFmtId="0" fontId="101" fillId="0" borderId="1" xfId="0" applyFont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 applyProtection="1">
      <alignment wrapText="1"/>
      <protection locked="0"/>
    </xf>
    <xf numFmtId="44" fontId="47" fillId="0" borderId="0" xfId="20" applyFont="1" applyFill="1" applyBorder="1" applyAlignment="1" applyProtection="1">
      <alignment wrapText="1"/>
      <protection locked="0"/>
    </xf>
    <xf numFmtId="0" fontId="100" fillId="0" borderId="0" xfId="0" applyFont="1" applyFill="1" applyBorder="1" applyAlignment="1" applyProtection="1">
      <alignment horizontal="center"/>
      <protection locked="0"/>
    </xf>
    <xf numFmtId="4" fontId="101" fillId="0" borderId="0" xfId="0" applyNumberFormat="1" applyFont="1" applyFill="1" applyBorder="1" applyProtection="1">
      <protection locked="0"/>
    </xf>
    <xf numFmtId="4" fontId="101" fillId="0" borderId="0" xfId="0" applyNumberFormat="1" applyFont="1" applyBorder="1" applyProtection="1">
      <protection locked="0"/>
    </xf>
    <xf numFmtId="0" fontId="36" fillId="0" borderId="0" xfId="418" applyProtection="1">
      <protection locked="0"/>
    </xf>
    <xf numFmtId="0" fontId="36" fillId="0" borderId="0" xfId="1905" applyBorder="1" applyAlignment="1" applyProtection="1">
      <alignment vertical="center"/>
      <protection locked="0"/>
    </xf>
    <xf numFmtId="0" fontId="0" fillId="0" borderId="0" xfId="0" applyProtection="1"/>
    <xf numFmtId="0" fontId="61" fillId="12" borderId="2" xfId="1905" applyFont="1" applyFill="1" applyBorder="1" applyAlignment="1" applyProtection="1">
      <alignment vertical="center" wrapText="1"/>
    </xf>
    <xf numFmtId="167" fontId="103" fillId="28" borderId="1" xfId="1905" applyNumberFormat="1" applyFont="1" applyFill="1" applyBorder="1" applyAlignment="1" applyProtection="1">
      <alignment horizontal="center" vertical="center"/>
      <protection locked="0"/>
    </xf>
    <xf numFmtId="0" fontId="64" fillId="0" borderId="0" xfId="1905" applyFont="1" applyAlignment="1" applyProtection="1">
      <alignment vertical="center"/>
      <protection locked="0"/>
    </xf>
    <xf numFmtId="167" fontId="102" fillId="0" borderId="4" xfId="1905" applyNumberFormat="1" applyFont="1" applyBorder="1" applyAlignment="1" applyProtection="1">
      <alignment vertical="center" wrapText="1"/>
      <protection locked="0"/>
    </xf>
    <xf numFmtId="0" fontId="64" fillId="0" borderId="0" xfId="1905" applyFont="1" applyBorder="1" applyAlignment="1" applyProtection="1">
      <alignment vertical="center"/>
      <protection locked="0"/>
    </xf>
    <xf numFmtId="167" fontId="64" fillId="0" borderId="0" xfId="1905" applyNumberFormat="1" applyFont="1" applyAlignment="1" applyProtection="1">
      <alignment vertical="center"/>
      <protection locked="0"/>
    </xf>
    <xf numFmtId="168" fontId="52" fillId="0" borderId="0" xfId="2056" applyNumberFormat="1" applyFont="1" applyFill="1" applyBorder="1" applyAlignment="1" applyProtection="1">
      <alignment horizontal="center" vertical="center"/>
      <protection locked="0"/>
    </xf>
    <xf numFmtId="167" fontId="106" fillId="0" borderId="0" xfId="1905" applyNumberFormat="1" applyFont="1" applyBorder="1" applyAlignment="1" applyProtection="1">
      <alignment horizontal="left" vertical="center"/>
      <protection locked="0"/>
    </xf>
    <xf numFmtId="167" fontId="106" fillId="0" borderId="22" xfId="1905" applyNumberFormat="1" applyFont="1" applyBorder="1" applyAlignment="1" applyProtection="1">
      <alignment vertical="center"/>
      <protection locked="0"/>
    </xf>
    <xf numFmtId="168" fontId="64" fillId="0" borderId="0" xfId="1905" applyNumberFormat="1" applyFont="1" applyAlignment="1" applyProtection="1">
      <alignment vertical="center"/>
      <protection locked="0"/>
    </xf>
    <xf numFmtId="0" fontId="64" fillId="11" borderId="0" xfId="1905" applyFont="1" applyFill="1" applyAlignment="1" applyProtection="1">
      <alignment vertical="center"/>
      <protection locked="0"/>
    </xf>
    <xf numFmtId="167" fontId="64" fillId="11" borderId="0" xfId="1905" applyNumberFormat="1" applyFont="1" applyFill="1" applyAlignment="1" applyProtection="1">
      <alignment vertical="center"/>
      <protection locked="0"/>
    </xf>
    <xf numFmtId="0" fontId="36" fillId="0" borderId="24" xfId="1905" applyBorder="1" applyAlignment="1" applyProtection="1">
      <alignment vertical="center"/>
    </xf>
    <xf numFmtId="0" fontId="64" fillId="0" borderId="24" xfId="1905" applyFont="1" applyBorder="1" applyAlignment="1" applyProtection="1">
      <alignment horizontal="right" vertical="center"/>
    </xf>
    <xf numFmtId="0" fontId="64" fillId="0" borderId="0" xfId="1905" applyFont="1" applyBorder="1" applyAlignment="1" applyProtection="1">
      <alignment horizontal="center" vertical="center"/>
    </xf>
    <xf numFmtId="0" fontId="63" fillId="0" borderId="0" xfId="1905" applyFont="1" applyAlignment="1" applyProtection="1">
      <alignment vertical="center"/>
      <protection locked="0"/>
    </xf>
    <xf numFmtId="0" fontId="63" fillId="0" borderId="8" xfId="1905" applyFont="1" applyBorder="1" applyAlignment="1" applyProtection="1">
      <alignment horizontal="center" vertical="top"/>
    </xf>
    <xf numFmtId="0" fontId="36" fillId="11" borderId="0" xfId="1905" applyFill="1" applyAlignment="1" applyProtection="1">
      <alignment vertical="center"/>
      <protection locked="0"/>
    </xf>
    <xf numFmtId="167" fontId="63" fillId="11" borderId="20" xfId="1905" applyNumberFormat="1" applyFont="1" applyFill="1" applyBorder="1" applyAlignment="1" applyProtection="1">
      <alignment horizontal="left" vertical="center"/>
    </xf>
    <xf numFmtId="167" fontId="63" fillId="11" borderId="24" xfId="1905" applyNumberFormat="1" applyFont="1" applyFill="1" applyBorder="1" applyAlignment="1" applyProtection="1">
      <alignment horizontal="left" vertical="center"/>
    </xf>
    <xf numFmtId="0" fontId="63" fillId="0" borderId="0" xfId="1905" applyFont="1" applyAlignment="1" applyProtection="1">
      <alignment horizontal="center" vertical="center"/>
      <protection locked="0"/>
    </xf>
    <xf numFmtId="0" fontId="115" fillId="0" borderId="14" xfId="1905" applyFont="1" applyBorder="1" applyAlignment="1" applyProtection="1">
      <alignment vertical="center"/>
    </xf>
    <xf numFmtId="0" fontId="36" fillId="0" borderId="0" xfId="1905" applyBorder="1" applyAlignment="1" applyProtection="1">
      <alignment vertical="center"/>
    </xf>
    <xf numFmtId="0" fontId="36" fillId="0" borderId="22" xfId="1905" applyBorder="1" applyAlignment="1" applyProtection="1">
      <alignment vertical="center"/>
      <protection locked="0"/>
    </xf>
    <xf numFmtId="0" fontId="11" fillId="0" borderId="0" xfId="1905" applyFont="1" applyAlignment="1" applyProtection="1">
      <alignment vertical="center"/>
      <protection locked="0"/>
    </xf>
    <xf numFmtId="0" fontId="36" fillId="0" borderId="14" xfId="1905" applyBorder="1" applyAlignment="1" applyProtection="1">
      <alignment horizontal="left" vertical="center"/>
    </xf>
    <xf numFmtId="0" fontId="36" fillId="0" borderId="0" xfId="1905" applyBorder="1" applyAlignment="1" applyProtection="1">
      <alignment horizontal="left" vertical="center"/>
    </xf>
    <xf numFmtId="167" fontId="60" fillId="0" borderId="0" xfId="1905" applyNumberFormat="1" applyFont="1" applyBorder="1" applyAlignment="1" applyProtection="1">
      <alignment horizontal="left" vertical="center"/>
      <protection locked="0"/>
    </xf>
    <xf numFmtId="167" fontId="60" fillId="0" borderId="22" xfId="1905" applyNumberFormat="1" applyFont="1" applyBorder="1" applyAlignment="1" applyProtection="1">
      <alignment vertical="center"/>
      <protection locked="0"/>
    </xf>
    <xf numFmtId="0" fontId="115" fillId="0" borderId="14" xfId="1905" applyFont="1" applyBorder="1" applyAlignment="1" applyProtection="1">
      <alignment horizontal="left" vertical="center"/>
    </xf>
    <xf numFmtId="0" fontId="63" fillId="11" borderId="14" xfId="1905" applyFont="1" applyFill="1" applyBorder="1" applyAlignment="1" applyProtection="1">
      <alignment horizontal="left" vertical="center"/>
    </xf>
    <xf numFmtId="0" fontId="63" fillId="11" borderId="0" xfId="1905" applyFont="1" applyFill="1" applyBorder="1" applyAlignment="1" applyProtection="1">
      <alignment horizontal="left" vertical="center"/>
    </xf>
    <xf numFmtId="167" fontId="107" fillId="11" borderId="0" xfId="1905" applyNumberFormat="1" applyFont="1" applyFill="1" applyBorder="1" applyAlignment="1" applyProtection="1">
      <alignment horizontal="center" vertical="center"/>
      <protection locked="0"/>
    </xf>
    <xf numFmtId="167" fontId="107" fillId="11" borderId="22" xfId="1905" applyNumberFormat="1" applyFont="1" applyFill="1" applyBorder="1" applyAlignment="1" applyProtection="1">
      <alignment horizontal="center" vertical="center"/>
      <protection locked="0"/>
    </xf>
    <xf numFmtId="0" fontId="11" fillId="0" borderId="14" xfId="1905" applyFont="1" applyBorder="1" applyAlignment="1" applyProtection="1">
      <alignment horizontal="left" vertical="center"/>
    </xf>
    <xf numFmtId="0" fontId="115" fillId="0" borderId="0" xfId="1905" applyFont="1" applyBorder="1" applyAlignment="1" applyProtection="1">
      <alignment horizontal="left" vertical="center"/>
    </xf>
    <xf numFmtId="167" fontId="60" fillId="0" borderId="0" xfId="1905" applyNumberFormat="1" applyFont="1" applyBorder="1" applyAlignment="1" applyProtection="1">
      <alignment vertical="center"/>
      <protection locked="0"/>
    </xf>
    <xf numFmtId="0" fontId="116" fillId="0" borderId="0" xfId="1905" applyFont="1" applyAlignment="1" applyProtection="1">
      <alignment vertical="center"/>
      <protection locked="0"/>
    </xf>
    <xf numFmtId="167" fontId="36" fillId="0" borderId="0" xfId="1905" applyNumberFormat="1" applyAlignment="1" applyProtection="1">
      <alignment vertical="center"/>
      <protection locked="0"/>
    </xf>
    <xf numFmtId="0" fontId="63" fillId="0" borderId="0" xfId="1905" applyFont="1" applyBorder="1" applyAlignment="1" applyProtection="1">
      <alignment horizontal="left" vertical="center"/>
      <protection locked="0"/>
    </xf>
    <xf numFmtId="167" fontId="107" fillId="0" borderId="0" xfId="1905" applyNumberFormat="1" applyFont="1" applyBorder="1" applyAlignment="1" applyProtection="1">
      <alignment horizontal="center" vertical="center"/>
      <protection locked="0"/>
    </xf>
    <xf numFmtId="167" fontId="63" fillId="11" borderId="0" xfId="1905" applyNumberFormat="1" applyFont="1" applyFill="1" applyBorder="1" applyAlignment="1" applyProtection="1">
      <alignment horizontal="left" vertical="center"/>
    </xf>
    <xf numFmtId="0" fontId="64" fillId="0" borderId="0" xfId="1905" applyFont="1" applyBorder="1" applyAlignment="1" applyProtection="1">
      <alignment horizontal="right" vertical="center"/>
    </xf>
    <xf numFmtId="2" fontId="148" fillId="0" borderId="1" xfId="2119" applyNumberFormat="1" applyFont="1" applyFill="1" applyBorder="1" applyAlignment="1" applyProtection="1">
      <alignment horizontal="right" vertical="center"/>
    </xf>
    <xf numFmtId="49" fontId="149" fillId="17" borderId="1" xfId="1754" applyNumberFormat="1" applyFont="1" applyFill="1" applyBorder="1" applyAlignment="1" applyProtection="1">
      <alignment horizontal="center" vertical="center"/>
      <protection locked="0"/>
    </xf>
    <xf numFmtId="0" fontId="149" fillId="17" borderId="1" xfId="1754" applyNumberFormat="1" applyFont="1" applyFill="1" applyBorder="1" applyAlignment="1" applyProtection="1">
      <alignment horizontal="center" vertical="center"/>
      <protection locked="0"/>
    </xf>
    <xf numFmtId="0" fontId="149" fillId="17" borderId="1" xfId="0" applyNumberFormat="1" applyFont="1" applyFill="1" applyBorder="1" applyAlignment="1" applyProtection="1">
      <alignment horizontal="center" vertical="center"/>
      <protection locked="0"/>
    </xf>
    <xf numFmtId="49" fontId="148" fillId="17" borderId="1" xfId="1965" applyNumberFormat="1" applyFont="1" applyFill="1" applyBorder="1" applyAlignment="1" applyProtection="1">
      <alignment horizontal="center" vertical="center"/>
      <protection locked="0"/>
    </xf>
    <xf numFmtId="49" fontId="149" fillId="17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20" xfId="1905" applyNumberFormat="1" applyFont="1" applyBorder="1" applyAlignment="1" applyProtection="1">
      <alignment horizontal="center" vertical="center"/>
    </xf>
    <xf numFmtId="167" fontId="2" fillId="0" borderId="21" xfId="1905" applyNumberFormat="1" applyFont="1" applyBorder="1" applyAlignment="1" applyProtection="1">
      <alignment horizontal="center" vertical="center"/>
    </xf>
    <xf numFmtId="0" fontId="47" fillId="10" borderId="2" xfId="1905" applyFont="1" applyFill="1" applyBorder="1" applyAlignment="1" applyProtection="1">
      <alignment horizontal="center" vertical="center"/>
      <protection locked="0"/>
    </xf>
    <xf numFmtId="0" fontId="47" fillId="10" borderId="4" xfId="1905" applyFont="1" applyFill="1" applyBorder="1" applyAlignment="1" applyProtection="1">
      <alignment horizontal="center" vertical="center"/>
      <protection locked="0"/>
    </xf>
    <xf numFmtId="167" fontId="2" fillId="0" borderId="14" xfId="1905" applyNumberFormat="1" applyFont="1" applyBorder="1" applyAlignment="1" applyProtection="1">
      <alignment horizontal="center" vertical="center"/>
    </xf>
    <xf numFmtId="167" fontId="2" fillId="0" borderId="22" xfId="1905" applyNumberFormat="1" applyFont="1" applyBorder="1" applyAlignment="1" applyProtection="1">
      <alignment horizontal="center" vertical="center"/>
    </xf>
    <xf numFmtId="167" fontId="12" fillId="0" borderId="14" xfId="1905" applyNumberFormat="1" applyFont="1" applyBorder="1" applyAlignment="1" applyProtection="1">
      <alignment horizontal="center" vertical="center"/>
    </xf>
    <xf numFmtId="167" fontId="12" fillId="0" borderId="22" xfId="1905" applyNumberFormat="1" applyFont="1" applyBorder="1" applyAlignment="1" applyProtection="1">
      <alignment horizontal="center" vertical="center"/>
    </xf>
    <xf numFmtId="0" fontId="12" fillId="0" borderId="0" xfId="1905" applyFont="1" applyBorder="1" applyAlignment="1" applyProtection="1">
      <alignment horizontal="center" vertical="center"/>
      <protection locked="0"/>
    </xf>
    <xf numFmtId="167" fontId="12" fillId="0" borderId="7" xfId="1905" applyNumberFormat="1" applyFont="1" applyBorder="1" applyAlignment="1" applyProtection="1">
      <alignment horizontal="center" vertical="center" wrapText="1"/>
    </xf>
    <xf numFmtId="167" fontId="12" fillId="0" borderId="23" xfId="1905" applyNumberFormat="1" applyFont="1" applyBorder="1" applyAlignment="1" applyProtection="1">
      <alignment horizontal="center" vertical="center" wrapText="1"/>
    </xf>
    <xf numFmtId="0" fontId="61" fillId="12" borderId="2" xfId="1905" applyFont="1" applyFill="1" applyBorder="1" applyAlignment="1" applyProtection="1">
      <alignment horizontal="center" vertical="center"/>
    </xf>
    <xf numFmtId="0" fontId="61" fillId="12" borderId="4" xfId="1905" applyFont="1" applyFill="1" applyBorder="1" applyAlignment="1" applyProtection="1">
      <alignment horizontal="center" vertical="center"/>
    </xf>
    <xf numFmtId="167" fontId="89" fillId="17" borderId="2" xfId="1924" applyNumberFormat="1" applyFont="1" applyFill="1" applyBorder="1" applyAlignment="1" applyProtection="1">
      <alignment horizontal="left" vertical="center" wrapText="1"/>
    </xf>
    <xf numFmtId="167" fontId="89" fillId="17" borderId="4" xfId="1924" applyNumberFormat="1" applyFont="1" applyFill="1" applyBorder="1" applyAlignment="1" applyProtection="1">
      <alignment horizontal="left" vertical="center" wrapText="1"/>
    </xf>
    <xf numFmtId="167" fontId="89" fillId="17" borderId="2" xfId="1924" applyNumberFormat="1" applyFont="1" applyFill="1" applyBorder="1" applyAlignment="1" applyProtection="1">
      <alignment horizontal="left" vertical="center" wrapText="1"/>
      <protection locked="0"/>
    </xf>
    <xf numFmtId="167" fontId="89" fillId="17" borderId="4" xfId="1924" applyNumberFormat="1" applyFont="1" applyFill="1" applyBorder="1" applyAlignment="1" applyProtection="1">
      <alignment horizontal="left" vertical="center" wrapText="1"/>
      <protection locked="0"/>
    </xf>
    <xf numFmtId="0" fontId="47" fillId="12" borderId="2" xfId="1905" applyFont="1" applyFill="1" applyBorder="1" applyAlignment="1" applyProtection="1">
      <alignment horizontal="center" vertical="center"/>
    </xf>
    <xf numFmtId="0" fontId="47" fillId="12" borderId="3" xfId="1905" applyFont="1" applyFill="1" applyBorder="1" applyAlignment="1" applyProtection="1">
      <alignment horizontal="center" vertical="center"/>
    </xf>
    <xf numFmtId="0" fontId="47" fillId="12" borderId="4" xfId="1905" applyFont="1" applyFill="1" applyBorder="1" applyAlignment="1" applyProtection="1">
      <alignment horizontal="center" vertical="center"/>
    </xf>
    <xf numFmtId="167" fontId="47" fillId="12" borderId="2" xfId="1905" applyNumberFormat="1" applyFont="1" applyFill="1" applyBorder="1" applyAlignment="1" applyProtection="1">
      <alignment horizontal="left" vertical="center"/>
    </xf>
    <xf numFmtId="167" fontId="47" fillId="12" borderId="3" xfId="1905" applyNumberFormat="1" applyFont="1" applyFill="1" applyBorder="1" applyAlignment="1" applyProtection="1">
      <alignment horizontal="left" vertical="center"/>
    </xf>
    <xf numFmtId="167" fontId="47" fillId="12" borderId="4" xfId="1905" applyNumberFormat="1" applyFont="1" applyFill="1" applyBorder="1" applyAlignment="1" applyProtection="1">
      <alignment horizontal="left" vertical="center"/>
    </xf>
    <xf numFmtId="167" fontId="64" fillId="0" borderId="3" xfId="1905" applyNumberFormat="1" applyFont="1" applyBorder="1" applyAlignment="1" applyProtection="1">
      <alignment horizontal="left" vertical="center"/>
    </xf>
    <xf numFmtId="167" fontId="64" fillId="0" borderId="4" xfId="1905" applyNumberFormat="1" applyFont="1" applyBorder="1" applyAlignment="1" applyProtection="1">
      <alignment horizontal="left" vertical="center"/>
    </xf>
    <xf numFmtId="165" fontId="104" fillId="0" borderId="2" xfId="1819" applyNumberFormat="1" applyFont="1" applyBorder="1" applyAlignment="1" applyProtection="1">
      <alignment horizontal="center" vertical="center"/>
      <protection locked="0"/>
    </xf>
    <xf numFmtId="165" fontId="104" fillId="0" borderId="4" xfId="1819" applyNumberFormat="1" applyFont="1" applyBorder="1" applyAlignment="1" applyProtection="1">
      <alignment horizontal="center" vertical="center"/>
      <protection locked="0"/>
    </xf>
    <xf numFmtId="167" fontId="68" fillId="0" borderId="3" xfId="1905" applyNumberFormat="1" applyFont="1" applyBorder="1" applyAlignment="1" applyProtection="1">
      <alignment horizontal="left" vertical="center"/>
    </xf>
    <xf numFmtId="167" fontId="68" fillId="0" borderId="4" xfId="1905" applyNumberFormat="1" applyFont="1" applyBorder="1" applyAlignment="1" applyProtection="1">
      <alignment horizontal="left" vertical="center"/>
    </xf>
    <xf numFmtId="165" fontId="105" fillId="0" borderId="2" xfId="1819" applyNumberFormat="1" applyFont="1" applyFill="1" applyBorder="1" applyAlignment="1" applyProtection="1">
      <alignment horizontal="center" vertical="center"/>
      <protection locked="0"/>
    </xf>
    <xf numFmtId="165" fontId="105" fillId="0" borderId="4" xfId="1819" applyNumberFormat="1" applyFont="1" applyFill="1" applyBorder="1" applyAlignment="1" applyProtection="1">
      <alignment horizontal="center" vertical="center"/>
      <protection locked="0"/>
    </xf>
    <xf numFmtId="167" fontId="105" fillId="0" borderId="2" xfId="1905" applyNumberFormat="1" applyFont="1" applyBorder="1" applyAlignment="1" applyProtection="1">
      <alignment horizontal="center" vertical="center"/>
      <protection locked="0"/>
    </xf>
    <xf numFmtId="167" fontId="105" fillId="0" borderId="4" xfId="1905" applyNumberFormat="1" applyFont="1" applyBorder="1" applyAlignment="1" applyProtection="1">
      <alignment horizontal="center" vertical="center"/>
      <protection locked="0"/>
    </xf>
    <xf numFmtId="167" fontId="106" fillId="0" borderId="2" xfId="1905" applyNumberFormat="1" applyFont="1" applyBorder="1" applyAlignment="1" applyProtection="1">
      <alignment horizontal="center" vertical="center"/>
      <protection locked="0"/>
    </xf>
    <xf numFmtId="167" fontId="106" fillId="0" borderId="4" xfId="1905" applyNumberFormat="1" applyFont="1" applyBorder="1" applyAlignment="1" applyProtection="1">
      <alignment horizontal="center" vertical="center"/>
      <protection locked="0"/>
    </xf>
    <xf numFmtId="167" fontId="63" fillId="0" borderId="3" xfId="1905" applyNumberFormat="1" applyFont="1" applyBorder="1" applyAlignment="1" applyProtection="1">
      <alignment horizontal="left" vertical="center"/>
    </xf>
    <xf numFmtId="167" fontId="63" fillId="0" borderId="4" xfId="1905" applyNumberFormat="1" applyFont="1" applyBorder="1" applyAlignment="1" applyProtection="1">
      <alignment horizontal="left" vertical="center"/>
    </xf>
    <xf numFmtId="167" fontId="107" fillId="0" borderId="2" xfId="1905" applyNumberFormat="1" applyFont="1" applyBorder="1" applyAlignment="1" applyProtection="1">
      <alignment horizontal="center" vertical="center"/>
      <protection locked="0"/>
    </xf>
    <xf numFmtId="167" fontId="107" fillId="0" borderId="4" xfId="1905" applyNumberFormat="1" applyFont="1" applyBorder="1" applyAlignment="1" applyProtection="1">
      <alignment horizontal="center" vertical="center"/>
      <protection locked="0"/>
    </xf>
    <xf numFmtId="167" fontId="47" fillId="2" borderId="3" xfId="1905" applyNumberFormat="1" applyFont="1" applyFill="1" applyBorder="1" applyAlignment="1" applyProtection="1">
      <alignment horizontal="left" vertical="center"/>
    </xf>
    <xf numFmtId="167" fontId="47" fillId="2" borderId="4" xfId="1905" applyNumberFormat="1" applyFont="1" applyFill="1" applyBorder="1" applyAlignment="1" applyProtection="1">
      <alignment horizontal="left" vertical="center"/>
    </xf>
    <xf numFmtId="43" fontId="108" fillId="40" borderId="2" xfId="1905" applyNumberFormat="1" applyFont="1" applyFill="1" applyBorder="1" applyAlignment="1" applyProtection="1">
      <alignment horizontal="center" vertical="center"/>
    </xf>
    <xf numFmtId="43" fontId="108" fillId="40" borderId="4" xfId="1905" applyNumberFormat="1" applyFont="1" applyFill="1" applyBorder="1" applyAlignment="1" applyProtection="1">
      <alignment horizontal="center" vertical="center"/>
    </xf>
    <xf numFmtId="167" fontId="106" fillId="0" borderId="2" xfId="1905" applyNumberFormat="1" applyFont="1" applyBorder="1" applyAlignment="1" applyProtection="1">
      <alignment horizontal="center" vertical="center"/>
    </xf>
    <xf numFmtId="167" fontId="106" fillId="0" borderId="4" xfId="1905" applyNumberFormat="1" applyFont="1" applyBorder="1" applyAlignment="1" applyProtection="1">
      <alignment horizontal="center" vertical="center"/>
    </xf>
    <xf numFmtId="167" fontId="63" fillId="41" borderId="3" xfId="1905" applyNumberFormat="1" applyFont="1" applyFill="1" applyBorder="1" applyAlignment="1" applyProtection="1">
      <alignment horizontal="left" vertical="center"/>
    </xf>
    <xf numFmtId="167" fontId="63" fillId="41" borderId="4" xfId="1905" applyNumberFormat="1" applyFont="1" applyFill="1" applyBorder="1" applyAlignment="1" applyProtection="1">
      <alignment horizontal="left" vertical="center"/>
    </xf>
    <xf numFmtId="167" fontId="107" fillId="41" borderId="2" xfId="1905" applyNumberFormat="1" applyFont="1" applyFill="1" applyBorder="1" applyAlignment="1" applyProtection="1">
      <alignment horizontal="center" vertical="center"/>
    </xf>
    <xf numFmtId="167" fontId="107" fillId="41" borderId="4" xfId="1905" applyNumberFormat="1" applyFont="1" applyFill="1" applyBorder="1" applyAlignment="1" applyProtection="1">
      <alignment horizontal="center" vertical="center"/>
    </xf>
    <xf numFmtId="167" fontId="108" fillId="12" borderId="2" xfId="1905" applyNumberFormat="1" applyFont="1" applyFill="1" applyBorder="1" applyAlignment="1" applyProtection="1">
      <alignment horizontal="center" vertical="center"/>
    </xf>
    <xf numFmtId="167" fontId="108" fillId="12" borderId="4" xfId="1905" applyNumberFormat="1" applyFont="1" applyFill="1" applyBorder="1" applyAlignment="1" applyProtection="1">
      <alignment horizontal="center" vertical="center"/>
    </xf>
    <xf numFmtId="167" fontId="64" fillId="0" borderId="2" xfId="1905" applyNumberFormat="1" applyFont="1" applyBorder="1" applyAlignment="1" applyProtection="1">
      <alignment horizontal="left" vertical="center"/>
    </xf>
    <xf numFmtId="0" fontId="108" fillId="12" borderId="2" xfId="1905" applyFont="1" applyFill="1" applyBorder="1" applyAlignment="1" applyProtection="1">
      <alignment horizontal="center" vertical="center"/>
    </xf>
    <xf numFmtId="0" fontId="108" fillId="12" borderId="4" xfId="1905" applyFont="1" applyFill="1" applyBorder="1" applyAlignment="1" applyProtection="1">
      <alignment horizontal="center" vertical="center"/>
    </xf>
    <xf numFmtId="167" fontId="63" fillId="42" borderId="2" xfId="1905" applyNumberFormat="1" applyFont="1" applyFill="1" applyBorder="1" applyAlignment="1" applyProtection="1">
      <alignment horizontal="left" vertical="center"/>
    </xf>
    <xf numFmtId="167" fontId="63" fillId="42" borderId="3" xfId="1905" applyNumberFormat="1" applyFont="1" applyFill="1" applyBorder="1" applyAlignment="1" applyProtection="1">
      <alignment horizontal="left" vertical="center"/>
    </xf>
    <xf numFmtId="167" fontId="63" fillId="42" borderId="4" xfId="1905" applyNumberFormat="1" applyFont="1" applyFill="1" applyBorder="1" applyAlignment="1" applyProtection="1">
      <alignment horizontal="left" vertical="center"/>
    </xf>
    <xf numFmtId="167" fontId="107" fillId="42" borderId="2" xfId="1905" applyNumberFormat="1" applyFont="1" applyFill="1" applyBorder="1" applyAlignment="1" applyProtection="1">
      <alignment horizontal="center" vertical="center"/>
    </xf>
    <xf numFmtId="167" fontId="107" fillId="42" borderId="4" xfId="1905" applyNumberFormat="1" applyFont="1" applyFill="1" applyBorder="1" applyAlignment="1" applyProtection="1">
      <alignment horizontal="center" vertical="center"/>
    </xf>
    <xf numFmtId="167" fontId="63" fillId="43" borderId="2" xfId="1905" applyNumberFormat="1" applyFont="1" applyFill="1" applyBorder="1" applyAlignment="1" applyProtection="1">
      <alignment horizontal="left" vertical="center"/>
    </xf>
    <xf numFmtId="167" fontId="63" fillId="43" borderId="3" xfId="1905" applyNumberFormat="1" applyFont="1" applyFill="1" applyBorder="1" applyAlignment="1" applyProtection="1">
      <alignment horizontal="left" vertical="center"/>
    </xf>
    <xf numFmtId="167" fontId="63" fillId="43" borderId="4" xfId="1905" applyNumberFormat="1" applyFont="1" applyFill="1" applyBorder="1" applyAlignment="1" applyProtection="1">
      <alignment horizontal="left" vertical="center"/>
    </xf>
    <xf numFmtId="167" fontId="107" fillId="43" borderId="2" xfId="1905" applyNumberFormat="1" applyFont="1" applyFill="1" applyBorder="1" applyAlignment="1" applyProtection="1">
      <alignment horizontal="center" vertical="center"/>
    </xf>
    <xf numFmtId="167" fontId="107" fillId="43" borderId="4" xfId="1905" applyNumberFormat="1" applyFont="1" applyFill="1" applyBorder="1" applyAlignment="1" applyProtection="1">
      <alignment horizontal="center" vertical="center"/>
    </xf>
    <xf numFmtId="167" fontId="64" fillId="44" borderId="2" xfId="1905" applyNumberFormat="1" applyFont="1" applyFill="1" applyBorder="1" applyAlignment="1" applyProtection="1">
      <alignment horizontal="left" vertical="center"/>
    </xf>
    <xf numFmtId="167" fontId="64" fillId="44" borderId="3" xfId="1905" applyNumberFormat="1" applyFont="1" applyFill="1" applyBorder="1" applyAlignment="1" applyProtection="1">
      <alignment horizontal="left" vertical="center"/>
    </xf>
    <xf numFmtId="167" fontId="64" fillId="44" borderId="4" xfId="1905" applyNumberFormat="1" applyFont="1" applyFill="1" applyBorder="1" applyAlignment="1" applyProtection="1">
      <alignment horizontal="left" vertical="center"/>
    </xf>
    <xf numFmtId="167" fontId="106" fillId="44" borderId="2" xfId="1905" applyNumberFormat="1" applyFont="1" applyFill="1" applyBorder="1" applyAlignment="1" applyProtection="1">
      <alignment horizontal="center" vertical="center"/>
    </xf>
    <xf numFmtId="167" fontId="106" fillId="44" borderId="4" xfId="1905" applyNumberFormat="1" applyFont="1" applyFill="1" applyBorder="1" applyAlignment="1" applyProtection="1">
      <alignment horizontal="center" vertical="center"/>
    </xf>
    <xf numFmtId="167" fontId="64" fillId="0" borderId="1" xfId="1905" applyNumberFormat="1" applyFont="1" applyBorder="1" applyAlignment="1" applyProtection="1">
      <alignment horizontal="left" vertical="center"/>
    </xf>
    <xf numFmtId="167" fontId="65" fillId="22" borderId="1" xfId="1905" applyNumberFormat="1" applyFont="1" applyFill="1" applyBorder="1" applyAlignment="1" applyProtection="1">
      <alignment horizontal="left" vertical="center"/>
    </xf>
    <xf numFmtId="43" fontId="109" fillId="22" borderId="2" xfId="9" applyFont="1" applyFill="1" applyBorder="1" applyAlignment="1" applyProtection="1">
      <alignment horizontal="center" vertical="center"/>
    </xf>
    <xf numFmtId="43" fontId="109" fillId="22" borderId="3" xfId="9" applyFont="1" applyFill="1" applyBorder="1" applyAlignment="1" applyProtection="1">
      <alignment horizontal="center" vertical="center"/>
    </xf>
    <xf numFmtId="167" fontId="67" fillId="45" borderId="1" xfId="0" applyNumberFormat="1" applyFont="1" applyFill="1" applyBorder="1" applyAlignment="1" applyProtection="1">
      <alignment horizontal="left" vertical="center"/>
    </xf>
    <xf numFmtId="43" fontId="110" fillId="45" borderId="2" xfId="9" applyFont="1" applyFill="1" applyBorder="1" applyAlignment="1" applyProtection="1">
      <alignment horizontal="center" vertical="center"/>
    </xf>
    <xf numFmtId="43" fontId="110" fillId="45" borderId="4" xfId="9" applyFont="1" applyFill="1" applyBorder="1" applyAlignment="1" applyProtection="1">
      <alignment horizontal="center" vertical="center"/>
    </xf>
    <xf numFmtId="167" fontId="68" fillId="17" borderId="1" xfId="0" applyNumberFormat="1" applyFont="1" applyFill="1" applyBorder="1" applyAlignment="1" applyProtection="1">
      <alignment horizontal="left" vertical="center"/>
    </xf>
    <xf numFmtId="43" fontId="105" fillId="0" borderId="2" xfId="9" applyFont="1" applyBorder="1" applyAlignment="1" applyProtection="1">
      <alignment horizontal="center" vertical="center"/>
      <protection locked="0"/>
    </xf>
    <xf numFmtId="43" fontId="105" fillId="0" borderId="4" xfId="9" applyFont="1" applyBorder="1" applyAlignment="1" applyProtection="1">
      <alignment horizontal="center" vertical="center"/>
      <protection locked="0"/>
    </xf>
    <xf numFmtId="167" fontId="67" fillId="46" borderId="1" xfId="0" applyNumberFormat="1" applyFont="1" applyFill="1" applyBorder="1" applyAlignment="1" applyProtection="1">
      <alignment horizontal="left" vertical="center"/>
    </xf>
    <xf numFmtId="43" fontId="110" fillId="45" borderId="2" xfId="9" applyFont="1" applyFill="1" applyBorder="1" applyAlignment="1" applyProtection="1">
      <alignment horizontal="center" vertical="center" wrapText="1"/>
    </xf>
    <xf numFmtId="43" fontId="110" fillId="45" borderId="4" xfId="9" applyFont="1" applyFill="1" applyBorder="1" applyAlignment="1" applyProtection="1">
      <alignment horizontal="center" vertical="center" wrapText="1"/>
    </xf>
    <xf numFmtId="167" fontId="67" fillId="0" borderId="1" xfId="0" applyNumberFormat="1" applyFont="1" applyFill="1" applyBorder="1" applyAlignment="1" applyProtection="1">
      <alignment horizontal="left" vertical="center"/>
    </xf>
    <xf numFmtId="43" fontId="110" fillId="0" borderId="2" xfId="9" applyFont="1" applyFill="1" applyBorder="1" applyAlignment="1" applyProtection="1">
      <alignment horizontal="center" vertical="center"/>
      <protection locked="0"/>
    </xf>
    <xf numFmtId="43" fontId="110" fillId="0" borderId="4" xfId="9" applyFont="1" applyFill="1" applyBorder="1" applyAlignment="1" applyProtection="1">
      <alignment horizontal="center" vertical="center"/>
      <protection locked="0"/>
    </xf>
    <xf numFmtId="167" fontId="68" fillId="25" borderId="1" xfId="0" applyNumberFormat="1" applyFont="1" applyFill="1" applyBorder="1" applyAlignment="1" applyProtection="1">
      <alignment horizontal="left" vertical="center"/>
    </xf>
    <xf numFmtId="167" fontId="68" fillId="0" borderId="1" xfId="0" applyNumberFormat="1" applyFont="1" applyBorder="1" applyAlignment="1" applyProtection="1">
      <alignment horizontal="left" vertical="center"/>
    </xf>
    <xf numFmtId="167" fontId="47" fillId="2" borderId="1" xfId="1905" applyNumberFormat="1" applyFont="1" applyFill="1" applyBorder="1" applyAlignment="1" applyProtection="1">
      <alignment horizontal="left" vertical="center"/>
    </xf>
    <xf numFmtId="43" fontId="108" fillId="2" borderId="2" xfId="9" applyFont="1" applyFill="1" applyBorder="1" applyAlignment="1" applyProtection="1">
      <alignment horizontal="center" vertical="center"/>
    </xf>
    <xf numFmtId="43" fontId="108" fillId="2" borderId="4" xfId="9" applyFont="1" applyFill="1" applyBorder="1" applyAlignment="1" applyProtection="1">
      <alignment horizontal="center" vertical="center"/>
    </xf>
    <xf numFmtId="167" fontId="111" fillId="47" borderId="1" xfId="1905" applyNumberFormat="1" applyFont="1" applyFill="1" applyBorder="1" applyAlignment="1" applyProtection="1">
      <alignment horizontal="left" vertical="center"/>
    </xf>
    <xf numFmtId="43" fontId="112" fillId="47" borderId="2" xfId="9" applyFont="1" applyFill="1" applyBorder="1" applyAlignment="1" applyProtection="1">
      <alignment horizontal="center" vertical="center"/>
    </xf>
    <xf numFmtId="43" fontId="112" fillId="47" borderId="4" xfId="9" applyFont="1" applyFill="1" applyBorder="1" applyAlignment="1" applyProtection="1">
      <alignment horizontal="center" vertical="center"/>
    </xf>
    <xf numFmtId="43" fontId="106" fillId="0" borderId="2" xfId="9" applyFont="1" applyBorder="1" applyAlignment="1" applyProtection="1">
      <alignment horizontal="center" vertical="center"/>
      <protection locked="0"/>
    </xf>
    <xf numFmtId="43" fontId="106" fillId="0" borderId="4" xfId="9" applyFont="1" applyBorder="1" applyAlignment="1" applyProtection="1">
      <alignment horizontal="center" vertical="center"/>
      <protection locked="0"/>
    </xf>
    <xf numFmtId="0" fontId="64" fillId="0" borderId="24" xfId="1905" applyFont="1" applyBorder="1" applyAlignment="1" applyProtection="1">
      <alignment horizontal="center" vertical="center"/>
      <protection locked="0"/>
    </xf>
    <xf numFmtId="0" fontId="64" fillId="0" borderId="21" xfId="1905" applyFont="1" applyBorder="1" applyAlignment="1" applyProtection="1">
      <alignment horizontal="center" vertical="center"/>
      <protection locked="0"/>
    </xf>
    <xf numFmtId="0" fontId="36" fillId="0" borderId="0" xfId="1905" applyBorder="1" applyAlignment="1" applyProtection="1">
      <alignment horizontal="center" vertical="center" wrapText="1"/>
    </xf>
    <xf numFmtId="0" fontId="64" fillId="0" borderId="0" xfId="1905" applyFont="1" applyBorder="1" applyAlignment="1" applyProtection="1">
      <alignment horizontal="center" vertical="center"/>
      <protection locked="0"/>
    </xf>
    <xf numFmtId="0" fontId="64" fillId="0" borderId="22" xfId="1905" applyFont="1" applyBorder="1" applyAlignment="1" applyProtection="1">
      <alignment horizontal="center" vertical="center"/>
      <protection locked="0"/>
    </xf>
    <xf numFmtId="0" fontId="113" fillId="0" borderId="8" xfId="1905" applyFont="1" applyBorder="1" applyAlignment="1" applyProtection="1">
      <alignment horizontal="center" vertical="top" wrapText="1"/>
    </xf>
    <xf numFmtId="0" fontId="63" fillId="0" borderId="8" xfId="1905" applyFont="1" applyBorder="1" applyAlignment="1" applyProtection="1">
      <alignment horizontal="center" vertical="top" wrapText="1"/>
      <protection locked="0"/>
    </xf>
    <xf numFmtId="0" fontId="63" fillId="0" borderId="23" xfId="1905" applyFont="1" applyBorder="1" applyAlignment="1" applyProtection="1">
      <alignment horizontal="center" vertical="top" wrapText="1"/>
      <protection locked="0"/>
    </xf>
    <xf numFmtId="0" fontId="61" fillId="12" borderId="2" xfId="1905" applyFont="1" applyFill="1" applyBorder="1" applyAlignment="1" applyProtection="1">
      <alignment horizontal="center" vertical="center"/>
      <protection locked="0"/>
    </xf>
    <xf numFmtId="0" fontId="61" fillId="12" borderId="4" xfId="1905" applyFont="1" applyFill="1" applyBorder="1" applyAlignment="1" applyProtection="1">
      <alignment horizontal="center" vertical="center"/>
      <protection locked="0"/>
    </xf>
    <xf numFmtId="0" fontId="61" fillId="12" borderId="2" xfId="1905" applyFont="1" applyFill="1" applyBorder="1" applyAlignment="1" applyProtection="1">
      <alignment horizontal="center" vertical="center" wrapText="1"/>
      <protection locked="0"/>
    </xf>
    <xf numFmtId="0" fontId="61" fillId="12" borderId="3" xfId="1905" applyFont="1" applyFill="1" applyBorder="1" applyAlignment="1" applyProtection="1">
      <alignment horizontal="center" vertical="center" wrapText="1"/>
      <protection locked="0"/>
    </xf>
    <xf numFmtId="0" fontId="61" fillId="12" borderId="4" xfId="1905" applyFont="1" applyFill="1" applyBorder="1" applyAlignment="1" applyProtection="1">
      <alignment horizontal="center" vertical="center" wrapText="1"/>
      <protection locked="0"/>
    </xf>
    <xf numFmtId="167" fontId="6" fillId="0" borderId="2" xfId="1905" applyNumberFormat="1" applyFont="1" applyBorder="1" applyAlignment="1" applyProtection="1">
      <alignment horizontal="left" vertical="center" wrapText="1"/>
      <protection locked="0"/>
    </xf>
    <xf numFmtId="167" fontId="6" fillId="0" borderId="3" xfId="1905" applyNumberFormat="1" applyFont="1" applyBorder="1" applyAlignment="1" applyProtection="1">
      <alignment horizontal="left" vertical="center" wrapText="1"/>
      <protection locked="0"/>
    </xf>
    <xf numFmtId="167" fontId="6" fillId="0" borderId="4" xfId="1905" applyNumberFormat="1" applyFont="1" applyBorder="1" applyAlignment="1" applyProtection="1">
      <alignment horizontal="left" vertical="center" wrapText="1"/>
      <protection locked="0"/>
    </xf>
    <xf numFmtId="167" fontId="111" fillId="45" borderId="1" xfId="1905" applyNumberFormat="1" applyFont="1" applyFill="1" applyBorder="1" applyAlignment="1" applyProtection="1">
      <alignment horizontal="left" vertical="center"/>
    </xf>
    <xf numFmtId="43" fontId="112" fillId="45" borderId="2" xfId="9" applyFont="1" applyFill="1" applyBorder="1" applyAlignment="1" applyProtection="1">
      <alignment horizontal="center" vertical="center"/>
    </xf>
    <xf numFmtId="43" fontId="112" fillId="45" borderId="4" xfId="9" applyFont="1" applyFill="1" applyBorder="1" applyAlignment="1" applyProtection="1">
      <alignment horizontal="center" vertical="center"/>
    </xf>
    <xf numFmtId="167" fontId="63" fillId="48" borderId="1" xfId="1905" applyNumberFormat="1" applyFont="1" applyFill="1" applyBorder="1" applyAlignment="1" applyProtection="1">
      <alignment horizontal="left" vertical="center"/>
    </xf>
    <xf numFmtId="43" fontId="107" fillId="48" borderId="2" xfId="9" applyFont="1" applyFill="1" applyBorder="1" applyAlignment="1" applyProtection="1">
      <alignment horizontal="center" vertical="center"/>
    </xf>
    <xf numFmtId="43" fontId="107" fillId="48" borderId="4" xfId="9" applyFont="1" applyFill="1" applyBorder="1" applyAlignment="1" applyProtection="1">
      <alignment horizontal="center" vertical="center"/>
    </xf>
    <xf numFmtId="167" fontId="64" fillId="11" borderId="1" xfId="1905" applyNumberFormat="1" applyFont="1" applyFill="1" applyBorder="1" applyAlignment="1" applyProtection="1">
      <alignment horizontal="left" vertical="center"/>
    </xf>
    <xf numFmtId="167" fontId="68" fillId="46" borderId="1" xfId="0" applyNumberFormat="1" applyFont="1" applyFill="1" applyBorder="1" applyAlignment="1" applyProtection="1">
      <alignment horizontal="left" vertical="center"/>
    </xf>
    <xf numFmtId="43" fontId="106" fillId="45" borderId="2" xfId="9" applyFont="1" applyFill="1" applyBorder="1" applyAlignment="1" applyProtection="1">
      <alignment horizontal="center" vertical="center"/>
    </xf>
    <xf numFmtId="43" fontId="106" fillId="45" borderId="4" xfId="9" applyFont="1" applyFill="1" applyBorder="1" applyAlignment="1" applyProtection="1">
      <alignment horizontal="center" vertical="center"/>
    </xf>
    <xf numFmtId="43" fontId="106" fillId="0" borderId="2" xfId="9" applyFont="1" applyBorder="1" applyAlignment="1" applyProtection="1">
      <alignment horizontal="center" vertical="center" wrapText="1"/>
      <protection locked="0"/>
    </xf>
    <xf numFmtId="43" fontId="106" fillId="0" borderId="4" xfId="9" applyFont="1" applyBorder="1" applyAlignment="1" applyProtection="1">
      <alignment horizontal="center" vertical="center" wrapText="1"/>
      <protection locked="0"/>
    </xf>
    <xf numFmtId="167" fontId="65" fillId="49" borderId="1" xfId="0" applyNumberFormat="1" applyFont="1" applyFill="1" applyBorder="1" applyAlignment="1" applyProtection="1">
      <alignment horizontal="left" vertical="center"/>
    </xf>
    <xf numFmtId="43" fontId="106" fillId="28" borderId="2" xfId="9" applyFont="1" applyFill="1" applyBorder="1" applyAlignment="1" applyProtection="1">
      <alignment horizontal="center" vertical="center"/>
    </xf>
    <xf numFmtId="43" fontId="106" fillId="28" borderId="4" xfId="9" applyFont="1" applyFill="1" applyBorder="1" applyAlignment="1" applyProtection="1">
      <alignment horizontal="center" vertical="center"/>
    </xf>
    <xf numFmtId="167" fontId="65" fillId="28" borderId="1" xfId="0" applyNumberFormat="1" applyFont="1" applyFill="1" applyBorder="1" applyAlignment="1" applyProtection="1">
      <alignment horizontal="left" vertical="center"/>
    </xf>
    <xf numFmtId="167" fontId="68" fillId="45" borderId="1" xfId="0" applyNumberFormat="1" applyFont="1" applyFill="1" applyBorder="1" applyAlignment="1" applyProtection="1">
      <alignment horizontal="left" vertical="center"/>
    </xf>
    <xf numFmtId="167" fontId="47" fillId="2" borderId="2" xfId="1905" applyNumberFormat="1" applyFont="1" applyFill="1" applyBorder="1" applyAlignment="1" applyProtection="1">
      <alignment horizontal="left" vertical="center"/>
    </xf>
    <xf numFmtId="167" fontId="108" fillId="2" borderId="2" xfId="1905" applyNumberFormat="1" applyFont="1" applyFill="1" applyBorder="1" applyAlignment="1" applyProtection="1">
      <alignment horizontal="center" vertical="center"/>
    </xf>
    <xf numFmtId="167" fontId="108" fillId="2" borderId="4" xfId="1905" applyNumberFormat="1" applyFont="1" applyFill="1" applyBorder="1" applyAlignment="1" applyProtection="1">
      <alignment horizontal="center" vertical="center"/>
    </xf>
    <xf numFmtId="0" fontId="68" fillId="0" borderId="2" xfId="1905" applyFont="1" applyBorder="1" applyAlignment="1" applyProtection="1">
      <alignment horizontal="left" vertical="center"/>
    </xf>
    <xf numFmtId="0" fontId="68" fillId="0" borderId="3" xfId="1905" applyFont="1" applyBorder="1" applyAlignment="1" applyProtection="1">
      <alignment horizontal="left" vertical="center"/>
    </xf>
    <xf numFmtId="0" fontId="68" fillId="0" borderId="4" xfId="1905" applyFont="1" applyBorder="1" applyAlignment="1" applyProtection="1">
      <alignment horizontal="left" vertical="center"/>
    </xf>
    <xf numFmtId="167" fontId="65" fillId="42" borderId="2" xfId="1905" applyNumberFormat="1" applyFont="1" applyFill="1" applyBorder="1" applyAlignment="1" applyProtection="1">
      <alignment horizontal="left" vertical="center"/>
    </xf>
    <xf numFmtId="167" fontId="65" fillId="42" borderId="3" xfId="1905" applyNumberFormat="1" applyFont="1" applyFill="1" applyBorder="1" applyAlignment="1" applyProtection="1">
      <alignment horizontal="left" vertical="center"/>
    </xf>
    <xf numFmtId="167" fontId="65" fillId="42" borderId="4" xfId="1905" applyNumberFormat="1" applyFont="1" applyFill="1" applyBorder="1" applyAlignment="1" applyProtection="1">
      <alignment horizontal="left" vertical="center"/>
    </xf>
    <xf numFmtId="167" fontId="109" fillId="42" borderId="2" xfId="1905" applyNumberFormat="1" applyFont="1" applyFill="1" applyBorder="1" applyAlignment="1" applyProtection="1">
      <alignment horizontal="center" vertical="center"/>
    </xf>
    <xf numFmtId="167" fontId="109" fillId="42" borderId="4" xfId="1905" applyNumberFormat="1" applyFont="1" applyFill="1" applyBorder="1" applyAlignment="1" applyProtection="1">
      <alignment horizontal="center" vertical="center"/>
    </xf>
    <xf numFmtId="167" fontId="107" fillId="42" borderId="2" xfId="1905" applyNumberFormat="1" applyFont="1" applyFill="1" applyBorder="1" applyAlignment="1" applyProtection="1">
      <alignment horizontal="center" vertical="center"/>
      <protection locked="0"/>
    </xf>
    <xf numFmtId="167" fontId="107" fillId="42" borderId="4" xfId="1905" applyNumberFormat="1" applyFont="1" applyFill="1" applyBorder="1" applyAlignment="1" applyProtection="1">
      <alignment horizontal="center" vertical="center"/>
      <protection locked="0"/>
    </xf>
    <xf numFmtId="167" fontId="63" fillId="41" borderId="2" xfId="1905" applyNumberFormat="1" applyFont="1" applyFill="1" applyBorder="1" applyAlignment="1" applyProtection="1">
      <alignment horizontal="left" vertical="center"/>
    </xf>
    <xf numFmtId="167" fontId="63" fillId="11" borderId="2" xfId="1905" applyNumberFormat="1" applyFont="1" applyFill="1" applyBorder="1" applyAlignment="1" applyProtection="1">
      <alignment horizontal="left" vertical="center"/>
    </xf>
    <xf numFmtId="167" fontId="63" fillId="11" borderId="3" xfId="1905" applyNumberFormat="1" applyFont="1" applyFill="1" applyBorder="1" applyAlignment="1" applyProtection="1">
      <alignment horizontal="left" vertical="center"/>
    </xf>
    <xf numFmtId="167" fontId="63" fillId="11" borderId="4" xfId="1905" applyNumberFormat="1" applyFont="1" applyFill="1" applyBorder="1" applyAlignment="1" applyProtection="1">
      <alignment horizontal="left" vertical="center"/>
    </xf>
    <xf numFmtId="0" fontId="114" fillId="0" borderId="14" xfId="1905" applyFont="1" applyBorder="1" applyAlignment="1" applyProtection="1">
      <alignment horizontal="center" vertical="center"/>
    </xf>
    <xf numFmtId="0" fontId="114" fillId="0" borderId="22" xfId="1905" applyFont="1" applyBorder="1" applyAlignment="1" applyProtection="1">
      <alignment horizontal="center" vertical="center"/>
    </xf>
    <xf numFmtId="167" fontId="47" fillId="12" borderId="2" xfId="1905" applyNumberFormat="1" applyFont="1" applyFill="1" applyBorder="1" applyAlignment="1" applyProtection="1">
      <alignment horizontal="center" vertical="center"/>
    </xf>
    <xf numFmtId="167" fontId="47" fillId="12" borderId="4" xfId="1905" applyNumberFormat="1" applyFont="1" applyFill="1" applyBorder="1" applyAlignment="1" applyProtection="1">
      <alignment horizontal="center" vertical="center"/>
    </xf>
    <xf numFmtId="0" fontId="60" fillId="0" borderId="2" xfId="1905" applyFont="1" applyBorder="1" applyAlignment="1" applyProtection="1">
      <alignment horizontal="left" vertical="center"/>
    </xf>
    <xf numFmtId="0" fontId="60" fillId="0" borderId="3" xfId="1905" applyFont="1" applyBorder="1" applyAlignment="1" applyProtection="1">
      <alignment horizontal="left" vertical="center"/>
    </xf>
    <xf numFmtId="0" fontId="60" fillId="0" borderId="4" xfId="1905" applyFont="1" applyBorder="1" applyAlignment="1" applyProtection="1">
      <alignment horizontal="left" vertical="center"/>
    </xf>
    <xf numFmtId="0" fontId="47" fillId="12" borderId="2" xfId="1905" applyFont="1" applyFill="1" applyBorder="1" applyAlignment="1" applyProtection="1">
      <alignment horizontal="left" vertical="center"/>
    </xf>
    <xf numFmtId="0" fontId="47" fillId="12" borderId="3" xfId="1905" applyFont="1" applyFill="1" applyBorder="1" applyAlignment="1" applyProtection="1">
      <alignment horizontal="left" vertical="center"/>
    </xf>
    <xf numFmtId="0" fontId="47" fillId="12" borderId="4" xfId="1905" applyFont="1" applyFill="1" applyBorder="1" applyAlignment="1" applyProtection="1">
      <alignment horizontal="left" vertical="center"/>
    </xf>
    <xf numFmtId="0" fontId="36" fillId="0" borderId="20" xfId="1905" applyBorder="1" applyAlignment="1" applyProtection="1">
      <alignment horizontal="center" vertical="center"/>
    </xf>
    <xf numFmtId="0" fontId="36" fillId="0" borderId="24" xfId="1905" applyBorder="1" applyAlignment="1" applyProtection="1">
      <alignment horizontal="center" vertical="center"/>
    </xf>
    <xf numFmtId="0" fontId="47" fillId="12" borderId="7" xfId="1905" applyFont="1" applyFill="1" applyBorder="1" applyAlignment="1" applyProtection="1">
      <alignment horizontal="center" vertical="center"/>
    </xf>
    <xf numFmtId="0" fontId="47" fillId="12" borderId="8" xfId="1905" applyFont="1" applyFill="1" applyBorder="1" applyAlignment="1" applyProtection="1">
      <alignment horizontal="center" vertical="center"/>
    </xf>
    <xf numFmtId="0" fontId="47" fillId="12" borderId="23" xfId="1905" applyFont="1" applyFill="1" applyBorder="1" applyAlignment="1" applyProtection="1">
      <alignment horizontal="center" vertical="center"/>
    </xf>
    <xf numFmtId="167" fontId="47" fillId="12" borderId="7" xfId="1905" applyNumberFormat="1" applyFont="1" applyFill="1" applyBorder="1" applyAlignment="1" applyProtection="1">
      <alignment horizontal="center" vertical="center"/>
    </xf>
    <xf numFmtId="167" fontId="47" fillId="12" borderId="23" xfId="1905" applyNumberFormat="1" applyFont="1" applyFill="1" applyBorder="1" applyAlignment="1" applyProtection="1">
      <alignment horizontal="center" vertical="center"/>
    </xf>
    <xf numFmtId="0" fontId="64" fillId="0" borderId="2" xfId="1905" applyFont="1" applyBorder="1" applyAlignment="1" applyProtection="1">
      <alignment horizontal="left" vertical="center" wrapText="1"/>
    </xf>
    <xf numFmtId="0" fontId="64" fillId="0" borderId="3" xfId="1905" applyFont="1" applyBorder="1" applyAlignment="1" applyProtection="1">
      <alignment horizontal="left" vertical="center" wrapText="1"/>
    </xf>
    <xf numFmtId="0" fontId="64" fillId="0" borderId="4" xfId="1905" applyFont="1" applyBorder="1" applyAlignment="1" applyProtection="1">
      <alignment horizontal="left" vertical="center" wrapText="1"/>
    </xf>
    <xf numFmtId="167" fontId="104" fillId="0" borderId="25" xfId="0" applyNumberFormat="1" applyFont="1" applyFill="1" applyBorder="1" applyAlignment="1" applyProtection="1">
      <alignment horizontal="center" vertical="center" wrapText="1"/>
      <protection locked="0"/>
    </xf>
    <xf numFmtId="167" fontId="104" fillId="0" borderId="26" xfId="0" applyNumberFormat="1" applyFont="1" applyFill="1" applyBorder="1" applyAlignment="1" applyProtection="1">
      <alignment horizontal="center" vertical="center" wrapText="1"/>
      <protection locked="0"/>
    </xf>
    <xf numFmtId="167" fontId="104" fillId="0" borderId="27" xfId="0" applyNumberFormat="1" applyFont="1" applyFill="1" applyBorder="1" applyAlignment="1" applyProtection="1">
      <alignment horizontal="center" vertical="center" wrapText="1"/>
      <protection locked="0"/>
    </xf>
    <xf numFmtId="167" fontId="104" fillId="0" borderId="28" xfId="0" applyNumberFormat="1" applyFont="1" applyFill="1" applyBorder="1" applyAlignment="1" applyProtection="1">
      <alignment horizontal="center" vertical="center" wrapText="1"/>
      <protection locked="0"/>
    </xf>
    <xf numFmtId="167" fontId="104" fillId="0" borderId="29" xfId="0" applyNumberFormat="1" applyFont="1" applyFill="1" applyBorder="1" applyAlignment="1" applyProtection="1">
      <alignment horizontal="center" vertical="center" wrapText="1"/>
      <protection locked="0"/>
    </xf>
    <xf numFmtId="167" fontId="10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2" xfId="1905" applyFont="1" applyBorder="1" applyAlignment="1" applyProtection="1">
      <alignment horizontal="left" vertical="center"/>
    </xf>
    <xf numFmtId="0" fontId="64" fillId="0" borderId="3" xfId="1905" applyFont="1" applyBorder="1" applyAlignment="1" applyProtection="1">
      <alignment horizontal="left" vertical="center"/>
    </xf>
    <xf numFmtId="0" fontId="64" fillId="0" borderId="4" xfId="1905" applyFont="1" applyBorder="1" applyAlignment="1" applyProtection="1">
      <alignment horizontal="left" vertical="center"/>
    </xf>
    <xf numFmtId="0" fontId="115" fillId="0" borderId="0" xfId="1905" applyFont="1" applyBorder="1" applyAlignment="1" applyProtection="1">
      <alignment horizontal="left" vertical="center" wrapText="1"/>
    </xf>
    <xf numFmtId="0" fontId="64" fillId="0" borderId="24" xfId="1905" applyFont="1" applyBorder="1" applyAlignment="1" applyProtection="1">
      <alignment horizontal="center" vertical="center"/>
    </xf>
    <xf numFmtId="0" fontId="64" fillId="0" borderId="21" xfId="1905" applyFont="1" applyBorder="1" applyAlignment="1" applyProtection="1">
      <alignment horizontal="center" vertical="center"/>
    </xf>
    <xf numFmtId="0" fontId="64" fillId="0" borderId="0" xfId="1905" applyFont="1" applyBorder="1" applyAlignment="1" applyProtection="1">
      <alignment horizontal="center" vertical="center"/>
    </xf>
    <xf numFmtId="0" fontId="64" fillId="0" borderId="22" xfId="1905" applyFont="1" applyBorder="1" applyAlignment="1" applyProtection="1">
      <alignment horizontal="center" vertical="center"/>
    </xf>
    <xf numFmtId="0" fontId="63" fillId="0" borderId="8" xfId="1905" applyFont="1" applyBorder="1" applyAlignment="1" applyProtection="1">
      <alignment horizontal="center" vertical="top" wrapText="1"/>
    </xf>
    <xf numFmtId="0" fontId="63" fillId="0" borderId="23" xfId="1905" applyFont="1" applyBorder="1" applyAlignment="1" applyProtection="1">
      <alignment horizontal="center" vertical="top" wrapText="1"/>
    </xf>
    <xf numFmtId="0" fontId="36" fillId="0" borderId="5" xfId="1905" applyBorder="1" applyAlignment="1" applyProtection="1">
      <alignment horizontal="center" vertical="center" wrapText="1"/>
    </xf>
    <xf numFmtId="0" fontId="36" fillId="0" borderId="6" xfId="1905" applyBorder="1" applyAlignment="1" applyProtection="1">
      <alignment horizontal="center" vertical="center" wrapText="1"/>
    </xf>
    <xf numFmtId="0" fontId="36" fillId="0" borderId="10" xfId="1905" applyBorder="1" applyAlignment="1" applyProtection="1">
      <alignment horizontal="center" vertical="center" wrapText="1"/>
    </xf>
    <xf numFmtId="0" fontId="61" fillId="12" borderId="5" xfId="1905" applyFont="1" applyFill="1" applyBorder="1" applyAlignment="1" applyProtection="1">
      <alignment horizontal="center" vertical="center" wrapText="1"/>
      <protection locked="0"/>
    </xf>
    <xf numFmtId="0" fontId="61" fillId="12" borderId="10" xfId="1905" applyFont="1" applyFill="1" applyBorder="1" applyAlignment="1" applyProtection="1">
      <alignment horizontal="center" vertical="center" wrapText="1"/>
      <protection locked="0"/>
    </xf>
    <xf numFmtId="49" fontId="8" fillId="11" borderId="5" xfId="1905" applyNumberFormat="1" applyFont="1" applyFill="1" applyBorder="1" applyAlignment="1" applyProtection="1">
      <alignment horizontal="center" vertical="center" wrapText="1"/>
      <protection locked="0"/>
    </xf>
    <xf numFmtId="49" fontId="8" fillId="11" borderId="10" xfId="1905" applyNumberFormat="1" applyFont="1" applyFill="1" applyBorder="1" applyAlignment="1" applyProtection="1">
      <alignment horizontal="center" vertical="center" wrapText="1"/>
      <protection locked="0"/>
    </xf>
    <xf numFmtId="0" fontId="102" fillId="0" borderId="5" xfId="1905" applyFont="1" applyBorder="1" applyAlignment="1" applyProtection="1">
      <alignment horizontal="center" vertical="center"/>
      <protection locked="0"/>
    </xf>
    <xf numFmtId="0" fontId="102" fillId="0" borderId="10" xfId="1905" applyFont="1" applyBorder="1" applyAlignment="1" applyProtection="1">
      <alignment horizontal="center" vertical="center"/>
      <protection locked="0"/>
    </xf>
    <xf numFmtId="167" fontId="47" fillId="12" borderId="20" xfId="1905" applyNumberFormat="1" applyFont="1" applyFill="1" applyBorder="1" applyAlignment="1" applyProtection="1">
      <alignment horizontal="center" vertical="center"/>
    </xf>
    <xf numFmtId="167" fontId="47" fillId="12" borderId="21" xfId="1905" applyNumberFormat="1" applyFont="1" applyFill="1" applyBorder="1" applyAlignment="1" applyProtection="1">
      <alignment horizontal="center" vertical="center"/>
    </xf>
    <xf numFmtId="167" fontId="2" fillId="0" borderId="0" xfId="1905" applyNumberFormat="1" applyFont="1" applyBorder="1" applyAlignment="1" applyProtection="1">
      <alignment horizontal="center" vertical="center" wrapText="1"/>
      <protection locked="0"/>
    </xf>
    <xf numFmtId="167" fontId="3" fillId="0" borderId="0" xfId="1905" applyNumberFormat="1" applyFont="1" applyBorder="1" applyAlignment="1" applyProtection="1">
      <alignment horizontal="center" vertical="center" wrapText="1"/>
      <protection locked="0"/>
    </xf>
    <xf numFmtId="0" fontId="99" fillId="29" borderId="1" xfId="0" applyFont="1" applyFill="1" applyBorder="1" applyAlignment="1" applyProtection="1">
      <alignment horizontal="center" vertical="center" wrapText="1"/>
      <protection locked="0"/>
    </xf>
    <xf numFmtId="0" fontId="99" fillId="29" borderId="1" xfId="0" applyFont="1" applyFill="1" applyBorder="1" applyAlignment="1" applyProtection="1">
      <alignment horizontal="center" vertical="center"/>
      <protection locked="0"/>
    </xf>
    <xf numFmtId="0" fontId="100" fillId="0" borderId="0" xfId="0" applyFont="1" applyBorder="1" applyAlignment="1" applyProtection="1">
      <alignment horizontal="center" wrapText="1"/>
      <protection locked="0"/>
    </xf>
    <xf numFmtId="0" fontId="47" fillId="30" borderId="1" xfId="0" applyFont="1" applyFill="1" applyBorder="1" applyAlignment="1" applyProtection="1">
      <alignment horizontal="center" vertical="center" wrapText="1"/>
    </xf>
    <xf numFmtId="0" fontId="47" fillId="30" borderId="1" xfId="0" applyFont="1" applyFill="1" applyBorder="1" applyAlignment="1" applyProtection="1">
      <alignment horizontal="center" wrapText="1"/>
    </xf>
    <xf numFmtId="0" fontId="47" fillId="30" borderId="1" xfId="0" applyFont="1" applyFill="1" applyBorder="1" applyAlignment="1" applyProtection="1">
      <alignment horizontal="center"/>
    </xf>
    <xf numFmtId="0" fontId="101" fillId="0" borderId="0" xfId="0" applyFont="1" applyBorder="1" applyAlignment="1" applyProtection="1">
      <alignment horizontal="left"/>
      <protection locked="0"/>
    </xf>
    <xf numFmtId="0" fontId="47" fillId="29" borderId="1" xfId="0" applyFont="1" applyFill="1" applyBorder="1" applyAlignment="1" applyProtection="1">
      <alignment horizontal="center" vertical="center"/>
    </xf>
    <xf numFmtId="0" fontId="47" fillId="29" borderId="2" xfId="0" applyFont="1" applyFill="1" applyBorder="1" applyAlignment="1" applyProtection="1">
      <alignment horizontal="center" wrapText="1"/>
    </xf>
    <xf numFmtId="0" fontId="47" fillId="29" borderId="3" xfId="0" applyFont="1" applyFill="1" applyBorder="1" applyAlignment="1" applyProtection="1">
      <alignment horizontal="center" wrapText="1"/>
    </xf>
    <xf numFmtId="0" fontId="47" fillId="10" borderId="1" xfId="0" applyFont="1" applyFill="1" applyBorder="1" applyAlignment="1" applyProtection="1">
      <alignment horizontal="center" vertical="center" wrapText="1"/>
    </xf>
    <xf numFmtId="44" fontId="100" fillId="31" borderId="5" xfId="20" applyFont="1" applyFill="1" applyBorder="1" applyAlignment="1" applyProtection="1">
      <alignment horizontal="center"/>
    </xf>
    <xf numFmtId="44" fontId="100" fillId="31" borderId="6" xfId="20" applyFont="1" applyFill="1" applyBorder="1" applyAlignment="1" applyProtection="1">
      <alignment horizontal="center"/>
    </xf>
    <xf numFmtId="44" fontId="100" fillId="31" borderId="10" xfId="20" applyFont="1" applyFill="1" applyBorder="1" applyAlignment="1" applyProtection="1">
      <alignment horizontal="center"/>
    </xf>
    <xf numFmtId="0" fontId="101" fillId="0" borderId="0" xfId="0" applyFont="1" applyBorder="1" applyAlignment="1" applyProtection="1">
      <alignment horizontal="left" wrapText="1"/>
    </xf>
    <xf numFmtId="0" fontId="100" fillId="0" borderId="0" xfId="0" applyFont="1" applyFill="1" applyBorder="1" applyAlignment="1" applyProtection="1">
      <alignment horizontal="left" wrapText="1"/>
    </xf>
    <xf numFmtId="0" fontId="101" fillId="0" borderId="0" xfId="0" applyFont="1" applyFill="1" applyBorder="1" applyAlignment="1" applyProtection="1">
      <alignment horizontal="left"/>
    </xf>
    <xf numFmtId="0" fontId="100" fillId="36" borderId="0" xfId="0" applyFont="1" applyFill="1" applyBorder="1" applyAlignment="1" applyProtection="1">
      <alignment horizontal="left"/>
    </xf>
    <xf numFmtId="0" fontId="101" fillId="0" borderId="0" xfId="0" applyFont="1" applyBorder="1" applyAlignment="1" applyProtection="1">
      <alignment horizontal="left"/>
    </xf>
    <xf numFmtId="0" fontId="47" fillId="29" borderId="1" xfId="0" applyFont="1" applyFill="1" applyBorder="1" applyAlignment="1" applyProtection="1">
      <alignment horizontal="center"/>
    </xf>
    <xf numFmtId="167" fontId="2" fillId="0" borderId="0" xfId="1905" applyNumberFormat="1" applyFont="1" applyBorder="1" applyAlignment="1" applyProtection="1">
      <alignment horizontal="center" vertical="center"/>
      <protection locked="0"/>
    </xf>
    <xf numFmtId="0" fontId="61" fillId="10" borderId="2" xfId="2056" applyFont="1" applyFill="1" applyBorder="1" applyAlignment="1" applyProtection="1">
      <alignment horizontal="center" vertical="center" wrapText="1"/>
      <protection locked="0"/>
    </xf>
    <xf numFmtId="0" fontId="61" fillId="10" borderId="3" xfId="2056" applyFont="1" applyFill="1" applyBorder="1" applyAlignment="1" applyProtection="1">
      <alignment horizontal="center" vertical="center" wrapText="1"/>
      <protection locked="0"/>
    </xf>
    <xf numFmtId="0" fontId="61" fillId="10" borderId="4" xfId="2056" applyFont="1" applyFill="1" applyBorder="1" applyAlignment="1" applyProtection="1">
      <alignment horizontal="center" vertical="center" wrapText="1"/>
      <protection locked="0"/>
    </xf>
    <xf numFmtId="168" fontId="22" fillId="10" borderId="2" xfId="2056" applyNumberFormat="1" applyFont="1" applyFill="1" applyBorder="1" applyAlignment="1" applyProtection="1">
      <alignment horizontal="center" vertical="center" wrapText="1"/>
      <protection locked="0"/>
    </xf>
    <xf numFmtId="168" fontId="22" fillId="10" borderId="3" xfId="2056" applyNumberFormat="1" applyFont="1" applyFill="1" applyBorder="1" applyAlignment="1" applyProtection="1">
      <alignment horizontal="center" vertical="center" wrapText="1"/>
      <protection locked="0"/>
    </xf>
    <xf numFmtId="168" fontId="22" fillId="10" borderId="4" xfId="2056" applyNumberFormat="1" applyFont="1" applyFill="1" applyBorder="1" applyAlignment="1" applyProtection="1">
      <alignment horizontal="center" vertical="center" wrapText="1"/>
      <protection locked="0"/>
    </xf>
    <xf numFmtId="0" fontId="61" fillId="10" borderId="1" xfId="2056" applyFont="1" applyFill="1" applyBorder="1" applyAlignment="1" applyProtection="1">
      <alignment horizontal="center" vertical="center" wrapText="1"/>
      <protection locked="0"/>
    </xf>
    <xf numFmtId="168" fontId="22" fillId="19" borderId="1" xfId="205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056" applyFont="1" applyBorder="1" applyAlignment="1" applyProtection="1">
      <alignment horizontal="center" wrapText="1"/>
      <protection locked="0"/>
    </xf>
    <xf numFmtId="49" fontId="97" fillId="0" borderId="1" xfId="2056" applyNumberFormat="1" applyFont="1" applyBorder="1" applyAlignment="1" applyProtection="1">
      <alignment horizontal="center" vertical="center"/>
      <protection locked="0"/>
    </xf>
    <xf numFmtId="0" fontId="61" fillId="10" borderId="17" xfId="2056" applyFont="1" applyFill="1" applyBorder="1" applyAlignment="1" applyProtection="1">
      <alignment horizontal="center" vertical="center" wrapText="1"/>
      <protection locked="0"/>
    </xf>
    <xf numFmtId="0" fontId="61" fillId="10" borderId="18" xfId="2056" applyFont="1" applyFill="1" applyBorder="1" applyAlignment="1" applyProtection="1">
      <alignment horizontal="center" vertical="center" wrapText="1"/>
      <protection locked="0"/>
    </xf>
    <xf numFmtId="0" fontId="61" fillId="10" borderId="1" xfId="2056" applyFont="1" applyFill="1" applyBorder="1" applyAlignment="1" applyProtection="1">
      <alignment horizontal="center" vertical="top" wrapText="1"/>
      <protection locked="0"/>
    </xf>
    <xf numFmtId="0" fontId="92" fillId="0" borderId="0" xfId="2056" applyFont="1" applyBorder="1" applyAlignment="1" applyProtection="1">
      <alignment horizontal="center" wrapText="1"/>
      <protection locked="0"/>
    </xf>
    <xf numFmtId="0" fontId="2" fillId="0" borderId="2" xfId="2056" applyFont="1" applyBorder="1" applyAlignment="1" applyProtection="1">
      <alignment horizontal="center" vertical="top" wrapText="1"/>
      <protection locked="0"/>
    </xf>
    <xf numFmtId="0" fontId="2" fillId="0" borderId="3" xfId="2056" applyFont="1" applyBorder="1" applyAlignment="1" applyProtection="1">
      <alignment horizontal="center" vertical="top" wrapText="1"/>
      <protection locked="0"/>
    </xf>
    <xf numFmtId="0" fontId="2" fillId="0" borderId="4" xfId="2056" applyFont="1" applyBorder="1" applyAlignment="1" applyProtection="1">
      <alignment horizontal="center" vertical="top" wrapText="1"/>
      <protection locked="0"/>
    </xf>
    <xf numFmtId="0" fontId="93" fillId="0" borderId="0" xfId="2056" applyFont="1" applyBorder="1" applyAlignment="1" applyProtection="1">
      <alignment horizontal="right"/>
      <protection locked="0"/>
    </xf>
    <xf numFmtId="0" fontId="93" fillId="0" borderId="19" xfId="2056" applyFont="1" applyBorder="1" applyAlignment="1" applyProtection="1">
      <alignment horizontal="left"/>
    </xf>
    <xf numFmtId="167" fontId="78" fillId="0" borderId="0" xfId="1905" applyNumberFormat="1" applyFont="1" applyBorder="1" applyAlignment="1" applyProtection="1">
      <alignment horizontal="center" vertical="center" wrapText="1"/>
      <protection locked="0"/>
    </xf>
    <xf numFmtId="0" fontId="86" fillId="10" borderId="14" xfId="0" applyFont="1" applyFill="1" applyBorder="1" applyAlignment="1" applyProtection="1">
      <alignment horizontal="center" wrapText="1"/>
      <protection locked="0"/>
    </xf>
    <xf numFmtId="0" fontId="86" fillId="10" borderId="0" xfId="0" applyFont="1" applyFill="1" applyBorder="1" applyAlignment="1" applyProtection="1">
      <alignment horizontal="center" wrapText="1"/>
      <protection locked="0"/>
    </xf>
    <xf numFmtId="0" fontId="83" fillId="10" borderId="2" xfId="0" applyFont="1" applyFill="1" applyBorder="1" applyAlignment="1" applyProtection="1">
      <alignment horizontal="right" wrapText="1"/>
    </xf>
    <xf numFmtId="0" fontId="83" fillId="10" borderId="3" xfId="0" applyFont="1" applyFill="1" applyBorder="1" applyAlignment="1" applyProtection="1">
      <alignment horizontal="right" wrapText="1"/>
    </xf>
    <xf numFmtId="0" fontId="83" fillId="10" borderId="4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  <protection locked="0"/>
    </xf>
    <xf numFmtId="0" fontId="85" fillId="0" borderId="0" xfId="0" applyFont="1" applyAlignment="1" applyProtection="1">
      <alignment horizontal="center" wrapText="1"/>
      <protection locked="0"/>
    </xf>
    <xf numFmtId="0" fontId="83" fillId="10" borderId="1" xfId="0" applyFont="1" applyFill="1" applyBorder="1" applyAlignment="1" applyProtection="1">
      <alignment horizontal="center" wrapText="1"/>
    </xf>
    <xf numFmtId="0" fontId="88" fillId="0" borderId="1" xfId="0" applyFont="1" applyFill="1" applyBorder="1" applyAlignment="1" applyProtection="1">
      <alignment horizontal="left" wrapText="1"/>
    </xf>
    <xf numFmtId="0" fontId="83" fillId="10" borderId="1" xfId="0" applyFont="1" applyFill="1" applyBorder="1" applyAlignment="1" applyProtection="1">
      <alignment horizontal="left" wrapText="1"/>
    </xf>
    <xf numFmtId="0" fontId="24" fillId="10" borderId="1" xfId="0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right"/>
    </xf>
    <xf numFmtId="0" fontId="82" fillId="0" borderId="0" xfId="0" applyFont="1" applyAlignment="1" applyProtection="1">
      <alignment horizontal="center" wrapText="1"/>
      <protection locked="0"/>
    </xf>
    <xf numFmtId="0" fontId="83" fillId="10" borderId="14" xfId="0" applyFont="1" applyFill="1" applyBorder="1" applyAlignment="1" applyProtection="1">
      <alignment horizontal="center" wrapText="1"/>
      <protection locked="0"/>
    </xf>
    <xf numFmtId="0" fontId="83" fillId="10" borderId="0" xfId="0" applyFont="1" applyFill="1" applyBorder="1" applyAlignment="1" applyProtection="1">
      <alignment horizontal="center" wrapText="1"/>
      <protection locked="0"/>
    </xf>
    <xf numFmtId="0" fontId="84" fillId="10" borderId="15" xfId="0" applyFont="1" applyFill="1" applyBorder="1" applyAlignment="1" applyProtection="1">
      <alignment horizontal="center" wrapText="1"/>
      <protection locked="0"/>
    </xf>
    <xf numFmtId="0" fontId="84" fillId="10" borderId="0" xfId="0" applyFont="1" applyFill="1" applyBorder="1" applyAlignment="1" applyProtection="1">
      <alignment horizontal="center" wrapText="1"/>
      <protection locked="0"/>
    </xf>
    <xf numFmtId="0" fontId="24" fillId="10" borderId="15" xfId="0" applyFont="1" applyFill="1" applyBorder="1" applyAlignment="1" applyProtection="1">
      <alignment horizontal="center" wrapText="1"/>
      <protection locked="0"/>
    </xf>
    <xf numFmtId="0" fontId="24" fillId="10" borderId="0" xfId="0" applyFont="1" applyFill="1" applyBorder="1" applyAlignment="1" applyProtection="1">
      <alignment horizontal="center" wrapText="1"/>
      <protection locked="0"/>
    </xf>
    <xf numFmtId="167" fontId="12" fillId="0" borderId="0" xfId="1905" applyNumberFormat="1" applyFont="1" applyBorder="1" applyAlignment="1" applyProtection="1">
      <alignment horizontal="center" vertical="center" wrapText="1"/>
      <protection locked="0"/>
    </xf>
    <xf numFmtId="49" fontId="15" fillId="26" borderId="1" xfId="1730" applyNumberFormat="1" applyFont="1" applyFill="1" applyBorder="1" applyAlignment="1" applyProtection="1">
      <alignment horizontal="center" vertical="center" wrapText="1"/>
      <protection locked="0"/>
    </xf>
    <xf numFmtId="49" fontId="70" fillId="27" borderId="1" xfId="173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1833" applyFont="1" applyBorder="1" applyAlignment="1" applyProtection="1">
      <alignment horizontal="center" wrapText="1"/>
      <protection locked="0"/>
    </xf>
    <xf numFmtId="49" fontId="69" fillId="27" borderId="1" xfId="1730" applyNumberFormat="1" applyFont="1" applyFill="1" applyBorder="1" applyAlignment="1" applyProtection="1">
      <alignment horizontal="center" vertical="center" wrapText="1"/>
      <protection locked="0"/>
    </xf>
    <xf numFmtId="49" fontId="7" fillId="26" borderId="1" xfId="1730" applyNumberFormat="1" applyFont="1" applyFill="1" applyBorder="1" applyAlignment="1" applyProtection="1">
      <alignment horizontal="center" vertical="center" wrapText="1"/>
    </xf>
    <xf numFmtId="4" fontId="71" fillId="26" borderId="1" xfId="9" applyNumberFormat="1" applyFont="1" applyFill="1" applyBorder="1" applyAlignment="1" applyProtection="1">
      <alignment horizontal="center" vertical="center" wrapText="1"/>
    </xf>
    <xf numFmtId="167" fontId="12" fillId="0" borderId="0" xfId="1905" applyNumberFormat="1" applyFont="1" applyBorder="1" applyAlignment="1" applyProtection="1">
      <alignment horizontal="center" vertical="center"/>
      <protection locked="0"/>
    </xf>
    <xf numFmtId="0" fontId="15" fillId="12" borderId="2" xfId="1905" applyFont="1" applyFill="1" applyBorder="1" applyAlignment="1" applyProtection="1">
      <alignment horizontal="center" vertical="center"/>
      <protection locked="0"/>
    </xf>
    <xf numFmtId="0" fontId="15" fillId="12" borderId="3" xfId="1905" applyFont="1" applyFill="1" applyBorder="1" applyAlignment="1" applyProtection="1">
      <alignment horizontal="center" vertical="center"/>
      <protection locked="0"/>
    </xf>
    <xf numFmtId="0" fontId="61" fillId="12" borderId="3" xfId="1905" applyFont="1" applyFill="1" applyBorder="1" applyAlignment="1" applyProtection="1">
      <alignment horizontal="center" vertical="center"/>
      <protection locked="0"/>
    </xf>
    <xf numFmtId="167" fontId="2" fillId="17" borderId="2" xfId="1905" applyNumberFormat="1" applyFont="1" applyFill="1" applyBorder="1" applyAlignment="1" applyProtection="1">
      <alignment horizontal="center" vertical="center" wrapText="1"/>
      <protection locked="0"/>
    </xf>
    <xf numFmtId="167" fontId="2" fillId="17" borderId="3" xfId="1905" applyNumberFormat="1" applyFont="1" applyFill="1" applyBorder="1" applyAlignment="1" applyProtection="1">
      <alignment horizontal="center" vertical="center" wrapText="1"/>
      <protection locked="0"/>
    </xf>
    <xf numFmtId="0" fontId="47" fillId="21" borderId="1" xfId="1932" applyFont="1" applyFill="1" applyBorder="1" applyAlignment="1" applyProtection="1">
      <alignment horizontal="center" wrapText="1"/>
      <protection locked="0"/>
    </xf>
    <xf numFmtId="0" fontId="47" fillId="21" borderId="1" xfId="1932" applyFont="1" applyFill="1" applyBorder="1" applyAlignment="1" applyProtection="1">
      <alignment horizontal="left" wrapText="1"/>
      <protection locked="0"/>
    </xf>
    <xf numFmtId="0" fontId="62" fillId="0" borderId="0" xfId="1932" applyFont="1" applyAlignment="1" applyProtection="1">
      <alignment horizontal="center" vertical="center" wrapText="1"/>
      <protection locked="0"/>
    </xf>
    <xf numFmtId="0" fontId="47" fillId="21" borderId="1" xfId="1932" applyFont="1" applyFill="1" applyBorder="1" applyAlignment="1" applyProtection="1">
      <alignment horizontal="left" vertical="center" wrapText="1"/>
    </xf>
    <xf numFmtId="0" fontId="47" fillId="21" borderId="1" xfId="1932" applyFont="1" applyFill="1" applyBorder="1" applyAlignment="1" applyProtection="1">
      <alignment horizontal="left" wrapText="1"/>
    </xf>
    <xf numFmtId="0" fontId="47" fillId="21" borderId="1" xfId="1932" applyFont="1" applyFill="1" applyBorder="1" applyAlignment="1" applyProtection="1">
      <alignment horizontal="left" vertical="center" wrapText="1"/>
      <protection locked="0"/>
    </xf>
    <xf numFmtId="0" fontId="11" fillId="0" borderId="0" xfId="1932" applyFont="1" applyAlignment="1" applyProtection="1">
      <alignment horizontal="center" wrapText="1"/>
      <protection locked="0"/>
    </xf>
    <xf numFmtId="0" fontId="58" fillId="0" borderId="0" xfId="0" applyFont="1" applyFill="1" applyBorder="1" applyAlignment="1">
      <alignment horizontal="left" vertical="top" wrapText="1"/>
    </xf>
    <xf numFmtId="0" fontId="15" fillId="10" borderId="1" xfId="2056" applyFont="1" applyFill="1" applyBorder="1" applyAlignment="1" applyProtection="1">
      <alignment horizontal="center" vertical="center" wrapText="1"/>
      <protection locked="0"/>
    </xf>
    <xf numFmtId="168" fontId="22" fillId="10" borderId="1" xfId="2056" applyNumberFormat="1" applyFont="1" applyFill="1" applyBorder="1" applyAlignment="1" applyProtection="1">
      <alignment horizontal="center" vertical="center" wrapText="1"/>
      <protection locked="0"/>
    </xf>
    <xf numFmtId="0" fontId="16" fillId="10" borderId="1" xfId="2056" applyFont="1" applyFill="1" applyBorder="1" applyAlignment="1" applyProtection="1">
      <alignment horizontal="center" vertical="center" wrapText="1"/>
      <protection locked="0"/>
    </xf>
    <xf numFmtId="0" fontId="17" fillId="0" borderId="2" xfId="2056" applyFont="1" applyBorder="1" applyAlignment="1" applyProtection="1">
      <alignment horizontal="center" wrapText="1"/>
      <protection locked="0"/>
    </xf>
    <xf numFmtId="0" fontId="17" fillId="0" borderId="3" xfId="2056" applyFont="1" applyBorder="1" applyAlignment="1" applyProtection="1">
      <alignment horizontal="center" wrapText="1"/>
      <protection locked="0"/>
    </xf>
    <xf numFmtId="0" fontId="17" fillId="0" borderId="4" xfId="2056" applyFont="1" applyBorder="1" applyAlignment="1" applyProtection="1">
      <alignment horizontal="center" wrapText="1"/>
      <protection locked="0"/>
    </xf>
    <xf numFmtId="49" fontId="23" fillId="0" borderId="1" xfId="2056" applyNumberFormat="1" applyFont="1" applyBorder="1" applyAlignment="1" applyProtection="1">
      <alignment horizontal="center" vertical="center"/>
      <protection locked="0"/>
    </xf>
    <xf numFmtId="0" fontId="16" fillId="12" borderId="7" xfId="2056" applyNumberFormat="1" applyFont="1" applyFill="1" applyBorder="1" applyAlignment="1" applyProtection="1">
      <alignment horizontal="center" vertical="center" wrapText="1"/>
      <protection locked="0"/>
    </xf>
    <xf numFmtId="0" fontId="16" fillId="12" borderId="8" xfId="2056" applyNumberFormat="1" applyFont="1" applyFill="1" applyBorder="1" applyAlignment="1" applyProtection="1">
      <alignment horizontal="center" vertical="center" wrapText="1"/>
      <protection locked="0"/>
    </xf>
    <xf numFmtId="0" fontId="12" fillId="14" borderId="1" xfId="2056" applyNumberFormat="1" applyFont="1" applyFill="1" applyBorder="1" applyAlignment="1" applyProtection="1">
      <alignment horizontal="right" vertical="center"/>
    </xf>
    <xf numFmtId="0" fontId="9" fillId="18" borderId="9" xfId="2056" applyNumberFormat="1" applyFont="1" applyFill="1" applyBorder="1" applyAlignment="1" applyProtection="1">
      <alignment horizontal="right" vertical="center"/>
    </xf>
    <xf numFmtId="0" fontId="12" fillId="13" borderId="1" xfId="2056" applyNumberFormat="1" applyFont="1" applyFill="1" applyBorder="1" applyAlignment="1" applyProtection="1">
      <alignment horizontal="center" vertical="center" wrapText="1"/>
    </xf>
    <xf numFmtId="0" fontId="12" fillId="14" borderId="1" xfId="2056" applyNumberFormat="1" applyFont="1" applyFill="1" applyBorder="1" applyAlignment="1" applyProtection="1">
      <alignment horizontal="center" vertical="center" wrapText="1"/>
    </xf>
    <xf numFmtId="0" fontId="12" fillId="15" borderId="1" xfId="2056" applyNumberFormat="1" applyFont="1" applyFill="1" applyBorder="1" applyAlignment="1" applyProtection="1">
      <alignment horizontal="center" vertical="center" textRotation="90"/>
    </xf>
    <xf numFmtId="0" fontId="21" fillId="16" borderId="1" xfId="2056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wrapText="1"/>
    </xf>
    <xf numFmtId="0" fontId="11" fillId="9" borderId="3" xfId="0" applyFont="1" applyFill="1" applyBorder="1" applyAlignment="1" applyProtection="1">
      <alignment horizontal="center" wrapText="1"/>
    </xf>
    <xf numFmtId="0" fontId="11" fillId="9" borderId="4" xfId="0" applyFont="1" applyFill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left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</cellXfs>
  <cellStyles count="2157">
    <cellStyle name="20% - Ênfase1 10" xfId="119" xr:uid="{00000000-0005-0000-0000-0000A4000000}"/>
    <cellStyle name="20% - Ênfase1 10 2" xfId="105" xr:uid="{00000000-0005-0000-0000-000092000000}"/>
    <cellStyle name="20% - Ênfase1 10 2 2" xfId="10" xr:uid="{00000000-0005-0000-0000-00000A000000}"/>
    <cellStyle name="20% - Ênfase1 10 2 3" xfId="48" xr:uid="{00000000-0005-0000-0000-00003B000000}"/>
    <cellStyle name="20% - Ênfase1 10 2 4" xfId="37" xr:uid="{00000000-0005-0000-0000-00002E000000}"/>
    <cellStyle name="20% - Ênfase1 10 3" xfId="116" xr:uid="{00000000-0005-0000-0000-0000A0000000}"/>
    <cellStyle name="20% - Ênfase1 10 4" xfId="61" xr:uid="{00000000-0005-0000-0000-00004B000000}"/>
    <cellStyle name="20% - Ênfase1 10 5" xfId="28" xr:uid="{00000000-0005-0000-0000-000022000000}"/>
    <cellStyle name="20% - Ênfase1 11" xfId="122" xr:uid="{00000000-0005-0000-0000-0000A7000000}"/>
    <cellStyle name="20% - Ênfase1 11 2" xfId="77" xr:uid="{00000000-0005-0000-0000-000065000000}"/>
    <cellStyle name="20% - Ênfase1 11 2 2" xfId="127" xr:uid="{00000000-0005-0000-0000-0000AC000000}"/>
    <cellStyle name="20% - Ênfase1 11 2 3" xfId="132" xr:uid="{00000000-0005-0000-0000-0000B1000000}"/>
    <cellStyle name="20% - Ênfase1 11 2 4" xfId="135" xr:uid="{00000000-0005-0000-0000-0000B4000000}"/>
    <cellStyle name="20% - Ênfase1 11 3" xfId="1" xr:uid="{00000000-0005-0000-0000-000001000000}"/>
    <cellStyle name="20% - Ênfase1 11 4" xfId="42" xr:uid="{00000000-0005-0000-0000-000035000000}"/>
    <cellStyle name="20% - Ênfase1 11 5" xfId="136" xr:uid="{00000000-0005-0000-0000-0000B5000000}"/>
    <cellStyle name="20% - Ênfase1 12" xfId="57" xr:uid="{00000000-0005-0000-0000-000047000000}"/>
    <cellStyle name="20% - Ênfase1 12 2" xfId="139" xr:uid="{00000000-0005-0000-0000-0000B8000000}"/>
    <cellStyle name="20% - Ênfase1 12 3" xfId="142" xr:uid="{00000000-0005-0000-0000-0000BB000000}"/>
    <cellStyle name="20% - Ênfase1 12 4" xfId="145" xr:uid="{00000000-0005-0000-0000-0000BE000000}"/>
    <cellStyle name="20% - Ênfase1 13" xfId="150" xr:uid="{00000000-0005-0000-0000-0000C3000000}"/>
    <cellStyle name="20% - Ênfase1 13 2" xfId="157" xr:uid="{00000000-0005-0000-0000-0000CA000000}"/>
    <cellStyle name="20% - Ênfase1 13 3" xfId="165" xr:uid="{00000000-0005-0000-0000-0000D2000000}"/>
    <cellStyle name="20% - Ênfase1 13 4" xfId="170" xr:uid="{00000000-0005-0000-0000-0000D7000000}"/>
    <cellStyle name="20% - Ênfase1 14" xfId="13" xr:uid="{00000000-0005-0000-0000-00000E000000}"/>
    <cellStyle name="20% - Ênfase1 14 2" xfId="174" xr:uid="{00000000-0005-0000-0000-0000DB000000}"/>
    <cellStyle name="20% - Ênfase1 14 3" xfId="178" xr:uid="{00000000-0005-0000-0000-0000DF000000}"/>
    <cellStyle name="20% - Ênfase1 14 4" xfId="180" xr:uid="{00000000-0005-0000-0000-0000E1000000}"/>
    <cellStyle name="20% - Ênfase1 15" xfId="50" xr:uid="{00000000-0005-0000-0000-00003E000000}"/>
    <cellStyle name="20% - Ênfase1 15 2" xfId="183" xr:uid="{00000000-0005-0000-0000-0000E4000000}"/>
    <cellStyle name="20% - Ênfase1 15 3" xfId="187" xr:uid="{00000000-0005-0000-0000-0000E8000000}"/>
    <cellStyle name="20% - Ênfase1 15 4" xfId="190" xr:uid="{00000000-0005-0000-0000-0000EB000000}"/>
    <cellStyle name="20% - Ênfase1 16" xfId="39" xr:uid="{00000000-0005-0000-0000-000031000000}"/>
    <cellStyle name="20% - Ênfase1 16 2" xfId="194" xr:uid="{00000000-0005-0000-0000-0000EF000000}"/>
    <cellStyle name="20% - Ênfase1 16 3" xfId="198" xr:uid="{00000000-0005-0000-0000-0000F3000000}"/>
    <cellStyle name="20% - Ênfase1 16 4" xfId="203" xr:uid="{00000000-0005-0000-0000-0000F8000000}"/>
    <cellStyle name="20% - Ênfase1 17" xfId="95" xr:uid="{00000000-0005-0000-0000-000086000000}"/>
    <cellStyle name="20% - Ênfase1 17 2" xfId="207" xr:uid="{00000000-0005-0000-0000-0000FC000000}"/>
    <cellStyle name="20% - Ênfase1 17 3" xfId="209" xr:uid="{00000000-0005-0000-0000-0000FE000000}"/>
    <cellStyle name="20% - Ênfase1 17 4" xfId="211" xr:uid="{00000000-0005-0000-0000-000000010000}"/>
    <cellStyle name="20% - Ênfase1 18" xfId="99" xr:uid="{00000000-0005-0000-0000-00008C000000}"/>
    <cellStyle name="20% - Ênfase1 18 2" xfId="217" xr:uid="{00000000-0005-0000-0000-000006010000}"/>
    <cellStyle name="20% - Ênfase1 18 3" xfId="225" xr:uid="{00000000-0005-0000-0000-00000E010000}"/>
    <cellStyle name="20% - Ênfase1 18 4" xfId="233" xr:uid="{00000000-0005-0000-0000-000016010000}"/>
    <cellStyle name="20% - Ênfase1 19" xfId="110" xr:uid="{00000000-0005-0000-0000-000099000000}"/>
    <cellStyle name="20% - Ênfase1 19 2" xfId="236" xr:uid="{00000000-0005-0000-0000-000019010000}"/>
    <cellStyle name="20% - Ênfase1 19 3" xfId="240" xr:uid="{00000000-0005-0000-0000-00001D010000}"/>
    <cellStyle name="20% - Ênfase1 19 4" xfId="244" xr:uid="{00000000-0005-0000-0000-000021010000}"/>
    <cellStyle name="20% - Ênfase1 2" xfId="245" xr:uid="{00000000-0005-0000-0000-000022010000}"/>
    <cellStyle name="20% - Ênfase1 2 2" xfId="250" xr:uid="{00000000-0005-0000-0000-000027010000}"/>
    <cellStyle name="20% - Ênfase1 2 2 2" xfId="256" xr:uid="{00000000-0005-0000-0000-00002D010000}"/>
    <cellStyle name="20% - Ênfase1 2 2 3" xfId="259" xr:uid="{00000000-0005-0000-0000-000030010000}"/>
    <cellStyle name="20% - Ênfase1 2 2 4" xfId="262" xr:uid="{00000000-0005-0000-0000-000033010000}"/>
    <cellStyle name="20% - Ênfase1 2 3" xfId="265" xr:uid="{00000000-0005-0000-0000-000036010000}"/>
    <cellStyle name="20% - Ênfase1 2 4" xfId="269" xr:uid="{00000000-0005-0000-0000-00003A010000}"/>
    <cellStyle name="20% - Ênfase1 2 5" xfId="277" xr:uid="{00000000-0005-0000-0000-000042010000}"/>
    <cellStyle name="20% - Ênfase1 20" xfId="51" xr:uid="{00000000-0005-0000-0000-00003F000000}"/>
    <cellStyle name="20% - Ênfase1 20 2" xfId="184" xr:uid="{00000000-0005-0000-0000-0000E5000000}"/>
    <cellStyle name="20% - Ênfase1 20 3" xfId="188" xr:uid="{00000000-0005-0000-0000-0000E9000000}"/>
    <cellStyle name="20% - Ênfase1 20 4" xfId="191" xr:uid="{00000000-0005-0000-0000-0000EC000000}"/>
    <cellStyle name="20% - Ênfase1 21" xfId="40" xr:uid="{00000000-0005-0000-0000-000032000000}"/>
    <cellStyle name="20% - Ênfase1 21 2" xfId="195" xr:uid="{00000000-0005-0000-0000-0000F0000000}"/>
    <cellStyle name="20% - Ênfase1 21 3" xfId="199" xr:uid="{00000000-0005-0000-0000-0000F4000000}"/>
    <cellStyle name="20% - Ênfase1 21 4" xfId="204" xr:uid="{00000000-0005-0000-0000-0000F9000000}"/>
    <cellStyle name="20% - Ênfase1 22" xfId="96" xr:uid="{00000000-0005-0000-0000-000087000000}"/>
    <cellStyle name="20% - Ênfase1 22 2" xfId="208" xr:uid="{00000000-0005-0000-0000-0000FD000000}"/>
    <cellStyle name="20% - Ênfase1 22 3" xfId="210" xr:uid="{00000000-0005-0000-0000-0000FF000000}"/>
    <cellStyle name="20% - Ênfase1 22 4" xfId="212" xr:uid="{00000000-0005-0000-0000-000001010000}"/>
    <cellStyle name="20% - Ênfase1 23" xfId="100" xr:uid="{00000000-0005-0000-0000-00008D000000}"/>
    <cellStyle name="20% - Ênfase1 3" xfId="279" xr:uid="{00000000-0005-0000-0000-000044010000}"/>
    <cellStyle name="20% - Ênfase1 3 2" xfId="284" xr:uid="{00000000-0005-0000-0000-000049010000}"/>
    <cellStyle name="20% - Ênfase1 3 2 2" xfId="286" xr:uid="{00000000-0005-0000-0000-00004B010000}"/>
    <cellStyle name="20% - Ênfase1 3 2 3" xfId="287" xr:uid="{00000000-0005-0000-0000-00004C010000}"/>
    <cellStyle name="20% - Ênfase1 3 2 4" xfId="288" xr:uid="{00000000-0005-0000-0000-00004D010000}"/>
    <cellStyle name="20% - Ênfase1 3 3" xfId="290" xr:uid="{00000000-0005-0000-0000-00004F010000}"/>
    <cellStyle name="20% - Ênfase1 3 4" xfId="293" xr:uid="{00000000-0005-0000-0000-000052010000}"/>
    <cellStyle name="20% - Ênfase1 3 5" xfId="294" xr:uid="{00000000-0005-0000-0000-000053010000}"/>
    <cellStyle name="20% - Ênfase1 4" xfId="296" xr:uid="{00000000-0005-0000-0000-000055010000}"/>
    <cellStyle name="20% - Ênfase1 4 2" xfId="300" xr:uid="{00000000-0005-0000-0000-000059010000}"/>
    <cellStyle name="20% - Ênfase1 4 2 2" xfId="304" xr:uid="{00000000-0005-0000-0000-00005D010000}"/>
    <cellStyle name="20% - Ênfase1 4 2 3" xfId="306" xr:uid="{00000000-0005-0000-0000-00005F010000}"/>
    <cellStyle name="20% - Ênfase1 4 2 4" xfId="308" xr:uid="{00000000-0005-0000-0000-000061010000}"/>
    <cellStyle name="20% - Ênfase1 4 3" xfId="310" xr:uid="{00000000-0005-0000-0000-000063010000}"/>
    <cellStyle name="20% - Ênfase1 4 4" xfId="312" xr:uid="{00000000-0005-0000-0000-000065010000}"/>
    <cellStyle name="20% - Ênfase1 4 5" xfId="315" xr:uid="{00000000-0005-0000-0000-000068010000}"/>
    <cellStyle name="20% - Ênfase1 5" xfId="317" xr:uid="{00000000-0005-0000-0000-00006A010000}"/>
    <cellStyle name="20% - Ênfase1 5 2" xfId="320" xr:uid="{00000000-0005-0000-0000-00006D010000}"/>
    <cellStyle name="20% - Ênfase1 5 2 2" xfId="321" xr:uid="{00000000-0005-0000-0000-00006E010000}"/>
    <cellStyle name="20% - Ênfase1 5 2 3" xfId="322" xr:uid="{00000000-0005-0000-0000-00006F010000}"/>
    <cellStyle name="20% - Ênfase1 5 2 4" xfId="41" xr:uid="{00000000-0005-0000-0000-000034000000}"/>
    <cellStyle name="20% - Ênfase1 5 3" xfId="323" xr:uid="{00000000-0005-0000-0000-000070010000}"/>
    <cellStyle name="20% - Ênfase1 5 4" xfId="324" xr:uid="{00000000-0005-0000-0000-000071010000}"/>
    <cellStyle name="20% - Ênfase1 5 5" xfId="34" xr:uid="{00000000-0005-0000-0000-00002B000000}"/>
    <cellStyle name="20% - Ênfase1 6" xfId="325" xr:uid="{00000000-0005-0000-0000-000072010000}"/>
    <cellStyle name="20% - Ênfase1 6 2" xfId="330" xr:uid="{00000000-0005-0000-0000-000077010000}"/>
    <cellStyle name="20% - Ênfase1 6 2 2" xfId="332" xr:uid="{00000000-0005-0000-0000-000079010000}"/>
    <cellStyle name="20% - Ênfase1 6 2 3" xfId="333" xr:uid="{00000000-0005-0000-0000-00007A010000}"/>
    <cellStyle name="20% - Ênfase1 6 2 4" xfId="338" xr:uid="{00000000-0005-0000-0000-00007F010000}"/>
    <cellStyle name="20% - Ênfase1 6 3" xfId="339" xr:uid="{00000000-0005-0000-0000-000080010000}"/>
    <cellStyle name="20% - Ênfase1 6 4" xfId="341" xr:uid="{00000000-0005-0000-0000-000082010000}"/>
    <cellStyle name="20% - Ênfase1 6 5" xfId="346" xr:uid="{00000000-0005-0000-0000-000087010000}"/>
    <cellStyle name="20% - Ênfase1 7" xfId="347" xr:uid="{00000000-0005-0000-0000-000088010000}"/>
    <cellStyle name="20% - Ênfase1 7 2" xfId="355" xr:uid="{00000000-0005-0000-0000-000090010000}"/>
    <cellStyle name="20% - Ênfase1 7 2 2" xfId="359" xr:uid="{00000000-0005-0000-0000-000094010000}"/>
    <cellStyle name="20% - Ênfase1 7 2 3" xfId="363" xr:uid="{00000000-0005-0000-0000-000098010000}"/>
    <cellStyle name="20% - Ênfase1 7 2 4" xfId="69" xr:uid="{00000000-0005-0000-0000-000058000000}"/>
    <cellStyle name="20% - Ênfase1 7 3" xfId="368" xr:uid="{00000000-0005-0000-0000-00009D010000}"/>
    <cellStyle name="20% - Ênfase1 7 4" xfId="375" xr:uid="{00000000-0005-0000-0000-0000A4010000}"/>
    <cellStyle name="20% - Ênfase1 7 5" xfId="382" xr:uid="{00000000-0005-0000-0000-0000AB010000}"/>
    <cellStyle name="20% - Ênfase1 8" xfId="83" xr:uid="{00000000-0005-0000-0000-00006B000000}"/>
    <cellStyle name="20% - Ênfase1 8 2" xfId="125" xr:uid="{00000000-0005-0000-0000-0000AA000000}"/>
    <cellStyle name="20% - Ênfase1 8 2 2" xfId="383" xr:uid="{00000000-0005-0000-0000-0000AC010000}"/>
    <cellStyle name="20% - Ênfase1 8 2 3" xfId="384" xr:uid="{00000000-0005-0000-0000-0000AD010000}"/>
    <cellStyle name="20% - Ênfase1 8 2 4" xfId="206" xr:uid="{00000000-0005-0000-0000-0000FB000000}"/>
    <cellStyle name="20% - Ênfase1 8 3" xfId="128" xr:uid="{00000000-0005-0000-0000-0000AD000000}"/>
    <cellStyle name="20% - Ênfase1 8 4" xfId="133" xr:uid="{00000000-0005-0000-0000-0000B2000000}"/>
    <cellStyle name="20% - Ênfase1 8 5" xfId="387" xr:uid="{00000000-0005-0000-0000-0000B0010000}"/>
    <cellStyle name="20% - Ênfase1 9" xfId="7" xr:uid="{00000000-0005-0000-0000-000007000000}"/>
    <cellStyle name="20% - Ênfase1 9 2" xfId="388" xr:uid="{00000000-0005-0000-0000-0000B1010000}"/>
    <cellStyle name="20% - Ênfase1 9 2 2" xfId="392" xr:uid="{00000000-0005-0000-0000-0000B5010000}"/>
    <cellStyle name="20% - Ênfase1 9 2 3" xfId="394" xr:uid="{00000000-0005-0000-0000-0000B7010000}"/>
    <cellStyle name="20% - Ênfase1 9 2 4" xfId="396" xr:uid="{00000000-0005-0000-0000-0000B9010000}"/>
    <cellStyle name="20% - Ênfase1 9 3" xfId="398" xr:uid="{00000000-0005-0000-0000-0000BB010000}"/>
    <cellStyle name="20% - Ênfase1 9 4" xfId="400" xr:uid="{00000000-0005-0000-0000-0000BD010000}"/>
    <cellStyle name="20% - Ênfase1 9 5" xfId="405" xr:uid="{00000000-0005-0000-0000-0000C2010000}"/>
    <cellStyle name="20% - Ênfase2 10" xfId="408" xr:uid="{00000000-0005-0000-0000-0000C5010000}"/>
    <cellStyle name="20% - Ênfase2 10 2" xfId="413" xr:uid="{00000000-0005-0000-0000-0000CA010000}"/>
    <cellStyle name="20% - Ênfase2 10 2 2" xfId="416" xr:uid="{00000000-0005-0000-0000-0000CD010000}"/>
    <cellStyle name="20% - Ênfase2 10 2 3" xfId="220" xr:uid="{00000000-0005-0000-0000-000009010000}"/>
    <cellStyle name="20% - Ênfase2 10 2 4" xfId="228" xr:uid="{00000000-0005-0000-0000-000011010000}"/>
    <cellStyle name="20% - Ênfase2 10 3" xfId="419" xr:uid="{00000000-0005-0000-0000-0000D0010000}"/>
    <cellStyle name="20% - Ênfase2 10 4" xfId="421" xr:uid="{00000000-0005-0000-0000-0000D2010000}"/>
    <cellStyle name="20% - Ênfase2 10 5" xfId="423" xr:uid="{00000000-0005-0000-0000-0000D4010000}"/>
    <cellStyle name="20% - Ênfase2 11" xfId="428" xr:uid="{00000000-0005-0000-0000-0000D9010000}"/>
    <cellStyle name="20% - Ênfase2 11 2" xfId="434" xr:uid="{00000000-0005-0000-0000-0000DF010000}"/>
    <cellStyle name="20% - Ênfase2 11 3" xfId="439" xr:uid="{00000000-0005-0000-0000-0000E4010000}"/>
    <cellStyle name="20% - Ênfase2 11 4" xfId="444" xr:uid="{00000000-0005-0000-0000-0000E9010000}"/>
    <cellStyle name="20% - Ênfase2 12" xfId="449" xr:uid="{00000000-0005-0000-0000-0000EE010000}"/>
    <cellStyle name="20% - Ênfase2 12 2" xfId="451" xr:uid="{00000000-0005-0000-0000-0000F0010000}"/>
    <cellStyle name="20% - Ênfase2 12 3" xfId="84" xr:uid="{00000000-0005-0000-0000-00006E000000}"/>
    <cellStyle name="20% - Ênfase2 12 4" xfId="452" xr:uid="{00000000-0005-0000-0000-0000F1010000}"/>
    <cellStyle name="20% - Ênfase2 13" xfId="458" xr:uid="{00000000-0005-0000-0000-0000F7010000}"/>
    <cellStyle name="20% - Ênfase2 13 2" xfId="460" xr:uid="{00000000-0005-0000-0000-0000F9010000}"/>
    <cellStyle name="20% - Ênfase2 13 3" xfId="461" xr:uid="{00000000-0005-0000-0000-0000FA010000}"/>
    <cellStyle name="20% - Ênfase2 13 4" xfId="462" xr:uid="{00000000-0005-0000-0000-0000FB010000}"/>
    <cellStyle name="20% - Ênfase2 14" xfId="467" xr:uid="{00000000-0005-0000-0000-000000020000}"/>
    <cellStyle name="20% - Ênfase2 14 2" xfId="468" xr:uid="{00000000-0005-0000-0000-000001020000}"/>
    <cellStyle name="20% - Ênfase2 14 3" xfId="469" xr:uid="{00000000-0005-0000-0000-000002020000}"/>
    <cellStyle name="20% - Ênfase2 14 4" xfId="471" xr:uid="{00000000-0005-0000-0000-000004020000}"/>
    <cellStyle name="20% - Ênfase2 15" xfId="472" xr:uid="{00000000-0005-0000-0000-000005020000}"/>
    <cellStyle name="20% - Ênfase2 15 2" xfId="474" xr:uid="{00000000-0005-0000-0000-000007020000}"/>
    <cellStyle name="20% - Ênfase2 15 3" xfId="476" xr:uid="{00000000-0005-0000-0000-000009020000}"/>
    <cellStyle name="20% - Ênfase2 15 4" xfId="478" xr:uid="{00000000-0005-0000-0000-00000B020000}"/>
    <cellStyle name="20% - Ênfase2 16" xfId="480" xr:uid="{00000000-0005-0000-0000-00000D020000}"/>
    <cellStyle name="20% - Ênfase2 16 2" xfId="484" xr:uid="{00000000-0005-0000-0000-000011020000}"/>
    <cellStyle name="20% - Ênfase2 16 3" xfId="486" xr:uid="{00000000-0005-0000-0000-000013020000}"/>
    <cellStyle name="20% - Ênfase2 16 4" xfId="488" xr:uid="{00000000-0005-0000-0000-000015020000}"/>
    <cellStyle name="20% - Ênfase2 17" xfId="490" xr:uid="{00000000-0005-0000-0000-000017020000}"/>
    <cellStyle name="20% - Ênfase2 17 2" xfId="494" xr:uid="{00000000-0005-0000-0000-00001B020000}"/>
    <cellStyle name="20% - Ênfase2 17 3" xfId="495" xr:uid="{00000000-0005-0000-0000-00001C020000}"/>
    <cellStyle name="20% - Ênfase2 17 4" xfId="498" xr:uid="{00000000-0005-0000-0000-00001F020000}"/>
    <cellStyle name="20% - Ênfase2 18" xfId="53" xr:uid="{00000000-0005-0000-0000-000042000000}"/>
    <cellStyle name="20% - Ênfase2 18 2" xfId="93" xr:uid="{00000000-0005-0000-0000-00007F000000}"/>
    <cellStyle name="20% - Ênfase2 18 3" xfId="63" xr:uid="{00000000-0005-0000-0000-000052000000}"/>
    <cellStyle name="20% - Ênfase2 18 4" xfId="27" xr:uid="{00000000-0005-0000-0000-000020000000}"/>
    <cellStyle name="20% - Ênfase2 19" xfId="499" xr:uid="{00000000-0005-0000-0000-000020020000}"/>
    <cellStyle name="20% - Ênfase2 19 2" xfId="501" xr:uid="{00000000-0005-0000-0000-000022020000}"/>
    <cellStyle name="20% - Ênfase2 19 3" xfId="502" xr:uid="{00000000-0005-0000-0000-000023020000}"/>
    <cellStyle name="20% - Ênfase2 19 4" xfId="503" xr:uid="{00000000-0005-0000-0000-000024020000}"/>
    <cellStyle name="20% - Ênfase2 2" xfId="505" xr:uid="{00000000-0005-0000-0000-000026020000}"/>
    <cellStyle name="20% - Ênfase2 2 2" xfId="507" xr:uid="{00000000-0005-0000-0000-000028020000}"/>
    <cellStyle name="20% - Ênfase2 2 2 2" xfId="88" xr:uid="{00000000-0005-0000-0000-000073000000}"/>
    <cellStyle name="20% - Ênfase2 2 2 3" xfId="514" xr:uid="{00000000-0005-0000-0000-00002F020000}"/>
    <cellStyle name="20% - Ênfase2 2 2 4" xfId="518" xr:uid="{00000000-0005-0000-0000-000033020000}"/>
    <cellStyle name="20% - Ênfase2 2 3" xfId="520" xr:uid="{00000000-0005-0000-0000-000035020000}"/>
    <cellStyle name="20% - Ênfase2 2 4" xfId="525" xr:uid="{00000000-0005-0000-0000-00003A020000}"/>
    <cellStyle name="20% - Ênfase2 2 5" xfId="532" xr:uid="{00000000-0005-0000-0000-000041020000}"/>
    <cellStyle name="20% - Ênfase2 20" xfId="473" xr:uid="{00000000-0005-0000-0000-000006020000}"/>
    <cellStyle name="20% - Ênfase2 20 2" xfId="475" xr:uid="{00000000-0005-0000-0000-000008020000}"/>
    <cellStyle name="20% - Ênfase2 20 3" xfId="477" xr:uid="{00000000-0005-0000-0000-00000A020000}"/>
    <cellStyle name="20% - Ênfase2 20 4" xfId="479" xr:uid="{00000000-0005-0000-0000-00000C020000}"/>
    <cellStyle name="20% - Ênfase2 21" xfId="481" xr:uid="{00000000-0005-0000-0000-00000E020000}"/>
    <cellStyle name="20% - Ênfase2 21 2" xfId="485" xr:uid="{00000000-0005-0000-0000-000012020000}"/>
    <cellStyle name="20% - Ênfase2 21 3" xfId="487" xr:uid="{00000000-0005-0000-0000-000014020000}"/>
    <cellStyle name="20% - Ênfase2 21 4" xfId="489" xr:uid="{00000000-0005-0000-0000-000016020000}"/>
    <cellStyle name="20% - Ênfase2 22" xfId="491" xr:uid="{00000000-0005-0000-0000-000018020000}"/>
    <cellStyle name="20% - Ênfase2 3" xfId="536" xr:uid="{00000000-0005-0000-0000-000045020000}"/>
    <cellStyle name="20% - Ênfase2 3 2" xfId="538" xr:uid="{00000000-0005-0000-0000-000047020000}"/>
    <cellStyle name="20% - Ênfase2 3 2 2" xfId="543" xr:uid="{00000000-0005-0000-0000-00004C020000}"/>
    <cellStyle name="20% - Ênfase2 3 2 3" xfId="547" xr:uid="{00000000-0005-0000-0000-000050020000}"/>
    <cellStyle name="20% - Ênfase2 3 2 4" xfId="549" xr:uid="{00000000-0005-0000-0000-000052020000}"/>
    <cellStyle name="20% - Ênfase2 3 3" xfId="102" xr:uid="{00000000-0005-0000-0000-00008F000000}"/>
    <cellStyle name="20% - Ênfase2 3 4" xfId="113" xr:uid="{00000000-0005-0000-0000-00009D000000}"/>
    <cellStyle name="20% - Ênfase2 3 5" xfId="59" xr:uid="{00000000-0005-0000-0000-000049000000}"/>
    <cellStyle name="20% - Ênfase2 4" xfId="551" xr:uid="{00000000-0005-0000-0000-000054020000}"/>
    <cellStyle name="20% - Ênfase2 4 2" xfId="350" xr:uid="{00000000-0005-0000-0000-00008B010000}"/>
    <cellStyle name="20% - Ênfase2 4 2 2" xfId="354" xr:uid="{00000000-0005-0000-0000-00008F010000}"/>
    <cellStyle name="20% - Ênfase2 4 2 3" xfId="367" xr:uid="{00000000-0005-0000-0000-00009C010000}"/>
    <cellStyle name="20% - Ênfase2 4 2 4" xfId="374" xr:uid="{00000000-0005-0000-0000-0000A3010000}"/>
    <cellStyle name="20% - Ênfase2 4 3" xfId="82" xr:uid="{00000000-0005-0000-0000-00006A000000}"/>
    <cellStyle name="20% - Ênfase2 4 4" xfId="6" xr:uid="{00000000-0005-0000-0000-000006000000}"/>
    <cellStyle name="20% - Ênfase2 4 5" xfId="44" xr:uid="{00000000-0005-0000-0000-000037000000}"/>
    <cellStyle name="20% - Ênfase2 5" xfId="552" xr:uid="{00000000-0005-0000-0000-000055020000}"/>
    <cellStyle name="20% - Ênfase2 5 2" xfId="554" xr:uid="{00000000-0005-0000-0000-000057020000}"/>
    <cellStyle name="20% - Ênfase2 5 2 2" xfId="555" xr:uid="{00000000-0005-0000-0000-000058020000}"/>
    <cellStyle name="20% - Ênfase2 5 2 3" xfId="171" xr:uid="{00000000-0005-0000-0000-0000D8000000}"/>
    <cellStyle name="20% - Ênfase2 5 2 4" xfId="177" xr:uid="{00000000-0005-0000-0000-0000DE000000}"/>
    <cellStyle name="20% - Ênfase2 5 3" xfId="138" xr:uid="{00000000-0005-0000-0000-0000B7000000}"/>
    <cellStyle name="20% - Ênfase2 5 4" xfId="141" xr:uid="{00000000-0005-0000-0000-0000BA000000}"/>
    <cellStyle name="20% - Ênfase2 5 5" xfId="143" xr:uid="{00000000-0005-0000-0000-0000BC000000}"/>
    <cellStyle name="20% - Ênfase2 6" xfId="558" xr:uid="{00000000-0005-0000-0000-00005B020000}"/>
    <cellStyle name="20% - Ênfase2 6 2" xfId="562" xr:uid="{00000000-0005-0000-0000-00005F020000}"/>
    <cellStyle name="20% - Ênfase2 6 2 2" xfId="426" xr:uid="{00000000-0005-0000-0000-0000D7010000}"/>
    <cellStyle name="20% - Ênfase2 6 2 3" xfId="447" xr:uid="{00000000-0005-0000-0000-0000EC010000}"/>
    <cellStyle name="20% - Ênfase2 6 2 4" xfId="456" xr:uid="{00000000-0005-0000-0000-0000F5010000}"/>
    <cellStyle name="20% - Ênfase2 6 3" xfId="153" xr:uid="{00000000-0005-0000-0000-0000C6000000}"/>
    <cellStyle name="20% - Ênfase2 6 4" xfId="160" xr:uid="{00000000-0005-0000-0000-0000CD000000}"/>
    <cellStyle name="20% - Ênfase2 6 5" xfId="167" xr:uid="{00000000-0005-0000-0000-0000D4000000}"/>
    <cellStyle name="20% - Ênfase2 7" xfId="553" xr:uid="{00000000-0005-0000-0000-000056020000}"/>
    <cellStyle name="20% - Ênfase2 7 2" xfId="557" xr:uid="{00000000-0005-0000-0000-00005A020000}"/>
    <cellStyle name="20% - Ênfase2 7 2 2" xfId="565" xr:uid="{00000000-0005-0000-0000-000062020000}"/>
    <cellStyle name="20% - Ênfase2 7 2 3" xfId="567" xr:uid="{00000000-0005-0000-0000-000064020000}"/>
    <cellStyle name="20% - Ênfase2 7 2 4" xfId="569" xr:uid="{00000000-0005-0000-0000-000066020000}"/>
    <cellStyle name="20% - Ênfase2 7 3" xfId="173" xr:uid="{00000000-0005-0000-0000-0000DA000000}"/>
    <cellStyle name="20% - Ênfase2 7 4" xfId="175" xr:uid="{00000000-0005-0000-0000-0000DC000000}"/>
    <cellStyle name="20% - Ênfase2 7 5" xfId="179" xr:uid="{00000000-0005-0000-0000-0000E0000000}"/>
    <cellStyle name="20% - Ênfase2 8" xfId="137" xr:uid="{00000000-0005-0000-0000-0000B6000000}"/>
    <cellStyle name="20% - Ênfase2 8 2" xfId="570" xr:uid="{00000000-0005-0000-0000-000067020000}"/>
    <cellStyle name="20% - Ênfase2 8 2 2" xfId="573" xr:uid="{00000000-0005-0000-0000-00006A020000}"/>
    <cellStyle name="20% - Ênfase2 8 2 3" xfId="578" xr:uid="{00000000-0005-0000-0000-00006F020000}"/>
    <cellStyle name="20% - Ênfase2 8 2 4" xfId="71" xr:uid="{00000000-0005-0000-0000-00005C000000}"/>
    <cellStyle name="20% - Ênfase2 8 3" xfId="181" xr:uid="{00000000-0005-0000-0000-0000E2000000}"/>
    <cellStyle name="20% - Ênfase2 8 4" xfId="185" xr:uid="{00000000-0005-0000-0000-0000E6000000}"/>
    <cellStyle name="20% - Ênfase2 8 5" xfId="189" xr:uid="{00000000-0005-0000-0000-0000EA000000}"/>
    <cellStyle name="20% - Ênfase2 9" xfId="140" xr:uid="{00000000-0005-0000-0000-0000B9000000}"/>
    <cellStyle name="20% - Ênfase2 9 2" xfId="584" xr:uid="{00000000-0005-0000-0000-000075020000}"/>
    <cellStyle name="20% - Ênfase2 9 2 2" xfId="402" xr:uid="{00000000-0005-0000-0000-0000BF010000}"/>
    <cellStyle name="20% - Ênfase2 9 2 3" xfId="586" xr:uid="{00000000-0005-0000-0000-000077020000}"/>
    <cellStyle name="20% - Ênfase2 9 2 4" xfId="588" xr:uid="{00000000-0005-0000-0000-000079020000}"/>
    <cellStyle name="20% - Ênfase2 9 3" xfId="192" xr:uid="{00000000-0005-0000-0000-0000ED000000}"/>
    <cellStyle name="20% - Ênfase2 9 4" xfId="196" xr:uid="{00000000-0005-0000-0000-0000F1000000}"/>
    <cellStyle name="20% - Ênfase2 9 5" xfId="202" xr:uid="{00000000-0005-0000-0000-0000F7000000}"/>
    <cellStyle name="20% - Ênfase3 10" xfId="590" xr:uid="{00000000-0005-0000-0000-00007B020000}"/>
    <cellStyle name="20% - Ênfase3 10 2" xfId="593" xr:uid="{00000000-0005-0000-0000-00007E020000}"/>
    <cellStyle name="20% - Ênfase3 10 2 2" xfId="370" xr:uid="{00000000-0005-0000-0000-00009F010000}"/>
    <cellStyle name="20% - Ênfase3 10 2 3" xfId="377" xr:uid="{00000000-0005-0000-0000-0000A6010000}"/>
    <cellStyle name="20% - Ênfase3 10 2 4" xfId="595" xr:uid="{00000000-0005-0000-0000-000080020000}"/>
    <cellStyle name="20% - Ênfase3 10 3" xfId="597" xr:uid="{00000000-0005-0000-0000-000082020000}"/>
    <cellStyle name="20% - Ênfase3 10 4" xfId="599" xr:uid="{00000000-0005-0000-0000-000084020000}"/>
    <cellStyle name="20% - Ênfase3 10 5" xfId="601" xr:uid="{00000000-0005-0000-0000-000086020000}"/>
    <cellStyle name="20% - Ênfase3 11" xfId="605" xr:uid="{00000000-0005-0000-0000-00008A020000}"/>
    <cellStyle name="20% - Ênfase3 11 2" xfId="607" xr:uid="{00000000-0005-0000-0000-00008C020000}"/>
    <cellStyle name="20% - Ênfase3 11 3" xfId="609" xr:uid="{00000000-0005-0000-0000-00008E020000}"/>
    <cellStyle name="20% - Ênfase3 11 4" xfId="612" xr:uid="{00000000-0005-0000-0000-000091020000}"/>
    <cellStyle name="20% - Ênfase3 12" xfId="615" xr:uid="{00000000-0005-0000-0000-000094020000}"/>
    <cellStyle name="20% - Ênfase3 12 2" xfId="619" xr:uid="{00000000-0005-0000-0000-000098020000}"/>
    <cellStyle name="20% - Ênfase3 12 3" xfId="621" xr:uid="{00000000-0005-0000-0000-00009A020000}"/>
    <cellStyle name="20% - Ênfase3 12 4" xfId="623" xr:uid="{00000000-0005-0000-0000-00009C020000}"/>
    <cellStyle name="20% - Ênfase3 13" xfId="627" xr:uid="{00000000-0005-0000-0000-0000A0020000}"/>
    <cellStyle name="20% - Ênfase3 13 2" xfId="631" xr:uid="{00000000-0005-0000-0000-0000A4020000}"/>
    <cellStyle name="20% - Ênfase3 13 3" xfId="632" xr:uid="{00000000-0005-0000-0000-0000A5020000}"/>
    <cellStyle name="20% - Ênfase3 13 4" xfId="633" xr:uid="{00000000-0005-0000-0000-0000A6020000}"/>
    <cellStyle name="20% - Ênfase3 14" xfId="19" xr:uid="{00000000-0005-0000-0000-000015000000}"/>
    <cellStyle name="20% - Ênfase3 14 2" xfId="634" xr:uid="{00000000-0005-0000-0000-0000A7020000}"/>
    <cellStyle name="20% - Ênfase3 14 3" xfId="635" xr:uid="{00000000-0005-0000-0000-0000A8020000}"/>
    <cellStyle name="20% - Ênfase3 14 4" xfId="636" xr:uid="{00000000-0005-0000-0000-0000A9020000}"/>
    <cellStyle name="20% - Ênfase3 15" xfId="640" xr:uid="{00000000-0005-0000-0000-0000AD020000}"/>
    <cellStyle name="20% - Ênfase3 15 2" xfId="643" xr:uid="{00000000-0005-0000-0000-0000B0020000}"/>
    <cellStyle name="20% - Ênfase3 15 3" xfId="647" xr:uid="{00000000-0005-0000-0000-0000B4020000}"/>
    <cellStyle name="20% - Ênfase3 15 4" xfId="301" xr:uid="{00000000-0005-0000-0000-00005A010000}"/>
    <cellStyle name="20% - Ênfase3 16" xfId="652" xr:uid="{00000000-0005-0000-0000-0000B9020000}"/>
    <cellStyle name="20% - Ênfase3 16 2" xfId="106" xr:uid="{00000000-0005-0000-0000-000094000000}"/>
    <cellStyle name="20% - Ênfase3 16 3" xfId="117" xr:uid="{00000000-0005-0000-0000-0000A2000000}"/>
    <cellStyle name="20% - Ênfase3 16 4" xfId="654" xr:uid="{00000000-0005-0000-0000-0000BB020000}"/>
    <cellStyle name="20% - Ênfase3 17" xfId="658" xr:uid="{00000000-0005-0000-0000-0000BF020000}"/>
    <cellStyle name="20% - Ênfase3 17 2" xfId="660" xr:uid="{00000000-0005-0000-0000-0000C1020000}"/>
    <cellStyle name="20% - Ênfase3 17 3" xfId="14" xr:uid="{00000000-0005-0000-0000-00000F000000}"/>
    <cellStyle name="20% - Ênfase3 17 4" xfId="661" xr:uid="{00000000-0005-0000-0000-0000C2020000}"/>
    <cellStyle name="20% - Ênfase3 18" xfId="663" xr:uid="{00000000-0005-0000-0000-0000C4020000}"/>
    <cellStyle name="20% - Ênfase3 18 2" xfId="664" xr:uid="{00000000-0005-0000-0000-0000C5020000}"/>
    <cellStyle name="20% - Ênfase3 18 3" xfId="668" xr:uid="{00000000-0005-0000-0000-0000C9020000}"/>
    <cellStyle name="20% - Ênfase3 18 4" xfId="670" xr:uid="{00000000-0005-0000-0000-0000CB020000}"/>
    <cellStyle name="20% - Ênfase3 19" xfId="672" xr:uid="{00000000-0005-0000-0000-0000CD020000}"/>
    <cellStyle name="20% - Ênfase3 19 2" xfId="673" xr:uid="{00000000-0005-0000-0000-0000CE020000}"/>
    <cellStyle name="20% - Ênfase3 19 3" xfId="674" xr:uid="{00000000-0005-0000-0000-0000CF020000}"/>
    <cellStyle name="20% - Ênfase3 19 4" xfId="675" xr:uid="{00000000-0005-0000-0000-0000D0020000}"/>
    <cellStyle name="20% - Ênfase3 2" xfId="676" xr:uid="{00000000-0005-0000-0000-0000D1020000}"/>
    <cellStyle name="20% - Ênfase3 2 2" xfId="123" xr:uid="{00000000-0005-0000-0000-0000A8000000}"/>
    <cellStyle name="20% - Ênfase3 2 2 2" xfId="80" xr:uid="{00000000-0005-0000-0000-000068000000}"/>
    <cellStyle name="20% - Ênfase3 2 2 3" xfId="4" xr:uid="{00000000-0005-0000-0000-000004000000}"/>
    <cellStyle name="20% - Ênfase3 2 2 4" xfId="43" xr:uid="{00000000-0005-0000-0000-000036000000}"/>
    <cellStyle name="20% - Ênfase3 2 3" xfId="54" xr:uid="{00000000-0005-0000-0000-000043000000}"/>
    <cellStyle name="20% - Ênfase3 2 4" xfId="146" xr:uid="{00000000-0005-0000-0000-0000BF000000}"/>
    <cellStyle name="20% - Ênfase3 2 5" xfId="11" xr:uid="{00000000-0005-0000-0000-00000C000000}"/>
    <cellStyle name="20% - Ênfase3 20" xfId="641" xr:uid="{00000000-0005-0000-0000-0000AE020000}"/>
    <cellStyle name="20% - Ênfase3 20 2" xfId="644" xr:uid="{00000000-0005-0000-0000-0000B1020000}"/>
    <cellStyle name="20% - Ênfase3 20 3" xfId="648" xr:uid="{00000000-0005-0000-0000-0000B5020000}"/>
    <cellStyle name="20% - Ênfase3 20 4" xfId="302" xr:uid="{00000000-0005-0000-0000-00005B010000}"/>
    <cellStyle name="20% - Ênfase3 21" xfId="653" xr:uid="{00000000-0005-0000-0000-0000BA020000}"/>
    <cellStyle name="20% - Ênfase3 21 2" xfId="107" xr:uid="{00000000-0005-0000-0000-000095000000}"/>
    <cellStyle name="20% - Ênfase3 21 3" xfId="118" xr:uid="{00000000-0005-0000-0000-0000A3000000}"/>
    <cellStyle name="20% - Ênfase3 21 4" xfId="655" xr:uid="{00000000-0005-0000-0000-0000BC020000}"/>
    <cellStyle name="20% - Ênfase3 22" xfId="659" xr:uid="{00000000-0005-0000-0000-0000C0020000}"/>
    <cellStyle name="20% - Ênfase3 3" xfId="678" xr:uid="{00000000-0005-0000-0000-0000D3020000}"/>
    <cellStyle name="20% - Ênfase3 3 2" xfId="681" xr:uid="{00000000-0005-0000-0000-0000D6020000}"/>
    <cellStyle name="20% - Ênfase3 3 2 2" xfId="687" xr:uid="{00000000-0005-0000-0000-0000DC020000}"/>
    <cellStyle name="20% - Ênfase3 3 2 3" xfId="693" xr:uid="{00000000-0005-0000-0000-0000E2020000}"/>
    <cellStyle name="20% - Ênfase3 3 2 4" xfId="699" xr:uid="{00000000-0005-0000-0000-0000E8020000}"/>
    <cellStyle name="20% - Ênfase3 3 3" xfId="702" xr:uid="{00000000-0005-0000-0000-0000EB020000}"/>
    <cellStyle name="20% - Ênfase3 3 4" xfId="707" xr:uid="{00000000-0005-0000-0000-0000F0020000}"/>
    <cellStyle name="20% - Ênfase3 3 5" xfId="711" xr:uid="{00000000-0005-0000-0000-0000F4020000}"/>
    <cellStyle name="20% - Ênfase3 4" xfId="714" xr:uid="{00000000-0005-0000-0000-0000F7020000}"/>
    <cellStyle name="20% - Ênfase3 4 2" xfId="715" xr:uid="{00000000-0005-0000-0000-0000F8020000}"/>
    <cellStyle name="20% - Ênfase3 4 2 2" xfId="719" xr:uid="{00000000-0005-0000-0000-0000FC020000}"/>
    <cellStyle name="20% - Ênfase3 4 2 3" xfId="91" xr:uid="{00000000-0005-0000-0000-000079000000}"/>
    <cellStyle name="20% - Ênfase3 4 2 4" xfId="94" xr:uid="{00000000-0005-0000-0000-000080000000}"/>
    <cellStyle name="20% - Ênfase3 4 3" xfId="685" xr:uid="{00000000-0005-0000-0000-0000DA020000}"/>
    <cellStyle name="20% - Ênfase3 4 4" xfId="691" xr:uid="{00000000-0005-0000-0000-0000E0020000}"/>
    <cellStyle name="20% - Ênfase3 4 5" xfId="697" xr:uid="{00000000-0005-0000-0000-0000E6020000}"/>
    <cellStyle name="20% - Ênfase3 5" xfId="720" xr:uid="{00000000-0005-0000-0000-0000FD020000}"/>
    <cellStyle name="20% - Ênfase3 5 2" xfId="721" xr:uid="{00000000-0005-0000-0000-0000FE020000}"/>
    <cellStyle name="20% - Ênfase3 5 2 2" xfId="723" xr:uid="{00000000-0005-0000-0000-000000030000}"/>
    <cellStyle name="20% - Ênfase3 5 2 3" xfId="725" xr:uid="{00000000-0005-0000-0000-000002030000}"/>
    <cellStyle name="20% - Ênfase3 5 2 4" xfId="726" xr:uid="{00000000-0005-0000-0000-000003030000}"/>
    <cellStyle name="20% - Ênfase3 5 3" xfId="727" xr:uid="{00000000-0005-0000-0000-000004030000}"/>
    <cellStyle name="20% - Ênfase3 5 4" xfId="729" xr:uid="{00000000-0005-0000-0000-000006030000}"/>
    <cellStyle name="20% - Ênfase3 5 5" xfId="731" xr:uid="{00000000-0005-0000-0000-000008030000}"/>
    <cellStyle name="20% - Ênfase3 6" xfId="62" xr:uid="{00000000-0005-0000-0000-00004F000000}"/>
    <cellStyle name="20% - Ênfase3 6 2" xfId="732" xr:uid="{00000000-0005-0000-0000-000009030000}"/>
    <cellStyle name="20% - Ênfase3 6 2 2" xfId="733" xr:uid="{00000000-0005-0000-0000-00000A030000}"/>
    <cellStyle name="20% - Ênfase3 6 2 3" xfId="734" xr:uid="{00000000-0005-0000-0000-00000B030000}"/>
    <cellStyle name="20% - Ênfase3 6 2 4" xfId="735" xr:uid="{00000000-0005-0000-0000-00000C030000}"/>
    <cellStyle name="20% - Ênfase3 6 3" xfId="736" xr:uid="{00000000-0005-0000-0000-00000D030000}"/>
    <cellStyle name="20% - Ênfase3 6 4" xfId="738" xr:uid="{00000000-0005-0000-0000-00000F030000}"/>
    <cellStyle name="20% - Ênfase3 6 5" xfId="740" xr:uid="{00000000-0005-0000-0000-000011030000}"/>
    <cellStyle name="20% - Ênfase3 7" xfId="559" xr:uid="{00000000-0005-0000-0000-00005C020000}"/>
    <cellStyle name="20% - Ênfase3 7 2" xfId="424" xr:uid="{00000000-0005-0000-0000-0000D5010000}"/>
    <cellStyle name="20% - Ênfase3 7 2 2" xfId="430" xr:uid="{00000000-0005-0000-0000-0000DB010000}"/>
    <cellStyle name="20% - Ênfase3 7 2 3" xfId="435" xr:uid="{00000000-0005-0000-0000-0000E0010000}"/>
    <cellStyle name="20% - Ênfase3 7 2 4" xfId="440" xr:uid="{00000000-0005-0000-0000-0000E5010000}"/>
    <cellStyle name="20% - Ênfase3 7 3" xfId="445" xr:uid="{00000000-0005-0000-0000-0000EA010000}"/>
    <cellStyle name="20% - Ênfase3 7 4" xfId="454" xr:uid="{00000000-0005-0000-0000-0000F3010000}"/>
    <cellStyle name="20% - Ênfase3 7 5" xfId="464" xr:uid="{00000000-0005-0000-0000-0000FD010000}"/>
    <cellStyle name="20% - Ênfase3 8" xfId="151" xr:uid="{00000000-0005-0000-0000-0000C4000000}"/>
    <cellStyle name="20% - Ênfase3 8 2" xfId="741" xr:uid="{00000000-0005-0000-0000-000012030000}"/>
    <cellStyle name="20% - Ênfase3 8 2 2" xfId="745" xr:uid="{00000000-0005-0000-0000-000016030000}"/>
    <cellStyle name="20% - Ênfase3 8 2 3" xfId="748" xr:uid="{00000000-0005-0000-0000-000019030000}"/>
    <cellStyle name="20% - Ênfase3 8 2 4" xfId="751" xr:uid="{00000000-0005-0000-0000-00001C030000}"/>
    <cellStyle name="20% - Ênfase3 8 3" xfId="755" xr:uid="{00000000-0005-0000-0000-000020030000}"/>
    <cellStyle name="20% - Ênfase3 8 4" xfId="761" xr:uid="{00000000-0005-0000-0000-000026030000}"/>
    <cellStyle name="20% - Ênfase3 8 5" xfId="766" xr:uid="{00000000-0005-0000-0000-00002B030000}"/>
    <cellStyle name="20% - Ênfase3 9" xfId="158" xr:uid="{00000000-0005-0000-0000-0000CB000000}"/>
    <cellStyle name="20% - Ênfase3 9 2" xfId="768" xr:uid="{00000000-0005-0000-0000-00002D030000}"/>
    <cellStyle name="20% - Ênfase3 9 2 2" xfId="770" xr:uid="{00000000-0005-0000-0000-00002F030000}"/>
    <cellStyle name="20% - Ênfase3 9 2 3" xfId="771" xr:uid="{00000000-0005-0000-0000-000030030000}"/>
    <cellStyle name="20% - Ênfase3 9 2 4" xfId="666" xr:uid="{00000000-0005-0000-0000-0000C7020000}"/>
    <cellStyle name="20% - Ênfase3 9 3" xfId="772" xr:uid="{00000000-0005-0000-0000-000031030000}"/>
    <cellStyle name="20% - Ênfase3 9 4" xfId="776" xr:uid="{00000000-0005-0000-0000-000035030000}"/>
    <cellStyle name="20% - Ênfase3 9 5" xfId="783" xr:uid="{00000000-0005-0000-0000-00003C030000}"/>
    <cellStyle name="20% - Ênfase4 10" xfId="335" xr:uid="{00000000-0005-0000-0000-00007C010000}"/>
    <cellStyle name="20% - Ênfase4 10 2" xfId="784" xr:uid="{00000000-0005-0000-0000-00003D030000}"/>
    <cellStyle name="20% - Ênfase4 10 2 2" xfId="785" xr:uid="{00000000-0005-0000-0000-00003E030000}"/>
    <cellStyle name="20% - Ênfase4 10 2 3" xfId="790" xr:uid="{00000000-0005-0000-0000-000043030000}"/>
    <cellStyle name="20% - Ênfase4 10 2 4" xfId="794" xr:uid="{00000000-0005-0000-0000-000047030000}"/>
    <cellStyle name="20% - Ênfase4 10 3" xfId="76" xr:uid="{00000000-0005-0000-0000-000063000000}"/>
    <cellStyle name="20% - Ênfase4 10 4" xfId="795" xr:uid="{00000000-0005-0000-0000-000048030000}"/>
    <cellStyle name="20% - Ênfase4 10 5" xfId="722" xr:uid="{00000000-0005-0000-0000-0000FF020000}"/>
    <cellStyle name="20% - Ênfase4 11" xfId="797" xr:uid="{00000000-0005-0000-0000-00004A030000}"/>
    <cellStyle name="20% - Ênfase4 11 2" xfId="798" xr:uid="{00000000-0005-0000-0000-00004B030000}"/>
    <cellStyle name="20% - Ênfase4 11 3" xfId="799" xr:uid="{00000000-0005-0000-0000-00004C030000}"/>
    <cellStyle name="20% - Ênfase4 11 4" xfId="800" xr:uid="{00000000-0005-0000-0000-00004D030000}"/>
    <cellStyle name="20% - Ênfase4 12" xfId="802" xr:uid="{00000000-0005-0000-0000-00004F030000}"/>
    <cellStyle name="20% - Ênfase4 12 2" xfId="804" xr:uid="{00000000-0005-0000-0000-000051030000}"/>
    <cellStyle name="20% - Ênfase4 12 3" xfId="806" xr:uid="{00000000-0005-0000-0000-000053030000}"/>
    <cellStyle name="20% - Ênfase4 12 4" xfId="409" xr:uid="{00000000-0005-0000-0000-0000C6010000}"/>
    <cellStyle name="20% - Ênfase4 13" xfId="808" xr:uid="{00000000-0005-0000-0000-000055030000}"/>
    <cellStyle name="20% - Ênfase4 13 2" xfId="305" xr:uid="{00000000-0005-0000-0000-00005E010000}"/>
    <cellStyle name="20% - Ênfase4 13 3" xfId="307" xr:uid="{00000000-0005-0000-0000-000060010000}"/>
    <cellStyle name="20% - Ênfase4 13 4" xfId="811" xr:uid="{00000000-0005-0000-0000-000058030000}"/>
    <cellStyle name="20% - Ênfase4 14" xfId="812" xr:uid="{00000000-0005-0000-0000-000059030000}"/>
    <cellStyle name="20% - Ênfase4 14 2" xfId="816" xr:uid="{00000000-0005-0000-0000-00005D030000}"/>
    <cellStyle name="20% - Ênfase4 14 3" xfId="817" xr:uid="{00000000-0005-0000-0000-00005E030000}"/>
    <cellStyle name="20% - Ênfase4 14 4" xfId="818" xr:uid="{00000000-0005-0000-0000-00005F030000}"/>
    <cellStyle name="20% - Ênfase4 15" xfId="819" xr:uid="{00000000-0005-0000-0000-000060030000}"/>
    <cellStyle name="20% - Ênfase4 15 2" xfId="823" xr:uid="{00000000-0005-0000-0000-000064030000}"/>
    <cellStyle name="20% - Ênfase4 15 3" xfId="825" xr:uid="{00000000-0005-0000-0000-000066030000}"/>
    <cellStyle name="20% - Ênfase4 15 4" xfId="390" xr:uid="{00000000-0005-0000-0000-0000B3010000}"/>
    <cellStyle name="20% - Ênfase4 16" xfId="827" xr:uid="{00000000-0005-0000-0000-000068030000}"/>
    <cellStyle name="20% - Ênfase4 16 2" xfId="830" xr:uid="{00000000-0005-0000-0000-00006B030000}"/>
    <cellStyle name="20% - Ênfase4 16 3" xfId="833" xr:uid="{00000000-0005-0000-0000-00006E030000}"/>
    <cellStyle name="20% - Ênfase4 16 4" xfId="835" xr:uid="{00000000-0005-0000-0000-000070030000}"/>
    <cellStyle name="20% - Ênfase4 17" xfId="837" xr:uid="{00000000-0005-0000-0000-000072030000}"/>
    <cellStyle name="20% - Ênfase4 17 2" xfId="839" xr:uid="{00000000-0005-0000-0000-000074030000}"/>
    <cellStyle name="20% - Ênfase4 17 3" xfId="840" xr:uid="{00000000-0005-0000-0000-000075030000}"/>
    <cellStyle name="20% - Ênfase4 17 4" xfId="591" xr:uid="{00000000-0005-0000-0000-00007C020000}"/>
    <cellStyle name="20% - Ênfase4 18" xfId="841" xr:uid="{00000000-0005-0000-0000-000076030000}"/>
    <cellStyle name="20% - Ênfase4 18 2" xfId="843" xr:uid="{00000000-0005-0000-0000-000078030000}"/>
    <cellStyle name="20% - Ênfase4 18 3" xfId="848" xr:uid="{00000000-0005-0000-0000-00007D030000}"/>
    <cellStyle name="20% - Ênfase4 18 4" xfId="855" xr:uid="{00000000-0005-0000-0000-000084030000}"/>
    <cellStyle name="20% - Ênfase4 19" xfId="856" xr:uid="{00000000-0005-0000-0000-000085030000}"/>
    <cellStyle name="20% - Ênfase4 19 2" xfId="859" xr:uid="{00000000-0005-0000-0000-000088030000}"/>
    <cellStyle name="20% - Ênfase4 19 3" xfId="541" xr:uid="{00000000-0005-0000-0000-00004A020000}"/>
    <cellStyle name="20% - Ênfase4 19 4" xfId="545" xr:uid="{00000000-0005-0000-0000-00004E020000}"/>
    <cellStyle name="20% - Ênfase4 2" xfId="97" xr:uid="{00000000-0005-0000-0000-000089000000}"/>
    <cellStyle name="20% - Ênfase4 2 2" xfId="214" xr:uid="{00000000-0005-0000-0000-000003010000}"/>
    <cellStyle name="20% - Ênfase4 2 2 2" xfId="788" xr:uid="{00000000-0005-0000-0000-000041030000}"/>
    <cellStyle name="20% - Ênfase4 2 2 3" xfId="792" xr:uid="{00000000-0005-0000-0000-000045030000}"/>
    <cellStyle name="20% - Ênfase4 2 2 4" xfId="861" xr:uid="{00000000-0005-0000-0000-00008A030000}"/>
    <cellStyle name="20% - Ênfase4 2 3" xfId="222" xr:uid="{00000000-0005-0000-0000-00000B010000}"/>
    <cellStyle name="20% - Ênfase4 2 4" xfId="230" xr:uid="{00000000-0005-0000-0000-000013010000}"/>
    <cellStyle name="20% - Ênfase4 2 5" xfId="483" xr:uid="{00000000-0005-0000-0000-000010020000}"/>
    <cellStyle name="20% - Ênfase4 20" xfId="820" xr:uid="{00000000-0005-0000-0000-000061030000}"/>
    <cellStyle name="20% - Ênfase4 20 2" xfId="824" xr:uid="{00000000-0005-0000-0000-000065030000}"/>
    <cellStyle name="20% - Ênfase4 20 3" xfId="826" xr:uid="{00000000-0005-0000-0000-000067030000}"/>
    <cellStyle name="20% - Ênfase4 20 4" xfId="391" xr:uid="{00000000-0005-0000-0000-0000B4010000}"/>
    <cellStyle name="20% - Ênfase4 21" xfId="828" xr:uid="{00000000-0005-0000-0000-000069030000}"/>
    <cellStyle name="20% - Ênfase4 21 2" xfId="831" xr:uid="{00000000-0005-0000-0000-00006C030000}"/>
    <cellStyle name="20% - Ênfase4 21 3" xfId="834" xr:uid="{00000000-0005-0000-0000-00006F030000}"/>
    <cellStyle name="20% - Ênfase4 21 4" xfId="836" xr:uid="{00000000-0005-0000-0000-000071030000}"/>
    <cellStyle name="20% - Ênfase4 22" xfId="838" xr:uid="{00000000-0005-0000-0000-000073030000}"/>
    <cellStyle name="20% - Ênfase4 3" xfId="108" xr:uid="{00000000-0005-0000-0000-000097000000}"/>
    <cellStyle name="20% - Ênfase4 3 2" xfId="234" xr:uid="{00000000-0005-0000-0000-000017010000}"/>
    <cellStyle name="20% - Ênfase4 3 2 2" xfId="862" xr:uid="{00000000-0005-0000-0000-00008B030000}"/>
    <cellStyle name="20% - Ênfase4 3 2 3" xfId="863" xr:uid="{00000000-0005-0000-0000-00008C030000}"/>
    <cellStyle name="20% - Ênfase4 3 2 4" xfId="864" xr:uid="{00000000-0005-0000-0000-00008D030000}"/>
    <cellStyle name="20% - Ênfase4 3 3" xfId="237" xr:uid="{00000000-0005-0000-0000-00001A010000}"/>
    <cellStyle name="20% - Ênfase4 3 4" xfId="241" xr:uid="{00000000-0005-0000-0000-00001E010000}"/>
    <cellStyle name="20% - Ênfase4 3 5" xfId="492" xr:uid="{00000000-0005-0000-0000-000019020000}"/>
    <cellStyle name="20% - Ênfase4 4" xfId="866" xr:uid="{00000000-0005-0000-0000-00008F030000}"/>
    <cellStyle name="20% - Ênfase4 4 2" xfId="869" xr:uid="{00000000-0005-0000-0000-000092030000}"/>
    <cellStyle name="20% - Ênfase4 4 2 2" xfId="873" xr:uid="{00000000-0005-0000-0000-000096030000}"/>
    <cellStyle name="20% - Ênfase4 4 2 3" xfId="875" xr:uid="{00000000-0005-0000-0000-000098030000}"/>
    <cellStyle name="20% - Ênfase4 4 2 4" xfId="876" xr:uid="{00000000-0005-0000-0000-000099030000}"/>
    <cellStyle name="20% - Ênfase4 4 3" xfId="717" xr:uid="{00000000-0005-0000-0000-0000FA020000}"/>
    <cellStyle name="20% - Ênfase4 4 4" xfId="89" xr:uid="{00000000-0005-0000-0000-000076000000}"/>
    <cellStyle name="20% - Ênfase4 4 5" xfId="92" xr:uid="{00000000-0005-0000-0000-00007D000000}"/>
    <cellStyle name="20% - Ênfase4 5" xfId="878" xr:uid="{00000000-0005-0000-0000-00009B030000}"/>
    <cellStyle name="20% - Ênfase4 5 2" xfId="881" xr:uid="{00000000-0005-0000-0000-00009E030000}"/>
    <cellStyle name="20% - Ênfase4 5 2 2" xfId="883" xr:uid="{00000000-0005-0000-0000-0000A0030000}"/>
    <cellStyle name="20% - Ênfase4 5 2 3" xfId="885" xr:uid="{00000000-0005-0000-0000-0000A2030000}"/>
    <cellStyle name="20% - Ênfase4 5 2 4" xfId="887" xr:uid="{00000000-0005-0000-0000-0000A4030000}"/>
    <cellStyle name="20% - Ênfase4 5 3" xfId="888" xr:uid="{00000000-0005-0000-0000-0000A5030000}"/>
    <cellStyle name="20% - Ênfase4 5 4" xfId="889" xr:uid="{00000000-0005-0000-0000-0000A6030000}"/>
    <cellStyle name="20% - Ênfase4 5 5" xfId="500" xr:uid="{00000000-0005-0000-0000-000021020000}"/>
    <cellStyle name="20% - Ênfase4 6" xfId="892" xr:uid="{00000000-0005-0000-0000-0000A9030000}"/>
    <cellStyle name="20% - Ênfase4 6 2" xfId="894" xr:uid="{00000000-0005-0000-0000-0000AB030000}"/>
    <cellStyle name="20% - Ênfase4 6 2 2" xfId="496" xr:uid="{00000000-0005-0000-0000-00001D020000}"/>
    <cellStyle name="20% - Ênfase4 6 2 3" xfId="642" xr:uid="{00000000-0005-0000-0000-0000AF020000}"/>
    <cellStyle name="20% - Ênfase4 6 2 4" xfId="646" xr:uid="{00000000-0005-0000-0000-0000B3020000}"/>
    <cellStyle name="20% - Ênfase4 6 3" xfId="896" xr:uid="{00000000-0005-0000-0000-0000AD030000}"/>
    <cellStyle name="20% - Ênfase4 6 4" xfId="897" xr:uid="{00000000-0005-0000-0000-0000AE030000}"/>
    <cellStyle name="20% - Ênfase4 6 5" xfId="898" xr:uid="{00000000-0005-0000-0000-0000AF030000}"/>
    <cellStyle name="20% - Ênfase4 7" xfId="556" xr:uid="{00000000-0005-0000-0000-000059020000}"/>
    <cellStyle name="20% - Ênfase4 7 2" xfId="563" xr:uid="{00000000-0005-0000-0000-000060020000}"/>
    <cellStyle name="20% - Ênfase4 7 2 2" xfId="656" xr:uid="{00000000-0005-0000-0000-0000BD020000}"/>
    <cellStyle name="20% - Ênfase4 7 2 3" xfId="662" xr:uid="{00000000-0005-0000-0000-0000C3020000}"/>
    <cellStyle name="20% - Ênfase4 7 2 4" xfId="671" xr:uid="{00000000-0005-0000-0000-0000CC020000}"/>
    <cellStyle name="20% - Ênfase4 7 3" xfId="566" xr:uid="{00000000-0005-0000-0000-000063020000}"/>
    <cellStyle name="20% - Ênfase4 7 4" xfId="568" xr:uid="{00000000-0005-0000-0000-000065020000}"/>
    <cellStyle name="20% - Ênfase4 7 5" xfId="899" xr:uid="{00000000-0005-0000-0000-0000B0030000}"/>
    <cellStyle name="20% - Ênfase4 8" xfId="172" xr:uid="{00000000-0005-0000-0000-0000D9000000}"/>
    <cellStyle name="20% - Ênfase4 8 2" xfId="900" xr:uid="{00000000-0005-0000-0000-0000B1030000}"/>
    <cellStyle name="20% - Ênfase4 8 2 2" xfId="902" xr:uid="{00000000-0005-0000-0000-0000B3030000}"/>
    <cellStyle name="20% - Ênfase4 8 2 3" xfId="904" xr:uid="{00000000-0005-0000-0000-0000B5030000}"/>
    <cellStyle name="20% - Ênfase4 8 2 4" xfId="905" xr:uid="{00000000-0005-0000-0000-0000B6030000}"/>
    <cellStyle name="20% - Ênfase4 8 3" xfId="906" xr:uid="{00000000-0005-0000-0000-0000B7030000}"/>
    <cellStyle name="20% - Ênfase4 8 4" xfId="907" xr:uid="{00000000-0005-0000-0000-0000B8030000}"/>
    <cellStyle name="20% - Ênfase4 8 5" xfId="908" xr:uid="{00000000-0005-0000-0000-0000B9030000}"/>
    <cellStyle name="20% - Ênfase4 9" xfId="176" xr:uid="{00000000-0005-0000-0000-0000DD000000}"/>
    <cellStyle name="20% - Ênfase4 9 2" xfId="270" xr:uid="{00000000-0005-0000-0000-00003B010000}"/>
    <cellStyle name="20% - Ênfase4 9 2 2" xfId="913" xr:uid="{00000000-0005-0000-0000-0000BE030000}"/>
    <cellStyle name="20% - Ênfase4 9 2 3" xfId="917" xr:uid="{00000000-0005-0000-0000-0000C2030000}"/>
    <cellStyle name="20% - Ênfase4 9 2 4" xfId="921" xr:uid="{00000000-0005-0000-0000-0000C6030000}"/>
    <cellStyle name="20% - Ênfase4 9 3" xfId="278" xr:uid="{00000000-0005-0000-0000-000043010000}"/>
    <cellStyle name="20% - Ênfase4 9 4" xfId="924" xr:uid="{00000000-0005-0000-0000-0000C9030000}"/>
    <cellStyle name="20% - Ênfase4 9 5" xfId="926" xr:uid="{00000000-0005-0000-0000-0000CB030000}"/>
    <cellStyle name="20% - Ênfase5 10" xfId="561" xr:uid="{00000000-0005-0000-0000-00005E020000}"/>
    <cellStyle name="20% - Ênfase5 10 2" xfId="425" xr:uid="{00000000-0005-0000-0000-0000D6010000}"/>
    <cellStyle name="20% - Ênfase5 10 2 2" xfId="431" xr:uid="{00000000-0005-0000-0000-0000DC010000}"/>
    <cellStyle name="20% - Ênfase5 10 2 3" xfId="436" xr:uid="{00000000-0005-0000-0000-0000E1010000}"/>
    <cellStyle name="20% - Ênfase5 10 2 4" xfId="441" xr:uid="{00000000-0005-0000-0000-0000E6010000}"/>
    <cellStyle name="20% - Ênfase5 10 3" xfId="446" xr:uid="{00000000-0005-0000-0000-0000EB010000}"/>
    <cellStyle name="20% - Ênfase5 10 4" xfId="455" xr:uid="{00000000-0005-0000-0000-0000F4010000}"/>
    <cellStyle name="20% - Ênfase5 10 5" xfId="465" xr:uid="{00000000-0005-0000-0000-0000FE010000}"/>
    <cellStyle name="20% - Ênfase5 11" xfId="152" xr:uid="{00000000-0005-0000-0000-0000C5000000}"/>
    <cellStyle name="20% - Ênfase5 11 2" xfId="744" xr:uid="{00000000-0005-0000-0000-000015030000}"/>
    <cellStyle name="20% - Ênfase5 11 3" xfId="758" xr:uid="{00000000-0005-0000-0000-000023030000}"/>
    <cellStyle name="20% - Ênfase5 11 4" xfId="763" xr:uid="{00000000-0005-0000-0000-000028030000}"/>
    <cellStyle name="20% - Ênfase5 12" xfId="159" xr:uid="{00000000-0005-0000-0000-0000CC000000}"/>
    <cellStyle name="20% - Ênfase5 12 2" xfId="769" xr:uid="{00000000-0005-0000-0000-00002E030000}"/>
    <cellStyle name="20% - Ênfase5 12 3" xfId="773" xr:uid="{00000000-0005-0000-0000-000032030000}"/>
    <cellStyle name="20% - Ênfase5 12 4" xfId="777" xr:uid="{00000000-0005-0000-0000-000036030000}"/>
    <cellStyle name="20% - Ênfase5 13" xfId="166" xr:uid="{00000000-0005-0000-0000-0000D3000000}"/>
    <cellStyle name="20% - Ênfase5 13 2" xfId="927" xr:uid="{00000000-0005-0000-0000-0000CC030000}"/>
    <cellStyle name="20% - Ênfase5 13 3" xfId="928" xr:uid="{00000000-0005-0000-0000-0000CD030000}"/>
    <cellStyle name="20% - Ênfase5 13 4" xfId="930" xr:uid="{00000000-0005-0000-0000-0000CF030000}"/>
    <cellStyle name="20% - Ênfase5 14" xfId="932" xr:uid="{00000000-0005-0000-0000-0000D1030000}"/>
    <cellStyle name="20% - Ênfase5 14 2" xfId="933" xr:uid="{00000000-0005-0000-0000-0000D2030000}"/>
    <cellStyle name="20% - Ênfase5 14 3" xfId="936" xr:uid="{00000000-0005-0000-0000-0000D5030000}"/>
    <cellStyle name="20% - Ênfase5 14 4" xfId="940" xr:uid="{00000000-0005-0000-0000-0000D9030000}"/>
    <cellStyle name="20% - Ênfase5 15" xfId="943" xr:uid="{00000000-0005-0000-0000-0000DC030000}"/>
    <cellStyle name="20% - Ênfase5 15 2" xfId="603" xr:uid="{00000000-0005-0000-0000-000088020000}"/>
    <cellStyle name="20% - Ênfase5 15 3" xfId="617" xr:uid="{00000000-0005-0000-0000-000096020000}"/>
    <cellStyle name="20% - Ênfase5 15 4" xfId="629" xr:uid="{00000000-0005-0000-0000-0000A2020000}"/>
    <cellStyle name="20% - Ênfase5 16" xfId="945" xr:uid="{00000000-0005-0000-0000-0000DE030000}"/>
    <cellStyle name="20% - Ênfase5 16 2" xfId="950" xr:uid="{00000000-0005-0000-0000-0000E3030000}"/>
    <cellStyle name="20% - Ênfase5 16 3" xfId="958" xr:uid="{00000000-0005-0000-0000-0000EB030000}"/>
    <cellStyle name="20% - Ênfase5 16 4" xfId="965" xr:uid="{00000000-0005-0000-0000-0000F2030000}"/>
    <cellStyle name="20% - Ênfase5 17" xfId="969" xr:uid="{00000000-0005-0000-0000-0000F6030000}"/>
    <cellStyle name="20% - Ênfase5 17 2" xfId="550" xr:uid="{00000000-0005-0000-0000-000053020000}"/>
    <cellStyle name="20% - Ênfase5 17 3" xfId="972" xr:uid="{00000000-0005-0000-0000-0000F9030000}"/>
    <cellStyle name="20% - Ênfase5 17 4" xfId="975" xr:uid="{00000000-0005-0000-0000-0000FC030000}"/>
    <cellStyle name="20% - Ênfase5 18" xfId="977" xr:uid="{00000000-0005-0000-0000-0000FE030000}"/>
    <cellStyle name="20% - Ênfase5 18 2" xfId="981" xr:uid="{00000000-0005-0000-0000-000002040000}"/>
    <cellStyle name="20% - Ênfase5 18 3" xfId="984" xr:uid="{00000000-0005-0000-0000-000005040000}"/>
    <cellStyle name="20% - Ênfase5 18 4" xfId="988" xr:uid="{00000000-0005-0000-0000-000009040000}"/>
    <cellStyle name="20% - Ênfase5 19" xfId="990" xr:uid="{00000000-0005-0000-0000-00000B040000}"/>
    <cellStyle name="20% - Ênfase5 19 2" xfId="993" xr:uid="{00000000-0005-0000-0000-00000E040000}"/>
    <cellStyle name="20% - Ênfase5 19 3" xfId="575" xr:uid="{00000000-0005-0000-0000-00006C020000}"/>
    <cellStyle name="20% - Ênfase5 19 4" xfId="581" xr:uid="{00000000-0005-0000-0000-000072020000}"/>
    <cellStyle name="20% - Ênfase5 2" xfId="994" xr:uid="{00000000-0005-0000-0000-00000F040000}"/>
    <cellStyle name="20% - Ênfase5 2 2" xfId="934" xr:uid="{00000000-0005-0000-0000-0000D3030000}"/>
    <cellStyle name="20% - Ênfase5 2 2 2" xfId="996" xr:uid="{00000000-0005-0000-0000-000011040000}"/>
    <cellStyle name="20% - Ênfase5 2 2 3" xfId="504" xr:uid="{00000000-0005-0000-0000-000025020000}"/>
    <cellStyle name="20% - Ênfase5 2 2 4" xfId="535" xr:uid="{00000000-0005-0000-0000-000044020000}"/>
    <cellStyle name="20% - Ênfase5 2 3" xfId="938" xr:uid="{00000000-0005-0000-0000-0000D7030000}"/>
    <cellStyle name="20% - Ênfase5 2 4" xfId="998" xr:uid="{00000000-0005-0000-0000-000013040000}"/>
    <cellStyle name="20% - Ênfase5 2 5" xfId="1001" xr:uid="{00000000-0005-0000-0000-000016040000}"/>
    <cellStyle name="20% - Ênfase5 20" xfId="942" xr:uid="{00000000-0005-0000-0000-0000DB030000}"/>
    <cellStyle name="20% - Ênfase5 20 2" xfId="602" xr:uid="{00000000-0005-0000-0000-000087020000}"/>
    <cellStyle name="20% - Ênfase5 20 3" xfId="616" xr:uid="{00000000-0005-0000-0000-000095020000}"/>
    <cellStyle name="20% - Ênfase5 20 4" xfId="628" xr:uid="{00000000-0005-0000-0000-0000A1020000}"/>
    <cellStyle name="20% - Ênfase5 21" xfId="944" xr:uid="{00000000-0005-0000-0000-0000DD030000}"/>
    <cellStyle name="20% - Ênfase5 21 2" xfId="949" xr:uid="{00000000-0005-0000-0000-0000E2030000}"/>
    <cellStyle name="20% - Ênfase5 21 3" xfId="957" xr:uid="{00000000-0005-0000-0000-0000EA030000}"/>
    <cellStyle name="20% - Ênfase5 21 4" xfId="964" xr:uid="{00000000-0005-0000-0000-0000F1030000}"/>
    <cellStyle name="20% - Ênfase5 22" xfId="968" xr:uid="{00000000-0005-0000-0000-0000F5030000}"/>
    <cellStyle name="20% - Ênfase5 3" xfId="1002" xr:uid="{00000000-0005-0000-0000-000017040000}"/>
    <cellStyle name="20% - Ênfase5 3 2" xfId="613" xr:uid="{00000000-0005-0000-0000-000092020000}"/>
    <cellStyle name="20% - Ênfase5 3 2 2" xfId="620" xr:uid="{00000000-0005-0000-0000-000099020000}"/>
    <cellStyle name="20% - Ênfase5 3 2 3" xfId="622" xr:uid="{00000000-0005-0000-0000-00009B020000}"/>
    <cellStyle name="20% - Ênfase5 3 2 4" xfId="624" xr:uid="{00000000-0005-0000-0000-00009D020000}"/>
    <cellStyle name="20% - Ênfase5 3 3" xfId="625" xr:uid="{00000000-0005-0000-0000-00009E020000}"/>
    <cellStyle name="20% - Ênfase5 3 4" xfId="17" xr:uid="{00000000-0005-0000-0000-000013000000}"/>
    <cellStyle name="20% - Ênfase5 3 5" xfId="638" xr:uid="{00000000-0005-0000-0000-0000AB020000}"/>
    <cellStyle name="20% - Ênfase5 4" xfId="1004" xr:uid="{00000000-0005-0000-0000-000019040000}"/>
    <cellStyle name="20% - Ênfase5 4 2" xfId="954" xr:uid="{00000000-0005-0000-0000-0000E7030000}"/>
    <cellStyle name="20% - Ênfase5 4 2 2" xfId="1006" xr:uid="{00000000-0005-0000-0000-00001B040000}"/>
    <cellStyle name="20% - Ênfase5 4 2 3" xfId="1008" xr:uid="{00000000-0005-0000-0000-00001D040000}"/>
    <cellStyle name="20% - Ênfase5 4 2 4" xfId="1010" xr:uid="{00000000-0005-0000-0000-00001F040000}"/>
    <cellStyle name="20% - Ênfase5 4 3" xfId="962" xr:uid="{00000000-0005-0000-0000-0000EF030000}"/>
    <cellStyle name="20% - Ênfase5 4 4" xfId="1013" xr:uid="{00000000-0005-0000-0000-000022040000}"/>
    <cellStyle name="20% - Ênfase5 4 5" xfId="1016" xr:uid="{00000000-0005-0000-0000-000025040000}"/>
    <cellStyle name="20% - Ênfase5 5" xfId="1017" xr:uid="{00000000-0005-0000-0000-000026040000}"/>
    <cellStyle name="20% - Ênfase5 5 2" xfId="970" xr:uid="{00000000-0005-0000-0000-0000F7030000}"/>
    <cellStyle name="20% - Ênfase5 5 2 2" xfId="1018" xr:uid="{00000000-0005-0000-0000-000027040000}"/>
    <cellStyle name="20% - Ênfase5 5 2 3" xfId="1019" xr:uid="{00000000-0005-0000-0000-000028040000}"/>
    <cellStyle name="20% - Ênfase5 5 2 4" xfId="858" xr:uid="{00000000-0005-0000-0000-000087030000}"/>
    <cellStyle name="20% - Ênfase5 5 3" xfId="974" xr:uid="{00000000-0005-0000-0000-0000FB030000}"/>
    <cellStyle name="20% - Ênfase5 5 4" xfId="1022" xr:uid="{00000000-0005-0000-0000-00002B040000}"/>
    <cellStyle name="20% - Ênfase5 5 5" xfId="1025" xr:uid="{00000000-0005-0000-0000-00002E040000}"/>
    <cellStyle name="20% - Ênfase5 6" xfId="1026" xr:uid="{00000000-0005-0000-0000-00002F040000}"/>
    <cellStyle name="20% - Ênfase5 6 2" xfId="982" xr:uid="{00000000-0005-0000-0000-000003040000}"/>
    <cellStyle name="20% - Ênfase5 6 2 2" xfId="1028" xr:uid="{00000000-0005-0000-0000-000031040000}"/>
    <cellStyle name="20% - Ênfase5 6 2 3" xfId="1030" xr:uid="{00000000-0005-0000-0000-000033040000}"/>
    <cellStyle name="20% - Ênfase5 6 2 4" xfId="1032" xr:uid="{00000000-0005-0000-0000-000035040000}"/>
    <cellStyle name="20% - Ênfase5 6 3" xfId="987" xr:uid="{00000000-0005-0000-0000-000008040000}"/>
    <cellStyle name="20% - Ênfase5 6 4" xfId="1035" xr:uid="{00000000-0005-0000-0000-000038040000}"/>
    <cellStyle name="20% - Ênfase5 6 5" xfId="1038" xr:uid="{00000000-0005-0000-0000-00003B040000}"/>
    <cellStyle name="20% - Ênfase5 7" xfId="571" xr:uid="{00000000-0005-0000-0000-000068020000}"/>
    <cellStyle name="20% - Ênfase5 7 2" xfId="574" xr:uid="{00000000-0005-0000-0000-00006B020000}"/>
    <cellStyle name="20% - Ênfase5 7 2 2" xfId="865" xr:uid="{00000000-0005-0000-0000-00008E030000}"/>
    <cellStyle name="20% - Ênfase5 7 2 3" xfId="877" xr:uid="{00000000-0005-0000-0000-00009A030000}"/>
    <cellStyle name="20% - Ênfase5 7 2 4" xfId="891" xr:uid="{00000000-0005-0000-0000-0000A8030000}"/>
    <cellStyle name="20% - Ênfase5 7 3" xfId="580" xr:uid="{00000000-0005-0000-0000-000071020000}"/>
    <cellStyle name="20% - Ênfase5 7 4" xfId="74" xr:uid="{00000000-0005-0000-0000-00005F000000}"/>
    <cellStyle name="20% - Ênfase5 7 5" xfId="1041" xr:uid="{00000000-0005-0000-0000-00003E040000}"/>
    <cellStyle name="20% - Ênfase5 8" xfId="182" xr:uid="{00000000-0005-0000-0000-0000E3000000}"/>
    <cellStyle name="20% - Ênfase5 8 2" xfId="803" xr:uid="{00000000-0005-0000-0000-000050030000}"/>
    <cellStyle name="20% - Ênfase5 8 2 2" xfId="805" xr:uid="{00000000-0005-0000-0000-000052030000}"/>
    <cellStyle name="20% - Ênfase5 8 2 3" xfId="807" xr:uid="{00000000-0005-0000-0000-000054030000}"/>
    <cellStyle name="20% - Ênfase5 8 2 4" xfId="410" xr:uid="{00000000-0005-0000-0000-0000C7010000}"/>
    <cellStyle name="20% - Ênfase5 8 3" xfId="810" xr:uid="{00000000-0005-0000-0000-000057030000}"/>
    <cellStyle name="20% - Ênfase5 8 4" xfId="815" xr:uid="{00000000-0005-0000-0000-00005C030000}"/>
    <cellStyle name="20% - Ênfase5 8 5" xfId="822" xr:uid="{00000000-0005-0000-0000-000063030000}"/>
    <cellStyle name="20% - Ênfase5 9" xfId="186" xr:uid="{00000000-0005-0000-0000-0000E7000000}"/>
    <cellStyle name="20% - Ênfase5 9 2" xfId="526" xr:uid="{00000000-0005-0000-0000-00003B020000}"/>
    <cellStyle name="20% - Ênfase5 9 2 2" xfId="1042" xr:uid="{00000000-0005-0000-0000-00003F040000}"/>
    <cellStyle name="20% - Ênfase5 9 2 3" xfId="1046" xr:uid="{00000000-0005-0000-0000-000043040000}"/>
    <cellStyle name="20% - Ênfase5 9 2 4" xfId="1052" xr:uid="{00000000-0005-0000-0000-000049040000}"/>
    <cellStyle name="20% - Ênfase5 9 3" xfId="534" xr:uid="{00000000-0005-0000-0000-000043020000}"/>
    <cellStyle name="20% - Ênfase5 9 4" xfId="1057" xr:uid="{00000000-0005-0000-0000-00004E040000}"/>
    <cellStyle name="20% - Ênfase5 9 5" xfId="1061" xr:uid="{00000000-0005-0000-0000-000052040000}"/>
    <cellStyle name="20% - Ênfase6 10" xfId="1062" xr:uid="{00000000-0005-0000-0000-000053040000}"/>
    <cellStyle name="20% - Ênfase6 10 2" xfId="778" xr:uid="{00000000-0005-0000-0000-000037030000}"/>
    <cellStyle name="20% - Ênfase6 10 2 2" xfId="1063" xr:uid="{00000000-0005-0000-0000-000054040000}"/>
    <cellStyle name="20% - Ênfase6 10 2 3" xfId="1064" xr:uid="{00000000-0005-0000-0000-000055040000}"/>
    <cellStyle name="20% - Ênfase6 10 2 4" xfId="1065" xr:uid="{00000000-0005-0000-0000-000056040000}"/>
    <cellStyle name="20% - Ênfase6 10 3" xfId="1066" xr:uid="{00000000-0005-0000-0000-000057040000}"/>
    <cellStyle name="20% - Ênfase6 10 4" xfId="1067" xr:uid="{00000000-0005-0000-0000-000058040000}"/>
    <cellStyle name="20% - Ênfase6 10 5" xfId="1068" xr:uid="{00000000-0005-0000-0000-000059040000}"/>
    <cellStyle name="20% - Ênfase6 11" xfId="213" xr:uid="{00000000-0005-0000-0000-000002010000}"/>
    <cellStyle name="20% - Ênfase6 11 2" xfId="786" xr:uid="{00000000-0005-0000-0000-00003F030000}"/>
    <cellStyle name="20% - Ênfase6 11 3" xfId="791" xr:uid="{00000000-0005-0000-0000-000044030000}"/>
    <cellStyle name="20% - Ênfase6 11 4" xfId="860" xr:uid="{00000000-0005-0000-0000-000089030000}"/>
    <cellStyle name="20% - Ênfase6 12" xfId="221" xr:uid="{00000000-0005-0000-0000-00000A010000}"/>
    <cellStyle name="20% - Ênfase6 12 2" xfId="997" xr:uid="{00000000-0005-0000-0000-000012040000}"/>
    <cellStyle name="20% - Ênfase6 12 3" xfId="1000" xr:uid="{00000000-0005-0000-0000-000015040000}"/>
    <cellStyle name="20% - Ênfase6 12 4" xfId="1070" xr:uid="{00000000-0005-0000-0000-00005B040000}"/>
    <cellStyle name="20% - Ênfase6 13" xfId="229" xr:uid="{00000000-0005-0000-0000-000012010000}"/>
    <cellStyle name="20% - Ênfase6 13 2" xfId="16" xr:uid="{00000000-0005-0000-0000-000012000000}"/>
    <cellStyle name="20% - Ênfase6 13 3" xfId="637" xr:uid="{00000000-0005-0000-0000-0000AA020000}"/>
    <cellStyle name="20% - Ênfase6 13 4" xfId="650" xr:uid="{00000000-0005-0000-0000-0000B7020000}"/>
    <cellStyle name="20% - Ênfase6 14" xfId="482" xr:uid="{00000000-0005-0000-0000-00000F020000}"/>
    <cellStyle name="20% - Ênfase6 14 2" xfId="1012" xr:uid="{00000000-0005-0000-0000-000021040000}"/>
    <cellStyle name="20% - Ênfase6 14 3" xfId="1015" xr:uid="{00000000-0005-0000-0000-000024040000}"/>
    <cellStyle name="20% - Ênfase6 14 4" xfId="1071" xr:uid="{00000000-0005-0000-0000-00005C040000}"/>
    <cellStyle name="20% - Ênfase6 15" xfId="1073" xr:uid="{00000000-0005-0000-0000-00005E040000}"/>
    <cellStyle name="20% - Ênfase6 15 2" xfId="1021" xr:uid="{00000000-0005-0000-0000-00002A040000}"/>
    <cellStyle name="20% - Ênfase6 15 3" xfId="1024" xr:uid="{00000000-0005-0000-0000-00002D040000}"/>
    <cellStyle name="20% - Ênfase6 15 4" xfId="1075" xr:uid="{00000000-0005-0000-0000-000060040000}"/>
    <cellStyle name="20% - Ênfase6 16" xfId="1077" xr:uid="{00000000-0005-0000-0000-000062040000}"/>
    <cellStyle name="20% - Ênfase6 16 2" xfId="1034" xr:uid="{00000000-0005-0000-0000-000037040000}"/>
    <cellStyle name="20% - Ênfase6 16 3" xfId="1037" xr:uid="{00000000-0005-0000-0000-00003A040000}"/>
    <cellStyle name="20% - Ênfase6 16 4" xfId="1079" xr:uid="{00000000-0005-0000-0000-000064040000}"/>
    <cellStyle name="20% - Ênfase6 17" xfId="1081" xr:uid="{00000000-0005-0000-0000-000066040000}"/>
    <cellStyle name="20% - Ênfase6 17 2" xfId="73" xr:uid="{00000000-0005-0000-0000-00005E000000}"/>
    <cellStyle name="20% - Ênfase6 17 3" xfId="1040" xr:uid="{00000000-0005-0000-0000-00003D040000}"/>
    <cellStyle name="20% - Ênfase6 17 4" xfId="1083" xr:uid="{00000000-0005-0000-0000-000068040000}"/>
    <cellStyle name="20% - Ênfase6 18" xfId="1084" xr:uid="{00000000-0005-0000-0000-000069040000}"/>
    <cellStyle name="20% - Ênfase6 18 2" xfId="814" xr:uid="{00000000-0005-0000-0000-00005B030000}"/>
    <cellStyle name="20% - Ênfase6 18 3" xfId="821" xr:uid="{00000000-0005-0000-0000-000062030000}"/>
    <cellStyle name="20% - Ênfase6 18 4" xfId="829" xr:uid="{00000000-0005-0000-0000-00006A030000}"/>
    <cellStyle name="20% - Ênfase6 19" xfId="1085" xr:uid="{00000000-0005-0000-0000-00006A040000}"/>
    <cellStyle name="20% - Ênfase6 19 2" xfId="1056" xr:uid="{00000000-0005-0000-0000-00004D040000}"/>
    <cellStyle name="20% - Ênfase6 19 3" xfId="1060" xr:uid="{00000000-0005-0000-0000-000051040000}"/>
    <cellStyle name="20% - Ênfase6 19 4" xfId="1089" xr:uid="{00000000-0005-0000-0000-00006E040000}"/>
    <cellStyle name="20% - Ênfase6 2" xfId="1090" xr:uid="{00000000-0005-0000-0000-00006F040000}"/>
    <cellStyle name="20% - Ênfase6 2 2" xfId="313" xr:uid="{00000000-0005-0000-0000-000066010000}"/>
    <cellStyle name="20% - Ênfase6 2 2 2" xfId="1092" xr:uid="{00000000-0005-0000-0000-000071040000}"/>
    <cellStyle name="20% - Ênfase6 2 2 3" xfId="1093" xr:uid="{00000000-0005-0000-0000-000072040000}"/>
    <cellStyle name="20% - Ênfase6 2 2 4" xfId="1094" xr:uid="{00000000-0005-0000-0000-000073040000}"/>
    <cellStyle name="20% - Ênfase6 2 3" xfId="1095" xr:uid="{00000000-0005-0000-0000-000074040000}"/>
    <cellStyle name="20% - Ênfase6 2 4" xfId="1097" xr:uid="{00000000-0005-0000-0000-000076040000}"/>
    <cellStyle name="20% - Ênfase6 2 5" xfId="1099" xr:uid="{00000000-0005-0000-0000-000078040000}"/>
    <cellStyle name="20% - Ênfase6 20" xfId="1072" xr:uid="{00000000-0005-0000-0000-00005D040000}"/>
    <cellStyle name="20% - Ênfase6 20 2" xfId="1020" xr:uid="{00000000-0005-0000-0000-000029040000}"/>
    <cellStyle name="20% - Ênfase6 20 3" xfId="1023" xr:uid="{00000000-0005-0000-0000-00002C040000}"/>
    <cellStyle name="20% - Ênfase6 20 4" xfId="1074" xr:uid="{00000000-0005-0000-0000-00005F040000}"/>
    <cellStyle name="20% - Ênfase6 21" xfId="1076" xr:uid="{00000000-0005-0000-0000-000061040000}"/>
    <cellStyle name="20% - Ênfase6 21 2" xfId="1033" xr:uid="{00000000-0005-0000-0000-000036040000}"/>
    <cellStyle name="20% - Ênfase6 21 3" xfId="1036" xr:uid="{00000000-0005-0000-0000-000039040000}"/>
    <cellStyle name="20% - Ênfase6 21 4" xfId="1078" xr:uid="{00000000-0005-0000-0000-000063040000}"/>
    <cellStyle name="20% - Ênfase6 22" xfId="1080" xr:uid="{00000000-0005-0000-0000-000065040000}"/>
    <cellStyle name="20% - Ênfase6 3" xfId="1100" xr:uid="{00000000-0005-0000-0000-000079040000}"/>
    <cellStyle name="20% - Ênfase6 3 2" xfId="32" xr:uid="{00000000-0005-0000-0000-000028000000}"/>
    <cellStyle name="20% - Ênfase6 3 2 2" xfId="1103" xr:uid="{00000000-0005-0000-0000-00007C040000}"/>
    <cellStyle name="20% - Ênfase6 3 2 3" xfId="1105" xr:uid="{00000000-0005-0000-0000-00007E040000}"/>
    <cellStyle name="20% - Ênfase6 3 2 4" xfId="1106" xr:uid="{00000000-0005-0000-0000-00007F040000}"/>
    <cellStyle name="20% - Ênfase6 3 3" xfId="1108" xr:uid="{00000000-0005-0000-0000-000081040000}"/>
    <cellStyle name="20% - Ênfase6 3 4" xfId="1110" xr:uid="{00000000-0005-0000-0000-000083040000}"/>
    <cellStyle name="20% - Ênfase6 3 5" xfId="1112" xr:uid="{00000000-0005-0000-0000-000085040000}"/>
    <cellStyle name="20% - Ênfase6 4" xfId="1114" xr:uid="{00000000-0005-0000-0000-000087040000}"/>
    <cellStyle name="20% - Ênfase6 4 2" xfId="343" xr:uid="{00000000-0005-0000-0000-000084010000}"/>
    <cellStyle name="20% - Ênfase6 4 2 2" xfId="1116" xr:uid="{00000000-0005-0000-0000-000089040000}"/>
    <cellStyle name="20% - Ênfase6 4 2 3" xfId="1117" xr:uid="{00000000-0005-0000-0000-00008A040000}"/>
    <cellStyle name="20% - Ênfase6 4 2 4" xfId="1118" xr:uid="{00000000-0005-0000-0000-00008B040000}"/>
    <cellStyle name="20% - Ênfase6 4 3" xfId="1119" xr:uid="{00000000-0005-0000-0000-00008C040000}"/>
    <cellStyle name="20% - Ênfase6 4 4" xfId="1121" xr:uid="{00000000-0005-0000-0000-00008E040000}"/>
    <cellStyle name="20% - Ênfase6 4 5" xfId="1123" xr:uid="{00000000-0005-0000-0000-000090040000}"/>
    <cellStyle name="20% - Ênfase6 5" xfId="1124" xr:uid="{00000000-0005-0000-0000-000091040000}"/>
    <cellStyle name="20% - Ênfase6 5 2" xfId="380" xr:uid="{00000000-0005-0000-0000-0000A9010000}"/>
    <cellStyle name="20% - Ênfase6 5 2 2" xfId="1125" xr:uid="{00000000-0005-0000-0000-000092040000}"/>
    <cellStyle name="20% - Ênfase6 5 2 3" xfId="1127" xr:uid="{00000000-0005-0000-0000-000094040000}"/>
    <cellStyle name="20% - Ênfase6 5 2 4" xfId="1129" xr:uid="{00000000-0005-0000-0000-000096040000}"/>
    <cellStyle name="20% - Ênfase6 5 3" xfId="1131" xr:uid="{00000000-0005-0000-0000-000098040000}"/>
    <cellStyle name="20% - Ênfase6 5 4" xfId="1133" xr:uid="{00000000-0005-0000-0000-00009A040000}"/>
    <cellStyle name="20% - Ênfase6 5 5" xfId="1134" xr:uid="{00000000-0005-0000-0000-00009B040000}"/>
    <cellStyle name="20% - Ênfase6 6" xfId="1135" xr:uid="{00000000-0005-0000-0000-00009C040000}"/>
    <cellStyle name="20% - Ênfase6 6 2" xfId="386" xr:uid="{00000000-0005-0000-0000-0000AF010000}"/>
    <cellStyle name="20% - Ênfase6 6 2 2" xfId="1136" xr:uid="{00000000-0005-0000-0000-00009D040000}"/>
    <cellStyle name="20% - Ênfase6 6 2 3" xfId="1138" xr:uid="{00000000-0005-0000-0000-00009F040000}"/>
    <cellStyle name="20% - Ênfase6 6 2 4" xfId="1139" xr:uid="{00000000-0005-0000-0000-0000A0040000}"/>
    <cellStyle name="20% - Ênfase6 6 3" xfId="1140" xr:uid="{00000000-0005-0000-0000-0000A1040000}"/>
    <cellStyle name="20% - Ênfase6 6 4" xfId="1141" xr:uid="{00000000-0005-0000-0000-0000A2040000}"/>
    <cellStyle name="20% - Ênfase6 6 5" xfId="1142" xr:uid="{00000000-0005-0000-0000-0000A3040000}"/>
    <cellStyle name="20% - Ênfase6 7" xfId="585" xr:uid="{00000000-0005-0000-0000-000076020000}"/>
    <cellStyle name="20% - Ênfase6 7 2" xfId="404" xr:uid="{00000000-0005-0000-0000-0000C1010000}"/>
    <cellStyle name="20% - Ênfase6 7 2 2" xfId="1143" xr:uid="{00000000-0005-0000-0000-0000A4040000}"/>
    <cellStyle name="20% - Ênfase6 7 2 3" xfId="1144" xr:uid="{00000000-0005-0000-0000-0000A5040000}"/>
    <cellStyle name="20% - Ênfase6 7 2 4" xfId="1145" xr:uid="{00000000-0005-0000-0000-0000A6040000}"/>
    <cellStyle name="20% - Ênfase6 7 3" xfId="587" xr:uid="{00000000-0005-0000-0000-000078020000}"/>
    <cellStyle name="20% - Ênfase6 7 4" xfId="589" xr:uid="{00000000-0005-0000-0000-00007A020000}"/>
    <cellStyle name="20% - Ênfase6 7 5" xfId="1147" xr:uid="{00000000-0005-0000-0000-0000A8040000}"/>
    <cellStyle name="20% - Ênfase6 8" xfId="193" xr:uid="{00000000-0005-0000-0000-0000EE000000}"/>
    <cellStyle name="20% - Ênfase6 8 2" xfId="1150" xr:uid="{00000000-0005-0000-0000-0000AB040000}"/>
    <cellStyle name="20% - Ênfase6 8 2 2" xfId="1153" xr:uid="{00000000-0005-0000-0000-0000AE040000}"/>
    <cellStyle name="20% - Ênfase6 8 2 3" xfId="1155" xr:uid="{00000000-0005-0000-0000-0000B0040000}"/>
    <cellStyle name="20% - Ênfase6 8 2 4" xfId="1157" xr:uid="{00000000-0005-0000-0000-0000B2040000}"/>
    <cellStyle name="20% - Ênfase6 8 3" xfId="1160" xr:uid="{00000000-0005-0000-0000-0000B5040000}"/>
    <cellStyle name="20% - Ênfase6 8 4" xfId="1163" xr:uid="{00000000-0005-0000-0000-0000B8040000}"/>
    <cellStyle name="20% - Ênfase6 8 5" xfId="31" xr:uid="{00000000-0005-0000-0000-000025000000}"/>
    <cellStyle name="20% - Ênfase6 9" xfId="197" xr:uid="{00000000-0005-0000-0000-0000F2000000}"/>
    <cellStyle name="20% - Ênfase6 9 2" xfId="148" xr:uid="{00000000-0005-0000-0000-0000C1000000}"/>
    <cellStyle name="20% - Ênfase6 9 2 2" xfId="154" xr:uid="{00000000-0005-0000-0000-0000C7000000}"/>
    <cellStyle name="20% - Ênfase6 9 2 3" xfId="161" xr:uid="{00000000-0005-0000-0000-0000CE000000}"/>
    <cellStyle name="20% - Ênfase6 9 2 4" xfId="169" xr:uid="{00000000-0005-0000-0000-0000D6000000}"/>
    <cellStyle name="20% - Ênfase6 9 3" xfId="12" xr:uid="{00000000-0005-0000-0000-00000D000000}"/>
    <cellStyle name="20% - Ênfase6 9 4" xfId="49" xr:uid="{00000000-0005-0000-0000-00003D000000}"/>
    <cellStyle name="20% - Ênfase6 9 5" xfId="38" xr:uid="{00000000-0005-0000-0000-000030000000}"/>
    <cellStyle name="40% - Ênfase1 10" xfId="1164" xr:uid="{00000000-0005-0000-0000-0000B9040000}"/>
    <cellStyle name="40% - Ênfase1 10 2" xfId="1166" xr:uid="{00000000-0005-0000-0000-0000BB040000}"/>
    <cellStyle name="40% - Ênfase1 10 2 2" xfId="282" xr:uid="{00000000-0005-0000-0000-000047010000}"/>
    <cellStyle name="40% - Ênfase1 10 2 3" xfId="298" xr:uid="{00000000-0005-0000-0000-000057010000}"/>
    <cellStyle name="40% - Ênfase1 10 2 4" xfId="319" xr:uid="{00000000-0005-0000-0000-00006C010000}"/>
    <cellStyle name="40% - Ênfase1 10 3" xfId="1169" xr:uid="{00000000-0005-0000-0000-0000BE040000}"/>
    <cellStyle name="40% - Ênfase1 10 4" xfId="1172" xr:uid="{00000000-0005-0000-0000-0000C1040000}"/>
    <cellStyle name="40% - Ênfase1 10 5" xfId="1175" xr:uid="{00000000-0005-0000-0000-0000C4040000}"/>
    <cellStyle name="40% - Ênfase1 11" xfId="1177" xr:uid="{00000000-0005-0000-0000-0000C6040000}"/>
    <cellStyle name="40% - Ênfase1 11 2" xfId="1179" xr:uid="{00000000-0005-0000-0000-0000C8040000}"/>
    <cellStyle name="40% - Ênfase1 11 2 2" xfId="611" xr:uid="{00000000-0005-0000-0000-000090020000}"/>
    <cellStyle name="40% - Ênfase1 11 2 3" xfId="23" xr:uid="{00000000-0005-0000-0000-00001B000000}"/>
    <cellStyle name="40% - Ênfase1 11 2 4" xfId="1181" xr:uid="{00000000-0005-0000-0000-0000CA040000}"/>
    <cellStyle name="40% - Ênfase1 11 3" xfId="1182" xr:uid="{00000000-0005-0000-0000-0000CB040000}"/>
    <cellStyle name="40% - Ênfase1 11 4" xfId="1102" xr:uid="{00000000-0005-0000-0000-00007B040000}"/>
    <cellStyle name="40% - Ênfase1 11 5" xfId="1104" xr:uid="{00000000-0005-0000-0000-00007D040000}"/>
    <cellStyle name="40% - Ênfase1 12" xfId="1183" xr:uid="{00000000-0005-0000-0000-0000CC040000}"/>
    <cellStyle name="40% - Ênfase1 12 2" xfId="1185" xr:uid="{00000000-0005-0000-0000-0000CE040000}"/>
    <cellStyle name="40% - Ênfase1 12 3" xfId="1188" xr:uid="{00000000-0005-0000-0000-0000D1040000}"/>
    <cellStyle name="40% - Ênfase1 12 4" xfId="1192" xr:uid="{00000000-0005-0000-0000-0000D5040000}"/>
    <cellStyle name="40% - Ênfase1 13" xfId="1193" xr:uid="{00000000-0005-0000-0000-0000D6040000}"/>
    <cellStyle name="40% - Ênfase1 13 2" xfId="842" xr:uid="{00000000-0005-0000-0000-000077030000}"/>
    <cellStyle name="40% - Ênfase1 13 3" xfId="857" xr:uid="{00000000-0005-0000-0000-000086030000}"/>
    <cellStyle name="40% - Ênfase1 13 4" xfId="1195" xr:uid="{00000000-0005-0000-0000-0000D8040000}"/>
    <cellStyle name="40% - Ênfase1 14" xfId="1198" xr:uid="{00000000-0005-0000-0000-0000DB040000}"/>
    <cellStyle name="40% - Ênfase1 14 2" xfId="1200" xr:uid="{00000000-0005-0000-0000-0000DD040000}"/>
    <cellStyle name="40% - Ênfase1 14 3" xfId="1202" xr:uid="{00000000-0005-0000-0000-0000DF040000}"/>
    <cellStyle name="40% - Ênfase1 14 4" xfId="1204" xr:uid="{00000000-0005-0000-0000-0000E1040000}"/>
    <cellStyle name="40% - Ênfase1 15" xfId="252" xr:uid="{00000000-0005-0000-0000-000029010000}"/>
    <cellStyle name="40% - Ênfase1 15 2" xfId="255" xr:uid="{00000000-0005-0000-0000-00002C010000}"/>
    <cellStyle name="40% - Ênfase1 15 3" xfId="258" xr:uid="{00000000-0005-0000-0000-00002F010000}"/>
    <cellStyle name="40% - Ênfase1 15 4" xfId="261" xr:uid="{00000000-0005-0000-0000-000032010000}"/>
    <cellStyle name="40% - Ênfase1 16" xfId="267" xr:uid="{00000000-0005-0000-0000-000038010000}"/>
    <cellStyle name="40% - Ênfase1 16 2" xfId="1206" xr:uid="{00000000-0005-0000-0000-0000E3040000}"/>
    <cellStyle name="40% - Ênfase1 16 3" xfId="1208" xr:uid="{00000000-0005-0000-0000-0000E5040000}"/>
    <cellStyle name="40% - Ênfase1 16 4" xfId="1210" xr:uid="{00000000-0005-0000-0000-0000E7040000}"/>
    <cellStyle name="40% - Ênfase1 17" xfId="273" xr:uid="{00000000-0005-0000-0000-00003E010000}"/>
    <cellStyle name="40% - Ênfase1 17 2" xfId="912" xr:uid="{00000000-0005-0000-0000-0000BD030000}"/>
    <cellStyle name="40% - Ênfase1 17 3" xfId="916" xr:uid="{00000000-0005-0000-0000-0000C1030000}"/>
    <cellStyle name="40% - Ênfase1 17 4" xfId="920" xr:uid="{00000000-0005-0000-0000-0000C5030000}"/>
    <cellStyle name="40% - Ênfase1 18" xfId="276" xr:uid="{00000000-0005-0000-0000-000041010000}"/>
    <cellStyle name="40% - Ênfase1 18 2" xfId="978" xr:uid="{00000000-0005-0000-0000-0000FF030000}"/>
    <cellStyle name="40% - Ênfase1 18 3" xfId="991" xr:uid="{00000000-0005-0000-0000-00000C040000}"/>
    <cellStyle name="40% - Ênfase1 18 4" xfId="1211" xr:uid="{00000000-0005-0000-0000-0000E8040000}"/>
    <cellStyle name="40% - Ênfase1 19" xfId="923" xr:uid="{00000000-0005-0000-0000-0000C8030000}"/>
    <cellStyle name="40% - Ênfase1 19 2" xfId="1212" xr:uid="{00000000-0005-0000-0000-0000E9040000}"/>
    <cellStyle name="40% - Ênfase1 19 3" xfId="1214" xr:uid="{00000000-0005-0000-0000-0000EB040000}"/>
    <cellStyle name="40% - Ênfase1 19 4" xfId="1216" xr:uid="{00000000-0005-0000-0000-0000ED040000}"/>
    <cellStyle name="40% - Ênfase1 2" xfId="1219" xr:uid="{00000000-0005-0000-0000-0000F0040000}"/>
    <cellStyle name="40% - Ênfase1 2 2" xfId="1222" xr:uid="{00000000-0005-0000-0000-0000F3040000}"/>
    <cellStyle name="40% - Ênfase1 2 2 2" xfId="1039" xr:uid="{00000000-0005-0000-0000-00003C040000}"/>
    <cellStyle name="40% - Ênfase1 2 2 3" xfId="1082" xr:uid="{00000000-0005-0000-0000-000067040000}"/>
    <cellStyle name="40% - Ênfase1 2 2 4" xfId="1225" xr:uid="{00000000-0005-0000-0000-0000F6040000}"/>
    <cellStyle name="40% - Ênfase1 2 3" xfId="1227" xr:uid="{00000000-0005-0000-0000-0000F8040000}"/>
    <cellStyle name="40% - Ênfase1 2 4" xfId="1234" xr:uid="{00000000-0005-0000-0000-0000FF040000}"/>
    <cellStyle name="40% - Ênfase1 2 5" xfId="871" xr:uid="{00000000-0005-0000-0000-000094030000}"/>
    <cellStyle name="40% - Ênfase1 20" xfId="251" xr:uid="{00000000-0005-0000-0000-000028010000}"/>
    <cellStyle name="40% - Ênfase1 20 2" xfId="254" xr:uid="{00000000-0005-0000-0000-00002B010000}"/>
    <cellStyle name="40% - Ênfase1 20 3" xfId="257" xr:uid="{00000000-0005-0000-0000-00002E010000}"/>
    <cellStyle name="40% - Ênfase1 20 4" xfId="260" xr:uid="{00000000-0005-0000-0000-000031010000}"/>
    <cellStyle name="40% - Ênfase1 21" xfId="266" xr:uid="{00000000-0005-0000-0000-000037010000}"/>
    <cellStyle name="40% - Ênfase1 21 2" xfId="1205" xr:uid="{00000000-0005-0000-0000-0000E2040000}"/>
    <cellStyle name="40% - Ênfase1 21 3" xfId="1207" xr:uid="{00000000-0005-0000-0000-0000E4040000}"/>
    <cellStyle name="40% - Ênfase1 21 4" xfId="1209" xr:uid="{00000000-0005-0000-0000-0000E6040000}"/>
    <cellStyle name="40% - Ênfase1 22" xfId="272" xr:uid="{00000000-0005-0000-0000-00003D010000}"/>
    <cellStyle name="40% - Ênfase1 22 2" xfId="911" xr:uid="{00000000-0005-0000-0000-0000BC030000}"/>
    <cellStyle name="40% - Ênfase1 22 3" xfId="915" xr:uid="{00000000-0005-0000-0000-0000C0030000}"/>
    <cellStyle name="40% - Ênfase1 22 4" xfId="919" xr:uid="{00000000-0005-0000-0000-0000C4030000}"/>
    <cellStyle name="40% - Ênfase1 23" xfId="275" xr:uid="{00000000-0005-0000-0000-000040010000}"/>
    <cellStyle name="40% - Ênfase1 3" xfId="510" xr:uid="{00000000-0005-0000-0000-00002B020000}"/>
    <cellStyle name="40% - Ênfase1 3 2" xfId="87" xr:uid="{00000000-0005-0000-0000-000071000000}"/>
    <cellStyle name="40% - Ênfase1 3 2 2" xfId="1146" xr:uid="{00000000-0005-0000-0000-0000A7040000}"/>
    <cellStyle name="40% - Ênfase1 3 2 3" xfId="1235" xr:uid="{00000000-0005-0000-0000-000000050000}"/>
    <cellStyle name="40% - Ênfase1 3 2 4" xfId="1236" xr:uid="{00000000-0005-0000-0000-000001050000}"/>
    <cellStyle name="40% - Ênfase1 3 3" xfId="513" xr:uid="{00000000-0005-0000-0000-00002E020000}"/>
    <cellStyle name="40% - Ênfase1 3 4" xfId="517" xr:uid="{00000000-0005-0000-0000-000032020000}"/>
    <cellStyle name="40% - Ênfase1 3 5" xfId="882" xr:uid="{00000000-0005-0000-0000-00009F030000}"/>
    <cellStyle name="40% - Ênfase1 4" xfId="523" xr:uid="{00000000-0005-0000-0000-000038020000}"/>
    <cellStyle name="40% - Ênfase1 4 2" xfId="1237" xr:uid="{00000000-0005-0000-0000-000002050000}"/>
    <cellStyle name="40% - Ênfase1 4 2 2" xfId="1241" xr:uid="{00000000-0005-0000-0000-000006050000}"/>
    <cellStyle name="40% - Ênfase1 4 2 3" xfId="1242" xr:uid="{00000000-0005-0000-0000-000007050000}"/>
    <cellStyle name="40% - Ênfase1 4 2 4" xfId="1243" xr:uid="{00000000-0005-0000-0000-000008050000}"/>
    <cellStyle name="40% - Ênfase1 4 3" xfId="1246" xr:uid="{00000000-0005-0000-0000-00000B050000}"/>
    <cellStyle name="40% - Ênfase1 4 4" xfId="1249" xr:uid="{00000000-0005-0000-0000-00000E050000}"/>
    <cellStyle name="40% - Ênfase1 4 5" xfId="895" xr:uid="{00000000-0005-0000-0000-0000AC030000}"/>
    <cellStyle name="40% - Ênfase1 5" xfId="529" xr:uid="{00000000-0005-0000-0000-00003E020000}"/>
    <cellStyle name="40% - Ênfase1 5 2" xfId="1045" xr:uid="{00000000-0005-0000-0000-000042040000}"/>
    <cellStyle name="40% - Ênfase1 5 2 2" xfId="1069" xr:uid="{00000000-0005-0000-0000-00005A040000}"/>
    <cellStyle name="40% - Ênfase1 5 2 3" xfId="1250" xr:uid="{00000000-0005-0000-0000-00000F050000}"/>
    <cellStyle name="40% - Ênfase1 5 2 4" xfId="1251" xr:uid="{00000000-0005-0000-0000-000010050000}"/>
    <cellStyle name="40% - Ênfase1 5 3" xfId="1049" xr:uid="{00000000-0005-0000-0000-000046040000}"/>
    <cellStyle name="40% - Ênfase1 5 4" xfId="1051" xr:uid="{00000000-0005-0000-0000-000048040000}"/>
    <cellStyle name="40% - Ênfase1 5 5" xfId="564" xr:uid="{00000000-0005-0000-0000-000061020000}"/>
    <cellStyle name="40% - Ênfase1 6" xfId="531" xr:uid="{00000000-0005-0000-0000-000040020000}"/>
    <cellStyle name="40% - Ênfase1 6 2" xfId="1253" xr:uid="{00000000-0005-0000-0000-000012050000}"/>
    <cellStyle name="40% - Ênfase1 6 2 2" xfId="1254" xr:uid="{00000000-0005-0000-0000-000013050000}"/>
    <cellStyle name="40% - Ênfase1 6 2 3" xfId="70" xr:uid="{00000000-0005-0000-0000-00005A000000}"/>
    <cellStyle name="40% - Ênfase1 6 2 4" xfId="1255" xr:uid="{00000000-0005-0000-0000-000014050000}"/>
    <cellStyle name="40% - Ênfase1 6 3" xfId="1257" xr:uid="{00000000-0005-0000-0000-000016050000}"/>
    <cellStyle name="40% - Ênfase1 6 4" xfId="1259" xr:uid="{00000000-0005-0000-0000-000018050000}"/>
    <cellStyle name="40% - Ênfase1 6 5" xfId="901" xr:uid="{00000000-0005-0000-0000-0000B2030000}"/>
    <cellStyle name="40% - Ênfase1 7" xfId="1054" xr:uid="{00000000-0005-0000-0000-00004B040000}"/>
    <cellStyle name="40% - Ênfase1 7 2" xfId="1197" xr:uid="{00000000-0005-0000-0000-0000DA040000}"/>
    <cellStyle name="40% - Ênfase1 7 2 2" xfId="1199" xr:uid="{00000000-0005-0000-0000-0000DC040000}"/>
    <cellStyle name="40% - Ênfase1 7 2 3" xfId="1201" xr:uid="{00000000-0005-0000-0000-0000DE040000}"/>
    <cellStyle name="40% - Ênfase1 7 2 4" xfId="1203" xr:uid="{00000000-0005-0000-0000-0000E0040000}"/>
    <cellStyle name="40% - Ênfase1 7 3" xfId="249" xr:uid="{00000000-0005-0000-0000-000026010000}"/>
    <cellStyle name="40% - Ênfase1 7 4" xfId="264" xr:uid="{00000000-0005-0000-0000-000035010000}"/>
    <cellStyle name="40% - Ênfase1 7 5" xfId="268" xr:uid="{00000000-0005-0000-0000-000039010000}"/>
    <cellStyle name="40% - Ênfase1 8" xfId="1058" xr:uid="{00000000-0005-0000-0000-00004F040000}"/>
    <cellStyle name="40% - Ênfase1 8 2" xfId="1260" xr:uid="{00000000-0005-0000-0000-000019050000}"/>
    <cellStyle name="40% - Ênfase1 8 2 2" xfId="111" xr:uid="{00000000-0005-0000-0000-00009A000000}"/>
    <cellStyle name="40% - Ênfase1 8 2 3" xfId="1261" xr:uid="{00000000-0005-0000-0000-00001A050000}"/>
    <cellStyle name="40% - Ênfase1 8 2 4" xfId="1262" xr:uid="{00000000-0005-0000-0000-00001B050000}"/>
    <cellStyle name="40% - Ênfase1 8 3" xfId="283" xr:uid="{00000000-0005-0000-0000-000048010000}"/>
    <cellStyle name="40% - Ênfase1 8 4" xfId="289" xr:uid="{00000000-0005-0000-0000-00004E010000}"/>
    <cellStyle name="40% - Ênfase1 8 5" xfId="292" xr:uid="{00000000-0005-0000-0000-000051010000}"/>
    <cellStyle name="40% - Ênfase1 9" xfId="1087" xr:uid="{00000000-0005-0000-0000-00006C040000}"/>
    <cellStyle name="40% - Ênfase1 9 2" xfId="1264" xr:uid="{00000000-0005-0000-0000-00001D050000}"/>
    <cellStyle name="40% - Ênfase1 9 2 2" xfId="1086" xr:uid="{00000000-0005-0000-0000-00006B040000}"/>
    <cellStyle name="40% - Ênfase1 9 2 3" xfId="1265" xr:uid="{00000000-0005-0000-0000-00001E050000}"/>
    <cellStyle name="40% - Ênfase1 9 2 4" xfId="1266" xr:uid="{00000000-0005-0000-0000-00001F050000}"/>
    <cellStyle name="40% - Ênfase1 9 3" xfId="299" xr:uid="{00000000-0005-0000-0000-000058010000}"/>
    <cellStyle name="40% - Ênfase1 9 4" xfId="309" xr:uid="{00000000-0005-0000-0000-000062010000}"/>
    <cellStyle name="40% - Ênfase1 9 5" xfId="311" xr:uid="{00000000-0005-0000-0000-000064010000}"/>
    <cellStyle name="40% - Ênfase2 10" xfId="1267" xr:uid="{00000000-0005-0000-0000-000020050000}"/>
    <cellStyle name="40% - Ênfase2 10 2" xfId="1268" xr:uid="{00000000-0005-0000-0000-000021050000}"/>
    <cellStyle name="40% - Ênfase2 10 2 2" xfId="1269" xr:uid="{00000000-0005-0000-0000-000022050000}"/>
    <cellStyle name="40% - Ênfase2 10 2 3" xfId="1043" xr:uid="{00000000-0005-0000-0000-000040040000}"/>
    <cellStyle name="40% - Ênfase2 10 2 4" xfId="1047" xr:uid="{00000000-0005-0000-0000-000044040000}"/>
    <cellStyle name="40% - Ênfase2 10 3" xfId="1272" xr:uid="{00000000-0005-0000-0000-000025050000}"/>
    <cellStyle name="40% - Ênfase2 10 4" xfId="1275" xr:uid="{00000000-0005-0000-0000-000028050000}"/>
    <cellStyle name="40% - Ênfase2 10 5" xfId="1278" xr:uid="{00000000-0005-0000-0000-00002B050000}"/>
    <cellStyle name="40% - Ênfase2 11" xfId="1279" xr:uid="{00000000-0005-0000-0000-00002C050000}"/>
    <cellStyle name="40% - Ênfase2 11 2" xfId="1280" xr:uid="{00000000-0005-0000-0000-00002D050000}"/>
    <cellStyle name="40% - Ênfase2 11 3" xfId="1281" xr:uid="{00000000-0005-0000-0000-00002E050000}"/>
    <cellStyle name="40% - Ênfase2 11 4" xfId="1152" xr:uid="{00000000-0005-0000-0000-0000AD040000}"/>
    <cellStyle name="40% - Ênfase2 12" xfId="1027" xr:uid="{00000000-0005-0000-0000-000030040000}"/>
    <cellStyle name="40% - Ênfase2 12 2" xfId="1282" xr:uid="{00000000-0005-0000-0000-00002F050000}"/>
    <cellStyle name="40% - Ênfase2 12 3" xfId="1283" xr:uid="{00000000-0005-0000-0000-000030050000}"/>
    <cellStyle name="40% - Ênfase2 12 4" xfId="1286" xr:uid="{00000000-0005-0000-0000-000033050000}"/>
    <cellStyle name="40% - Ênfase2 13" xfId="1029" xr:uid="{00000000-0005-0000-0000-000032040000}"/>
    <cellStyle name="40% - Ênfase2 13 2" xfId="1287" xr:uid="{00000000-0005-0000-0000-000034050000}"/>
    <cellStyle name="40% - Ênfase2 13 3" xfId="126" xr:uid="{00000000-0005-0000-0000-0000AB000000}"/>
    <cellStyle name="40% - Ênfase2 13 4" xfId="131" xr:uid="{00000000-0005-0000-0000-0000B0000000}"/>
    <cellStyle name="40% - Ênfase2 14" xfId="1031" xr:uid="{00000000-0005-0000-0000-000034040000}"/>
    <cellStyle name="40% - Ênfase2 14 2" xfId="1288" xr:uid="{00000000-0005-0000-0000-000035050000}"/>
    <cellStyle name="40% - Ênfase2 14 3" xfId="1289" xr:uid="{00000000-0005-0000-0000-000036050000}"/>
    <cellStyle name="40% - Ênfase2 14 4" xfId="1292" xr:uid="{00000000-0005-0000-0000-000039050000}"/>
    <cellStyle name="40% - Ênfase2 15" xfId="352" xr:uid="{00000000-0005-0000-0000-00008D010000}"/>
    <cellStyle name="40% - Ênfase2 15 2" xfId="357" xr:uid="{00000000-0005-0000-0000-000092010000}"/>
    <cellStyle name="40% - Ênfase2 15 3" xfId="361" xr:uid="{00000000-0005-0000-0000-000096010000}"/>
    <cellStyle name="40% - Ênfase2 15 4" xfId="67" xr:uid="{00000000-0005-0000-0000-000056000000}"/>
    <cellStyle name="40% - Ênfase2 16" xfId="365" xr:uid="{00000000-0005-0000-0000-00009A010000}"/>
    <cellStyle name="40% - Ênfase2 16 2" xfId="1294" xr:uid="{00000000-0005-0000-0000-00003B050000}"/>
    <cellStyle name="40% - Ênfase2 16 3" xfId="1296" xr:uid="{00000000-0005-0000-0000-00003D050000}"/>
    <cellStyle name="40% - Ênfase2 16 4" xfId="1299" xr:uid="{00000000-0005-0000-0000-000040050000}"/>
    <cellStyle name="40% - Ênfase2 17" xfId="372" xr:uid="{00000000-0005-0000-0000-0000A1010000}"/>
    <cellStyle name="40% - Ênfase2 17 2" xfId="1301" xr:uid="{00000000-0005-0000-0000-000042050000}"/>
    <cellStyle name="40% - Ênfase2 17 3" xfId="1302" xr:uid="{00000000-0005-0000-0000-000043050000}"/>
    <cellStyle name="40% - Ênfase2 17 4" xfId="1303" xr:uid="{00000000-0005-0000-0000-000044050000}"/>
    <cellStyle name="40% - Ênfase2 18" xfId="378" xr:uid="{00000000-0005-0000-0000-0000A7010000}"/>
    <cellStyle name="40% - Ênfase2 18 2" xfId="1126" xr:uid="{00000000-0005-0000-0000-000093040000}"/>
    <cellStyle name="40% - Ênfase2 18 3" xfId="1128" xr:uid="{00000000-0005-0000-0000-000095040000}"/>
    <cellStyle name="40% - Ênfase2 18 4" xfId="1130" xr:uid="{00000000-0005-0000-0000-000097040000}"/>
    <cellStyle name="40% - Ênfase2 19" xfId="1132" xr:uid="{00000000-0005-0000-0000-000099040000}"/>
    <cellStyle name="40% - Ênfase2 19 2" xfId="1304" xr:uid="{00000000-0005-0000-0000-000045050000}"/>
    <cellStyle name="40% - Ênfase2 19 3" xfId="1306" xr:uid="{00000000-0005-0000-0000-000047050000}"/>
    <cellStyle name="40% - Ênfase2 19 4" xfId="1308" xr:uid="{00000000-0005-0000-0000-000049050000}"/>
    <cellStyle name="40% - Ênfase2 2" xfId="1310" xr:uid="{00000000-0005-0000-0000-00004B050000}"/>
    <cellStyle name="40% - Ênfase2 2 2" xfId="847" xr:uid="{00000000-0005-0000-0000-00007C030000}"/>
    <cellStyle name="40% - Ênfase2 2 2 2" xfId="1312" xr:uid="{00000000-0005-0000-0000-00004D050000}"/>
    <cellStyle name="40% - Ênfase2 2 2 3" xfId="1314" xr:uid="{00000000-0005-0000-0000-00004F050000}"/>
    <cellStyle name="40% - Ênfase2 2 2 4" xfId="1316" xr:uid="{00000000-0005-0000-0000-000051050000}"/>
    <cellStyle name="40% - Ênfase2 2 3" xfId="854" xr:uid="{00000000-0005-0000-0000-000083030000}"/>
    <cellStyle name="40% - Ênfase2 2 4" xfId="953" xr:uid="{00000000-0005-0000-0000-0000E6030000}"/>
    <cellStyle name="40% - Ênfase2 2 5" xfId="956" xr:uid="{00000000-0005-0000-0000-0000E9030000}"/>
    <cellStyle name="40% - Ênfase2 20" xfId="351" xr:uid="{00000000-0005-0000-0000-00008C010000}"/>
    <cellStyle name="40% - Ênfase2 20 2" xfId="356" xr:uid="{00000000-0005-0000-0000-000091010000}"/>
    <cellStyle name="40% - Ênfase2 20 3" xfId="360" xr:uid="{00000000-0005-0000-0000-000095010000}"/>
    <cellStyle name="40% - Ênfase2 20 4" xfId="66" xr:uid="{00000000-0005-0000-0000-000055000000}"/>
    <cellStyle name="40% - Ênfase2 21" xfId="364" xr:uid="{00000000-0005-0000-0000-000099010000}"/>
    <cellStyle name="40% - Ênfase2 21 2" xfId="1293" xr:uid="{00000000-0005-0000-0000-00003A050000}"/>
    <cellStyle name="40% - Ênfase2 21 3" xfId="1295" xr:uid="{00000000-0005-0000-0000-00003C050000}"/>
    <cellStyle name="40% - Ênfase2 21 4" xfId="1298" xr:uid="{00000000-0005-0000-0000-00003F050000}"/>
    <cellStyle name="40% - Ênfase2 22" xfId="371" xr:uid="{00000000-0005-0000-0000-0000A0010000}"/>
    <cellStyle name="40% - Ênfase2 3" xfId="539" xr:uid="{00000000-0005-0000-0000-000048020000}"/>
    <cellStyle name="40% - Ênfase2 3 2" xfId="540" xr:uid="{00000000-0005-0000-0000-000049020000}"/>
    <cellStyle name="40% - Ênfase2 3 2 2" xfId="667" xr:uid="{00000000-0005-0000-0000-0000C8020000}"/>
    <cellStyle name="40% - Ênfase2 3 2 3" xfId="669" xr:uid="{00000000-0005-0000-0000-0000CA020000}"/>
    <cellStyle name="40% - Ênfase2 3 2 4" xfId="832" xr:uid="{00000000-0005-0000-0000-00006D030000}"/>
    <cellStyle name="40% - Ênfase2 3 3" xfId="544" xr:uid="{00000000-0005-0000-0000-00004D020000}"/>
    <cellStyle name="40% - Ênfase2 3 4" xfId="548" xr:uid="{00000000-0005-0000-0000-000051020000}"/>
    <cellStyle name="40% - Ênfase2 3 5" xfId="971" xr:uid="{00000000-0005-0000-0000-0000F8030000}"/>
    <cellStyle name="40% - Ênfase2 4" xfId="103" xr:uid="{00000000-0005-0000-0000-000090000000}"/>
    <cellStyle name="40% - Ênfase2 4 2" xfId="8" xr:uid="{00000000-0005-0000-0000-000008000000}"/>
    <cellStyle name="40% - Ênfase2 4 2 2" xfId="1318" xr:uid="{00000000-0005-0000-0000-000053050000}"/>
    <cellStyle name="40% - Ênfase2 4 2 3" xfId="1320" xr:uid="{00000000-0005-0000-0000-000055050000}"/>
    <cellStyle name="40% - Ênfase2 4 2 4" xfId="1263" xr:uid="{00000000-0005-0000-0000-00001C050000}"/>
    <cellStyle name="40% - Ênfase2 4 3" xfId="1321" xr:uid="{00000000-0005-0000-0000-000056050000}"/>
    <cellStyle name="40% - Ênfase2 4 4" xfId="979" xr:uid="{00000000-0005-0000-0000-000000040000}"/>
    <cellStyle name="40% - Ênfase2 4 5" xfId="983" xr:uid="{00000000-0005-0000-0000-000004040000}"/>
    <cellStyle name="40% - Ênfase2 5" xfId="114" xr:uid="{00000000-0005-0000-0000-00009E000000}"/>
    <cellStyle name="40% - Ênfase2 5 2" xfId="1322" xr:uid="{00000000-0005-0000-0000-000057050000}"/>
    <cellStyle name="40% - Ênfase2 5 2 2" xfId="295" xr:uid="{00000000-0005-0000-0000-000054010000}"/>
    <cellStyle name="40% - Ênfase2 5 2 3" xfId="316" xr:uid="{00000000-0005-0000-0000-000069010000}"/>
    <cellStyle name="40% - Ênfase2 5 2 4" xfId="328" xr:uid="{00000000-0005-0000-0000-000075010000}"/>
    <cellStyle name="40% - Ênfase2 5 3" xfId="1323" xr:uid="{00000000-0005-0000-0000-000058050000}"/>
    <cellStyle name="40% - Ênfase2 5 4" xfId="992" xr:uid="{00000000-0005-0000-0000-00000D040000}"/>
    <cellStyle name="40% - Ênfase2 5 5" xfId="572" xr:uid="{00000000-0005-0000-0000-000069020000}"/>
    <cellStyle name="40% - Ênfase2 6" xfId="58" xr:uid="{00000000-0005-0000-0000-000048000000}"/>
    <cellStyle name="40% - Ênfase2 6 2" xfId="1324" xr:uid="{00000000-0005-0000-0000-000059050000}"/>
    <cellStyle name="40% - Ênfase2 6 2 2" xfId="22" xr:uid="{00000000-0005-0000-0000-00001A000000}"/>
    <cellStyle name="40% - Ênfase2 6 2 3" xfId="1180" xr:uid="{00000000-0005-0000-0000-0000C9040000}"/>
    <cellStyle name="40% - Ênfase2 6 2 4" xfId="1325" xr:uid="{00000000-0005-0000-0000-00005A050000}"/>
    <cellStyle name="40% - Ênfase2 6 3" xfId="334" xr:uid="{00000000-0005-0000-0000-00007B010000}"/>
    <cellStyle name="40% - Ênfase2 6 4" xfId="796" xr:uid="{00000000-0005-0000-0000-000049030000}"/>
    <cellStyle name="40% - Ênfase2 6 5" xfId="801" xr:uid="{00000000-0005-0000-0000-00004E030000}"/>
    <cellStyle name="40% - Ênfase2 7" xfId="1326" xr:uid="{00000000-0005-0000-0000-00005B050000}"/>
    <cellStyle name="40% - Ênfase2 7 2" xfId="1217" xr:uid="{00000000-0005-0000-0000-0000EE040000}"/>
    <cellStyle name="40% - Ênfase2 7 2 2" xfId="1220" xr:uid="{00000000-0005-0000-0000-0000F1040000}"/>
    <cellStyle name="40% - Ênfase2 7 2 3" xfId="1226" xr:uid="{00000000-0005-0000-0000-0000F7040000}"/>
    <cellStyle name="40% - Ênfase2 7 2 4" xfId="1230" xr:uid="{00000000-0005-0000-0000-0000FB040000}"/>
    <cellStyle name="40% - Ênfase2 7 3" xfId="506" xr:uid="{00000000-0005-0000-0000-000027020000}"/>
    <cellStyle name="40% - Ênfase2 7 4" xfId="519" xr:uid="{00000000-0005-0000-0000-000034020000}"/>
    <cellStyle name="40% - Ênfase2 7 5" xfId="524" xr:uid="{00000000-0005-0000-0000-000039020000}"/>
    <cellStyle name="40% - Ênfase2 8" xfId="872" xr:uid="{00000000-0005-0000-0000-000095030000}"/>
    <cellStyle name="40% - Ênfase2 8 2" xfId="1309" xr:uid="{00000000-0005-0000-0000-00004A050000}"/>
    <cellStyle name="40% - Ênfase2 8 2 2" xfId="845" xr:uid="{00000000-0005-0000-0000-00007A030000}"/>
    <cellStyle name="40% - Ênfase2 8 2 3" xfId="850" xr:uid="{00000000-0005-0000-0000-00007F030000}"/>
    <cellStyle name="40% - Ênfase2 8 2 4" xfId="946" xr:uid="{00000000-0005-0000-0000-0000DF030000}"/>
    <cellStyle name="40% - Ênfase2 8 3" xfId="537" xr:uid="{00000000-0005-0000-0000-000046020000}"/>
    <cellStyle name="40% - Ênfase2 8 4" xfId="101" xr:uid="{00000000-0005-0000-0000-00008E000000}"/>
    <cellStyle name="40% - Ênfase2 8 5" xfId="112" xr:uid="{00000000-0005-0000-0000-00009C000000}"/>
    <cellStyle name="40% - Ênfase2 9" xfId="874" xr:uid="{00000000-0005-0000-0000-000097030000}"/>
    <cellStyle name="40% - Ênfase2 9 2" xfId="327" xr:uid="{00000000-0005-0000-0000-000074010000}"/>
    <cellStyle name="40% - Ênfase2 9 2 2" xfId="331" xr:uid="{00000000-0005-0000-0000-000078010000}"/>
    <cellStyle name="40% - Ênfase2 9 2 3" xfId="340" xr:uid="{00000000-0005-0000-0000-000081010000}"/>
    <cellStyle name="40% - Ênfase2 9 2 4" xfId="342" xr:uid="{00000000-0005-0000-0000-000083010000}"/>
    <cellStyle name="40% - Ênfase2 9 3" xfId="349" xr:uid="{00000000-0005-0000-0000-00008A010000}"/>
    <cellStyle name="40% - Ênfase2 9 4" xfId="81" xr:uid="{00000000-0005-0000-0000-000069000000}"/>
    <cellStyle name="40% - Ênfase2 9 5" xfId="5" xr:uid="{00000000-0005-0000-0000-000005000000}"/>
    <cellStyle name="40% - Ênfase3 10" xfId="592" xr:uid="{00000000-0005-0000-0000-00007D020000}"/>
    <cellStyle name="40% - Ênfase3 10 2" xfId="369" xr:uid="{00000000-0005-0000-0000-00009E010000}"/>
    <cellStyle name="40% - Ênfase3 10 2 2" xfId="1328" xr:uid="{00000000-0005-0000-0000-00005D050000}"/>
    <cellStyle name="40% - Ênfase3 10 2 3" xfId="1329" xr:uid="{00000000-0005-0000-0000-00005E050000}"/>
    <cellStyle name="40% - Ênfase3 10 2 4" xfId="680" xr:uid="{00000000-0005-0000-0000-0000D5020000}"/>
    <cellStyle name="40% - Ênfase3 10 3" xfId="376" xr:uid="{00000000-0005-0000-0000-0000A5010000}"/>
    <cellStyle name="40% - Ênfase3 10 4" xfId="594" xr:uid="{00000000-0005-0000-0000-00007F020000}"/>
    <cellStyle name="40% - Ênfase3 10 5" xfId="1333" xr:uid="{00000000-0005-0000-0000-000062050000}"/>
    <cellStyle name="40% - Ênfase3 11" xfId="596" xr:uid="{00000000-0005-0000-0000-000081020000}"/>
    <cellStyle name="40% - Ênfase3 11 2" xfId="134" xr:uid="{00000000-0005-0000-0000-0000B3000000}"/>
    <cellStyle name="40% - Ênfase3 11 3" xfId="1334" xr:uid="{00000000-0005-0000-0000-000063050000}"/>
    <cellStyle name="40% - Ênfase3 11 4" xfId="1335" xr:uid="{00000000-0005-0000-0000-000064050000}"/>
    <cellStyle name="40% - Ênfase3 12" xfId="598" xr:uid="{00000000-0005-0000-0000-000083020000}"/>
    <cellStyle name="40% - Ênfase3 12 2" xfId="1336" xr:uid="{00000000-0005-0000-0000-000065050000}"/>
    <cellStyle name="40% - Ênfase3 12 3" xfId="1337" xr:uid="{00000000-0005-0000-0000-000066050000}"/>
    <cellStyle name="40% - Ênfase3 12 4" xfId="1338" xr:uid="{00000000-0005-0000-0000-000067050000}"/>
    <cellStyle name="40% - Ênfase3 13" xfId="600" xr:uid="{00000000-0005-0000-0000-000085020000}"/>
    <cellStyle name="40% - Ênfase3 13 2" xfId="1339" xr:uid="{00000000-0005-0000-0000-000068050000}"/>
    <cellStyle name="40% - Ênfase3 13 3" xfId="1340" xr:uid="{00000000-0005-0000-0000-000069050000}"/>
    <cellStyle name="40% - Ênfase3 13 4" xfId="1341" xr:uid="{00000000-0005-0000-0000-00006A050000}"/>
    <cellStyle name="40% - Ênfase3 14" xfId="1327" xr:uid="{00000000-0005-0000-0000-00005C050000}"/>
    <cellStyle name="40% - Ênfase3 14 2" xfId="1342" xr:uid="{00000000-0005-0000-0000-00006B050000}"/>
    <cellStyle name="40% - Ênfase3 14 3" xfId="1343" xr:uid="{00000000-0005-0000-0000-00006C050000}"/>
    <cellStyle name="40% - Ênfase3 14 4" xfId="1344" xr:uid="{00000000-0005-0000-0000-00006D050000}"/>
    <cellStyle name="40% - Ênfase3 15" xfId="1330" xr:uid="{00000000-0005-0000-0000-00005F050000}"/>
    <cellStyle name="40% - Ênfase3 15 2" xfId="1345" xr:uid="{00000000-0005-0000-0000-00006E050000}"/>
    <cellStyle name="40% - Ênfase3 15 3" xfId="1348" xr:uid="{00000000-0005-0000-0000-000071050000}"/>
    <cellStyle name="40% - Ênfase3 15 4" xfId="1351" xr:uid="{00000000-0005-0000-0000-000074050000}"/>
    <cellStyle name="40% - Ênfase3 16" xfId="682" xr:uid="{00000000-0005-0000-0000-0000D7020000}"/>
    <cellStyle name="40% - Ênfase3 16 2" xfId="688" xr:uid="{00000000-0005-0000-0000-0000DD020000}"/>
    <cellStyle name="40% - Ênfase3 16 3" xfId="694" xr:uid="{00000000-0005-0000-0000-0000E3020000}"/>
    <cellStyle name="40% - Ênfase3 16 4" xfId="700" xr:uid="{00000000-0005-0000-0000-0000E9020000}"/>
    <cellStyle name="40% - Ênfase3 17" xfId="703" xr:uid="{00000000-0005-0000-0000-0000EC020000}"/>
    <cellStyle name="40% - Ênfase3 17 2" xfId="1354" xr:uid="{00000000-0005-0000-0000-000077050000}"/>
    <cellStyle name="40% - Ênfase3 17 3" xfId="1355" xr:uid="{00000000-0005-0000-0000-000078050000}"/>
    <cellStyle name="40% - Ênfase3 17 4" xfId="1356" xr:uid="{00000000-0005-0000-0000-000079050000}"/>
    <cellStyle name="40% - Ênfase3 18" xfId="708" xr:uid="{00000000-0005-0000-0000-0000F1020000}"/>
    <cellStyle name="40% - Ênfase3 18 2" xfId="1357" xr:uid="{00000000-0005-0000-0000-00007A050000}"/>
    <cellStyle name="40% - Ênfase3 18 3" xfId="1358" xr:uid="{00000000-0005-0000-0000-00007B050000}"/>
    <cellStyle name="40% - Ênfase3 18 4" xfId="1359" xr:uid="{00000000-0005-0000-0000-00007C050000}"/>
    <cellStyle name="40% - Ênfase3 19" xfId="712" xr:uid="{00000000-0005-0000-0000-0000F5020000}"/>
    <cellStyle name="40% - Ênfase3 19 2" xfId="1360" xr:uid="{00000000-0005-0000-0000-00007D050000}"/>
    <cellStyle name="40% - Ênfase3 19 3" xfId="1362" xr:uid="{00000000-0005-0000-0000-00007F050000}"/>
    <cellStyle name="40% - Ênfase3 19 4" xfId="1364" xr:uid="{00000000-0005-0000-0000-000081050000}"/>
    <cellStyle name="40% - Ênfase3 2" xfId="329" xr:uid="{00000000-0005-0000-0000-000076010000}"/>
    <cellStyle name="40% - Ênfase3 2 2" xfId="1367" xr:uid="{00000000-0005-0000-0000-000084050000}"/>
    <cellStyle name="40% - Ênfase3 2 2 2" xfId="1368" xr:uid="{00000000-0005-0000-0000-000085050000}"/>
    <cellStyle name="40% - Ênfase3 2 2 3" xfId="1369" xr:uid="{00000000-0005-0000-0000-000086050000}"/>
    <cellStyle name="40% - Ênfase3 2 2 4" xfId="1370" xr:uid="{00000000-0005-0000-0000-000087050000}"/>
    <cellStyle name="40% - Ênfase3 2 3" xfId="1371" xr:uid="{00000000-0005-0000-0000-000088050000}"/>
    <cellStyle name="40% - Ênfase3 2 4" xfId="1373" xr:uid="{00000000-0005-0000-0000-00008A050000}"/>
    <cellStyle name="40% - Ênfase3 2 5" xfId="345" xr:uid="{00000000-0005-0000-0000-000086010000}"/>
    <cellStyle name="40% - Ênfase3 20" xfId="1331" xr:uid="{00000000-0005-0000-0000-000060050000}"/>
    <cellStyle name="40% - Ênfase3 20 2" xfId="1346" xr:uid="{00000000-0005-0000-0000-00006F050000}"/>
    <cellStyle name="40% - Ênfase3 20 3" xfId="1349" xr:uid="{00000000-0005-0000-0000-000072050000}"/>
    <cellStyle name="40% - Ênfase3 20 4" xfId="1352" xr:uid="{00000000-0005-0000-0000-000075050000}"/>
    <cellStyle name="40% - Ênfase3 21" xfId="683" xr:uid="{00000000-0005-0000-0000-0000D8020000}"/>
    <cellStyle name="40% - Ênfase3 21 2" xfId="689" xr:uid="{00000000-0005-0000-0000-0000DE020000}"/>
    <cellStyle name="40% - Ênfase3 21 3" xfId="695" xr:uid="{00000000-0005-0000-0000-0000E4020000}"/>
    <cellStyle name="40% - Ênfase3 21 4" xfId="701" xr:uid="{00000000-0005-0000-0000-0000EA020000}"/>
    <cellStyle name="40% - Ênfase3 22" xfId="704" xr:uid="{00000000-0005-0000-0000-0000ED020000}"/>
    <cellStyle name="40% - Ênfase3 3" xfId="1374" xr:uid="{00000000-0005-0000-0000-00008B050000}"/>
    <cellStyle name="40% - Ênfase3 3 2" xfId="353" xr:uid="{00000000-0005-0000-0000-00008E010000}"/>
    <cellStyle name="40% - Ênfase3 3 2 2" xfId="358" xr:uid="{00000000-0005-0000-0000-000093010000}"/>
    <cellStyle name="40% - Ênfase3 3 2 3" xfId="362" xr:uid="{00000000-0005-0000-0000-000097010000}"/>
    <cellStyle name="40% - Ênfase3 3 2 4" xfId="68" xr:uid="{00000000-0005-0000-0000-000057000000}"/>
    <cellStyle name="40% - Ênfase3 3 3" xfId="366" xr:uid="{00000000-0005-0000-0000-00009B010000}"/>
    <cellStyle name="40% - Ênfase3 3 4" xfId="373" xr:uid="{00000000-0005-0000-0000-0000A2010000}"/>
    <cellStyle name="40% - Ênfase3 3 5" xfId="379" xr:uid="{00000000-0005-0000-0000-0000A8010000}"/>
    <cellStyle name="40% - Ênfase3 4" xfId="1375" xr:uid="{00000000-0005-0000-0000-00008C050000}"/>
    <cellStyle name="40% - Ênfase3 4 2" xfId="1376" xr:uid="{00000000-0005-0000-0000-00008D050000}"/>
    <cellStyle name="40% - Ênfase3 4 2 2" xfId="1377" xr:uid="{00000000-0005-0000-0000-00008E050000}"/>
    <cellStyle name="40% - Ênfase3 4 2 3" xfId="1378" xr:uid="{00000000-0005-0000-0000-00008F050000}"/>
    <cellStyle name="40% - Ênfase3 4 2 4" xfId="1380" xr:uid="{00000000-0005-0000-0000-000091050000}"/>
    <cellStyle name="40% - Ênfase3 4 3" xfId="1382" xr:uid="{00000000-0005-0000-0000-000093050000}"/>
    <cellStyle name="40% - Ênfase3 4 4" xfId="1383" xr:uid="{00000000-0005-0000-0000-000094050000}"/>
    <cellStyle name="40% - Ênfase3 4 5" xfId="385" xr:uid="{00000000-0005-0000-0000-0000AE010000}"/>
    <cellStyle name="40% - Ênfase3 5" xfId="1384" xr:uid="{00000000-0005-0000-0000-000095050000}"/>
    <cellStyle name="40% - Ênfase3 5 2" xfId="1385" xr:uid="{00000000-0005-0000-0000-000096050000}"/>
    <cellStyle name="40% - Ênfase3 5 2 2" xfId="1386" xr:uid="{00000000-0005-0000-0000-000097050000}"/>
    <cellStyle name="40% - Ênfase3 5 2 3" xfId="1387" xr:uid="{00000000-0005-0000-0000-000098050000}"/>
    <cellStyle name="40% - Ênfase3 5 2 4" xfId="1388" xr:uid="{00000000-0005-0000-0000-000099050000}"/>
    <cellStyle name="40% - Ênfase3 5 3" xfId="1389" xr:uid="{00000000-0005-0000-0000-00009A050000}"/>
    <cellStyle name="40% - Ênfase3 5 4" xfId="1390" xr:uid="{00000000-0005-0000-0000-00009B050000}"/>
    <cellStyle name="40% - Ênfase3 5 5" xfId="403" xr:uid="{00000000-0005-0000-0000-0000C0010000}"/>
    <cellStyle name="40% - Ênfase3 6" xfId="1391" xr:uid="{00000000-0005-0000-0000-00009C050000}"/>
    <cellStyle name="40% - Ênfase3 6 2" xfId="1392" xr:uid="{00000000-0005-0000-0000-00009D050000}"/>
    <cellStyle name="40% - Ênfase3 6 2 2" xfId="1394" xr:uid="{00000000-0005-0000-0000-00009F050000}"/>
    <cellStyle name="40% - Ênfase3 6 2 3" xfId="1396" xr:uid="{00000000-0005-0000-0000-0000A1050000}"/>
    <cellStyle name="40% - Ênfase3 6 2 4" xfId="1398" xr:uid="{00000000-0005-0000-0000-0000A3050000}"/>
    <cellStyle name="40% - Ênfase3 6 3" xfId="1400" xr:uid="{00000000-0005-0000-0000-0000A5050000}"/>
    <cellStyle name="40% - Ênfase3 6 4" xfId="1403" xr:uid="{00000000-0005-0000-0000-0000A8050000}"/>
    <cellStyle name="40% - Ênfase3 6 5" xfId="1148" xr:uid="{00000000-0005-0000-0000-0000A9040000}"/>
    <cellStyle name="40% - Ênfase3 7" xfId="1406" xr:uid="{00000000-0005-0000-0000-0000AB050000}"/>
    <cellStyle name="40% - Ênfase3 7 2" xfId="1407" xr:uid="{00000000-0005-0000-0000-0000AC050000}"/>
    <cellStyle name="40% - Ênfase3 7 2 2" xfId="1410" xr:uid="{00000000-0005-0000-0000-0000AF050000}"/>
    <cellStyle name="40% - Ênfase3 7 2 3" xfId="1413" xr:uid="{00000000-0005-0000-0000-0000B2050000}"/>
    <cellStyle name="40% - Ênfase3 7 2 4" xfId="1414" xr:uid="{00000000-0005-0000-0000-0000B3050000}"/>
    <cellStyle name="40% - Ênfase3 7 3" xfId="124" xr:uid="{00000000-0005-0000-0000-0000A9000000}"/>
    <cellStyle name="40% - Ênfase3 7 4" xfId="55" xr:uid="{00000000-0005-0000-0000-000044000000}"/>
    <cellStyle name="40% - Ênfase3 7 5" xfId="147" xr:uid="{00000000-0005-0000-0000-0000C0000000}"/>
    <cellStyle name="40% - Ênfase3 8" xfId="1415" xr:uid="{00000000-0005-0000-0000-0000B4050000}"/>
    <cellStyle name="40% - Ênfase3 8 2" xfId="1332" xr:uid="{00000000-0005-0000-0000-000061050000}"/>
    <cellStyle name="40% - Ênfase3 8 2 2" xfId="1347" xr:uid="{00000000-0005-0000-0000-000070050000}"/>
    <cellStyle name="40% - Ênfase3 8 2 3" xfId="1350" xr:uid="{00000000-0005-0000-0000-000073050000}"/>
    <cellStyle name="40% - Ênfase3 8 2 4" xfId="1353" xr:uid="{00000000-0005-0000-0000-000076050000}"/>
    <cellStyle name="40% - Ênfase3 8 3" xfId="684" xr:uid="{00000000-0005-0000-0000-0000D9020000}"/>
    <cellStyle name="40% - Ênfase3 8 4" xfId="705" xr:uid="{00000000-0005-0000-0000-0000EE020000}"/>
    <cellStyle name="40% - Ênfase3 8 5" xfId="709" xr:uid="{00000000-0005-0000-0000-0000F2020000}"/>
    <cellStyle name="40% - Ênfase3 9" xfId="1416" xr:uid="{00000000-0005-0000-0000-0000B5050000}"/>
    <cellStyle name="40% - Ênfase3 9 2" xfId="1417" xr:uid="{00000000-0005-0000-0000-0000B6050000}"/>
    <cellStyle name="40% - Ênfase3 9 2 2" xfId="239" xr:uid="{00000000-0005-0000-0000-00001C010000}"/>
    <cellStyle name="40% - Ênfase3 9 2 3" xfId="243" xr:uid="{00000000-0005-0000-0000-000020010000}"/>
    <cellStyle name="40% - Ênfase3 9 2 4" xfId="1418" xr:uid="{00000000-0005-0000-0000-0000B7050000}"/>
    <cellStyle name="40% - Ênfase3 9 3" xfId="716" xr:uid="{00000000-0005-0000-0000-0000F9020000}"/>
    <cellStyle name="40% - Ênfase3 9 4" xfId="686" xr:uid="{00000000-0005-0000-0000-0000DB020000}"/>
    <cellStyle name="40% - Ênfase3 9 5" xfId="692" xr:uid="{00000000-0005-0000-0000-0000E1020000}"/>
    <cellStyle name="40% - Ênfase4 10" xfId="645" xr:uid="{00000000-0005-0000-0000-0000B2020000}"/>
    <cellStyle name="40% - Ênfase4 10 2" xfId="1419" xr:uid="{00000000-0005-0000-0000-0000B8050000}"/>
    <cellStyle name="40% - Ênfase4 10 2 2" xfId="1420" xr:uid="{00000000-0005-0000-0000-0000B9050000}"/>
    <cellStyle name="40% - Ênfase4 10 2 3" xfId="980" xr:uid="{00000000-0005-0000-0000-000001040000}"/>
    <cellStyle name="40% - Ênfase4 10 2 4" xfId="986" xr:uid="{00000000-0005-0000-0000-000007040000}"/>
    <cellStyle name="40% - Ênfase4 10 3" xfId="1421" xr:uid="{00000000-0005-0000-0000-0000BA050000}"/>
    <cellStyle name="40% - Ênfase4 10 4" xfId="1422" xr:uid="{00000000-0005-0000-0000-0000BB050000}"/>
    <cellStyle name="40% - Ênfase4 10 5" xfId="1424" xr:uid="{00000000-0005-0000-0000-0000BD050000}"/>
    <cellStyle name="40% - Ênfase4 11" xfId="649" xr:uid="{00000000-0005-0000-0000-0000B6020000}"/>
    <cellStyle name="40% - Ênfase4 11 2" xfId="1426" xr:uid="{00000000-0005-0000-0000-0000BF050000}"/>
    <cellStyle name="40% - Ênfase4 11 3" xfId="1428" xr:uid="{00000000-0005-0000-0000-0000C1050000}"/>
    <cellStyle name="40% - Ênfase4 11 4" xfId="1430" xr:uid="{00000000-0005-0000-0000-0000C3050000}"/>
    <cellStyle name="40% - Ênfase4 12" xfId="303" xr:uid="{00000000-0005-0000-0000-00005C010000}"/>
    <cellStyle name="40% - Ênfase4 12 2" xfId="1431" xr:uid="{00000000-0005-0000-0000-0000C4050000}"/>
    <cellStyle name="40% - Ênfase4 12 3" xfId="1432" xr:uid="{00000000-0005-0000-0000-0000C5050000}"/>
    <cellStyle name="40% - Ênfase4 12 4" xfId="1433" xr:uid="{00000000-0005-0000-0000-0000C6050000}"/>
    <cellStyle name="40% - Ênfase4 13" xfId="1435" xr:uid="{00000000-0005-0000-0000-0000C8050000}"/>
    <cellStyle name="40% - Ênfase4 13 2" xfId="21" xr:uid="{00000000-0005-0000-0000-000018000000}"/>
    <cellStyle name="40% - Ênfase4 13 3" xfId="1436" xr:uid="{00000000-0005-0000-0000-0000C9050000}"/>
    <cellStyle name="40% - Ênfase4 13 4" xfId="1437" xr:uid="{00000000-0005-0000-0000-0000CA050000}"/>
    <cellStyle name="40% - Ênfase4 14" xfId="1440" xr:uid="{00000000-0005-0000-0000-0000CD050000}"/>
    <cellStyle name="40% - Ênfase4 14 2" xfId="1441" xr:uid="{00000000-0005-0000-0000-0000CE050000}"/>
    <cellStyle name="40% - Ênfase4 14 3" xfId="1442" xr:uid="{00000000-0005-0000-0000-0000CF050000}"/>
    <cellStyle name="40% - Ênfase4 14 4" xfId="1443" xr:uid="{00000000-0005-0000-0000-0000D0050000}"/>
    <cellStyle name="40% - Ênfase4 15" xfId="1445" xr:uid="{00000000-0005-0000-0000-0000D2050000}"/>
    <cellStyle name="40% - Ênfase4 15 2" xfId="1447" xr:uid="{00000000-0005-0000-0000-0000D4050000}"/>
    <cellStyle name="40% - Ênfase4 15 3" xfId="1449" xr:uid="{00000000-0005-0000-0000-0000D6050000}"/>
    <cellStyle name="40% - Ênfase4 15 4" xfId="1451" xr:uid="{00000000-0005-0000-0000-0000D8050000}"/>
    <cellStyle name="40% - Ênfase4 16" xfId="742" xr:uid="{00000000-0005-0000-0000-000013030000}"/>
    <cellStyle name="40% - Ênfase4 16 2" xfId="746" xr:uid="{00000000-0005-0000-0000-000017030000}"/>
    <cellStyle name="40% - Ênfase4 16 3" xfId="749" xr:uid="{00000000-0005-0000-0000-00001A030000}"/>
    <cellStyle name="40% - Ênfase4 16 4" xfId="752" xr:uid="{00000000-0005-0000-0000-00001D030000}"/>
    <cellStyle name="40% - Ênfase4 17" xfId="756" xr:uid="{00000000-0005-0000-0000-000021030000}"/>
    <cellStyle name="40% - Ênfase4 17 2" xfId="1453" xr:uid="{00000000-0005-0000-0000-0000DA050000}"/>
    <cellStyle name="40% - Ênfase4 17 3" xfId="1454" xr:uid="{00000000-0005-0000-0000-0000DB050000}"/>
    <cellStyle name="40% - Ênfase4 17 4" xfId="1455" xr:uid="{00000000-0005-0000-0000-0000DC050000}"/>
    <cellStyle name="40% - Ênfase4 18" xfId="762" xr:uid="{00000000-0005-0000-0000-000027030000}"/>
    <cellStyle name="40% - Ênfase4 18 2" xfId="1457" xr:uid="{00000000-0005-0000-0000-0000DE050000}"/>
    <cellStyle name="40% - Ênfase4 18 3" xfId="1458" xr:uid="{00000000-0005-0000-0000-0000DF050000}"/>
    <cellStyle name="40% - Ênfase4 18 4" xfId="25" xr:uid="{00000000-0005-0000-0000-00001D000000}"/>
    <cellStyle name="40% - Ênfase4 19" xfId="767" xr:uid="{00000000-0005-0000-0000-00002C030000}"/>
    <cellStyle name="40% - Ênfase4 19 2" xfId="1459" xr:uid="{00000000-0005-0000-0000-0000E0050000}"/>
    <cellStyle name="40% - Ênfase4 19 3" xfId="1460" xr:uid="{00000000-0005-0000-0000-0000E1050000}"/>
    <cellStyle name="40% - Ênfase4 19 4" xfId="1461" xr:uid="{00000000-0005-0000-0000-0000E2050000}"/>
    <cellStyle name="40% - Ênfase4 2" xfId="1463" xr:uid="{00000000-0005-0000-0000-0000E4050000}"/>
    <cellStyle name="40% - Ênfase4 2 2" xfId="1465" xr:uid="{00000000-0005-0000-0000-0000E6050000}"/>
    <cellStyle name="40% - Ênfase4 2 2 2" xfId="429" xr:uid="{00000000-0005-0000-0000-0000DA010000}"/>
    <cellStyle name="40% - Ênfase4 2 2 3" xfId="450" xr:uid="{00000000-0005-0000-0000-0000EF010000}"/>
    <cellStyle name="40% - Ênfase4 2 2 4" xfId="459" xr:uid="{00000000-0005-0000-0000-0000F8010000}"/>
    <cellStyle name="40% - Ênfase4 2 3" xfId="1467" xr:uid="{00000000-0005-0000-0000-0000E8050000}"/>
    <cellStyle name="40% - Ênfase4 2 4" xfId="1469" xr:uid="{00000000-0005-0000-0000-0000EA050000}"/>
    <cellStyle name="40% - Ênfase4 2 5" xfId="1471" xr:uid="{00000000-0005-0000-0000-0000EC050000}"/>
    <cellStyle name="40% - Ênfase4 20" xfId="1446" xr:uid="{00000000-0005-0000-0000-0000D3050000}"/>
    <cellStyle name="40% - Ênfase4 20 2" xfId="1448" xr:uid="{00000000-0005-0000-0000-0000D5050000}"/>
    <cellStyle name="40% - Ênfase4 20 3" xfId="1450" xr:uid="{00000000-0005-0000-0000-0000D7050000}"/>
    <cellStyle name="40% - Ênfase4 20 4" xfId="1452" xr:uid="{00000000-0005-0000-0000-0000D9050000}"/>
    <cellStyle name="40% - Ênfase4 21" xfId="743" xr:uid="{00000000-0005-0000-0000-000014030000}"/>
    <cellStyle name="40% - Ênfase4 21 2" xfId="747" xr:uid="{00000000-0005-0000-0000-000018030000}"/>
    <cellStyle name="40% - Ênfase4 21 3" xfId="750" xr:uid="{00000000-0005-0000-0000-00001B030000}"/>
    <cellStyle name="40% - Ênfase4 21 4" xfId="753" xr:uid="{00000000-0005-0000-0000-00001E030000}"/>
    <cellStyle name="40% - Ênfase4 22" xfId="757" xr:uid="{00000000-0005-0000-0000-000022030000}"/>
    <cellStyle name="40% - Ênfase4 3" xfId="1472" xr:uid="{00000000-0005-0000-0000-0000ED050000}"/>
    <cellStyle name="40% - Ênfase4 3 2" xfId="1474" xr:uid="{00000000-0005-0000-0000-0000EF050000}"/>
    <cellStyle name="40% - Ênfase4 3 2 2" xfId="1476" xr:uid="{00000000-0005-0000-0000-0000F1050000}"/>
    <cellStyle name="40% - Ênfase4 3 2 3" xfId="1477" xr:uid="{00000000-0005-0000-0000-0000F2050000}"/>
    <cellStyle name="40% - Ênfase4 3 2 4" xfId="1480" xr:uid="{00000000-0005-0000-0000-0000F5050000}"/>
    <cellStyle name="40% - Ênfase4 3 3" xfId="1484" xr:uid="{00000000-0005-0000-0000-0000F9050000}"/>
    <cellStyle name="40% - Ênfase4 3 4" xfId="1486" xr:uid="{00000000-0005-0000-0000-0000FB050000}"/>
    <cellStyle name="40% - Ênfase4 3 5" xfId="1488" xr:uid="{00000000-0005-0000-0000-0000FD050000}"/>
    <cellStyle name="40% - Ênfase4 4" xfId="1489" xr:uid="{00000000-0005-0000-0000-0000FE050000}"/>
    <cellStyle name="40% - Ênfase4 4 2" xfId="1491" xr:uid="{00000000-0005-0000-0000-000000060000}"/>
    <cellStyle name="40% - Ênfase4 4 2 2" xfId="577" xr:uid="{00000000-0005-0000-0000-00006E020000}"/>
    <cellStyle name="40% - Ênfase4 4 2 3" xfId="583" xr:uid="{00000000-0005-0000-0000-000074020000}"/>
    <cellStyle name="40% - Ênfase4 4 2 4" xfId="1493" xr:uid="{00000000-0005-0000-0000-000002060000}"/>
    <cellStyle name="40% - Ênfase4 4 3" xfId="1495" xr:uid="{00000000-0005-0000-0000-000004060000}"/>
    <cellStyle name="40% - Ênfase4 4 4" xfId="1496" xr:uid="{00000000-0005-0000-0000-000005060000}"/>
    <cellStyle name="40% - Ênfase4 4 5" xfId="1497" xr:uid="{00000000-0005-0000-0000-000006060000}"/>
    <cellStyle name="40% - Ênfase4 5" xfId="1498" xr:uid="{00000000-0005-0000-0000-000007060000}"/>
    <cellStyle name="40% - Ênfase4 5 2" xfId="1499" xr:uid="{00000000-0005-0000-0000-000008060000}"/>
    <cellStyle name="40% - Ênfase4 5 2 2" xfId="407" xr:uid="{00000000-0005-0000-0000-0000C4010000}"/>
    <cellStyle name="40% - Ênfase4 5 2 3" xfId="1503" xr:uid="{00000000-0005-0000-0000-00000C060000}"/>
    <cellStyle name="40% - Ênfase4 5 2 4" xfId="1506" xr:uid="{00000000-0005-0000-0000-00000F060000}"/>
    <cellStyle name="40% - Ênfase4 5 3" xfId="1507" xr:uid="{00000000-0005-0000-0000-000010060000}"/>
    <cellStyle name="40% - Ênfase4 5 4" xfId="1509" xr:uid="{00000000-0005-0000-0000-000012060000}"/>
    <cellStyle name="40% - Ênfase4 5 5" xfId="1510" xr:uid="{00000000-0005-0000-0000-000013060000}"/>
    <cellStyle name="40% - Ênfase4 6" xfId="1511" xr:uid="{00000000-0005-0000-0000-000014060000}"/>
    <cellStyle name="40% - Ênfase4 6 2" xfId="1512" xr:uid="{00000000-0005-0000-0000-000015060000}"/>
    <cellStyle name="40% - Ênfase4 6 2 2" xfId="200" xr:uid="{00000000-0005-0000-0000-0000F5000000}"/>
    <cellStyle name="40% - Ênfase4 6 2 3" xfId="1514" xr:uid="{00000000-0005-0000-0000-000017060000}"/>
    <cellStyle name="40% - Ênfase4 6 2 4" xfId="1515" xr:uid="{00000000-0005-0000-0000-000018060000}"/>
    <cellStyle name="40% - Ênfase4 6 3" xfId="1516" xr:uid="{00000000-0005-0000-0000-000019060000}"/>
    <cellStyle name="40% - Ênfase4 6 4" xfId="1517" xr:uid="{00000000-0005-0000-0000-00001A060000}"/>
    <cellStyle name="40% - Ênfase4 6 5" xfId="1518" xr:uid="{00000000-0005-0000-0000-00001B060000}"/>
    <cellStyle name="40% - Ênfase4 7" xfId="1519" xr:uid="{00000000-0005-0000-0000-00001C060000}"/>
    <cellStyle name="40% - Ênfase4 7 2" xfId="1520" xr:uid="{00000000-0005-0000-0000-00001D060000}"/>
    <cellStyle name="40% - Ênfase4 7 2 2" xfId="780" xr:uid="{00000000-0005-0000-0000-000039030000}"/>
    <cellStyle name="40% - Ênfase4 7 2 3" xfId="1522" xr:uid="{00000000-0005-0000-0000-00001F060000}"/>
    <cellStyle name="40% - Ênfase4 7 2 4" xfId="1523" xr:uid="{00000000-0005-0000-0000-000020060000}"/>
    <cellStyle name="40% - Ênfase4 7 3" xfId="215" xr:uid="{00000000-0005-0000-0000-000004010000}"/>
    <cellStyle name="40% - Ênfase4 7 4" xfId="223" xr:uid="{00000000-0005-0000-0000-00000C010000}"/>
    <cellStyle name="40% - Ênfase4 7 5" xfId="231" xr:uid="{00000000-0005-0000-0000-000014010000}"/>
    <cellStyle name="40% - Ênfase4 8" xfId="1524" xr:uid="{00000000-0005-0000-0000-000021060000}"/>
    <cellStyle name="40% - Ênfase4 8 2" xfId="1525" xr:uid="{00000000-0005-0000-0000-000022060000}"/>
    <cellStyle name="40% - Ênfase4 8 2 2" xfId="925" xr:uid="{00000000-0005-0000-0000-0000CA030000}"/>
    <cellStyle name="40% - Ênfase4 8 2 3" xfId="1527" xr:uid="{00000000-0005-0000-0000-000024060000}"/>
    <cellStyle name="40% - Ênfase4 8 2 4" xfId="1528" xr:uid="{00000000-0005-0000-0000-000025060000}"/>
    <cellStyle name="40% - Ênfase4 8 3" xfId="235" xr:uid="{00000000-0005-0000-0000-000018010000}"/>
    <cellStyle name="40% - Ênfase4 8 4" xfId="238" xr:uid="{00000000-0005-0000-0000-00001B010000}"/>
    <cellStyle name="40% - Ênfase4 8 5" xfId="242" xr:uid="{00000000-0005-0000-0000-00001F010000}"/>
    <cellStyle name="40% - Ênfase4 9" xfId="1529" xr:uid="{00000000-0005-0000-0000-000026060000}"/>
    <cellStyle name="40% - Ênfase4 9 2" xfId="1231" xr:uid="{00000000-0005-0000-0000-0000FC040000}"/>
    <cellStyle name="40% - Ênfase4 9 2 2" xfId="1059" xr:uid="{00000000-0005-0000-0000-000050040000}"/>
    <cellStyle name="40% - Ênfase4 9 2 3" xfId="1088" xr:uid="{00000000-0005-0000-0000-00006D040000}"/>
    <cellStyle name="40% - Ênfase4 9 2 4" xfId="1531" xr:uid="{00000000-0005-0000-0000-000028060000}"/>
    <cellStyle name="40% - Ênfase4 9 3" xfId="870" xr:uid="{00000000-0005-0000-0000-000093030000}"/>
    <cellStyle name="40% - Ênfase4 9 4" xfId="718" xr:uid="{00000000-0005-0000-0000-0000FB020000}"/>
    <cellStyle name="40% - Ênfase4 9 5" xfId="90" xr:uid="{00000000-0005-0000-0000-000077000000}"/>
    <cellStyle name="40% - Ênfase5 10" xfId="1532" xr:uid="{00000000-0005-0000-0000-000029060000}"/>
    <cellStyle name="40% - Ênfase5 10 2" xfId="98" xr:uid="{00000000-0005-0000-0000-00008A000000}"/>
    <cellStyle name="40% - Ênfase5 10 2 2" xfId="216" xr:uid="{00000000-0005-0000-0000-000005010000}"/>
    <cellStyle name="40% - Ênfase5 10 2 3" xfId="224" xr:uid="{00000000-0005-0000-0000-00000D010000}"/>
    <cellStyle name="40% - Ênfase5 10 2 4" xfId="232" xr:uid="{00000000-0005-0000-0000-000015010000}"/>
    <cellStyle name="40% - Ênfase5 10 3" xfId="109" xr:uid="{00000000-0005-0000-0000-000098000000}"/>
    <cellStyle name="40% - Ênfase5 10 4" xfId="867" xr:uid="{00000000-0005-0000-0000-000090030000}"/>
    <cellStyle name="40% - Ênfase5 10 5" xfId="879" xr:uid="{00000000-0005-0000-0000-00009C030000}"/>
    <cellStyle name="40% - Ênfase5 11" xfId="1533" xr:uid="{00000000-0005-0000-0000-00002A060000}"/>
    <cellStyle name="40% - Ênfase5 11 2" xfId="995" xr:uid="{00000000-0005-0000-0000-000010040000}"/>
    <cellStyle name="40% - Ênfase5 11 3" xfId="1003" xr:uid="{00000000-0005-0000-0000-000018040000}"/>
    <cellStyle name="40% - Ênfase5 11 4" xfId="1005" xr:uid="{00000000-0005-0000-0000-00001A040000}"/>
    <cellStyle name="40% - Ênfase5 12" xfId="1534" xr:uid="{00000000-0005-0000-0000-00002B060000}"/>
    <cellStyle name="40% - Ênfase5 12 2" xfId="1091" xr:uid="{00000000-0005-0000-0000-000070040000}"/>
    <cellStyle name="40% - Ênfase5 12 3" xfId="1101" xr:uid="{00000000-0005-0000-0000-00007A040000}"/>
    <cellStyle name="40% - Ênfase5 12 4" xfId="1115" xr:uid="{00000000-0005-0000-0000-000088040000}"/>
    <cellStyle name="40% - Ênfase5 13" xfId="1536" xr:uid="{00000000-0005-0000-0000-00002D060000}"/>
    <cellStyle name="40% - Ênfase5 13 2" xfId="1537" xr:uid="{00000000-0005-0000-0000-00002E060000}"/>
    <cellStyle name="40% - Ênfase5 13 3" xfId="1538" xr:uid="{00000000-0005-0000-0000-00002F060000}"/>
    <cellStyle name="40% - Ênfase5 13 4" xfId="1539" xr:uid="{00000000-0005-0000-0000-000030060000}"/>
    <cellStyle name="40% - Ênfase5 14" xfId="846" xr:uid="{00000000-0005-0000-0000-00007B030000}"/>
    <cellStyle name="40% - Ênfase5 14 2" xfId="1541" xr:uid="{00000000-0005-0000-0000-000032060000}"/>
    <cellStyle name="40% - Ênfase5 14 3" xfId="1542" xr:uid="{00000000-0005-0000-0000-000033060000}"/>
    <cellStyle name="40% - Ênfase5 14 4" xfId="1543" xr:uid="{00000000-0005-0000-0000-000034060000}"/>
    <cellStyle name="40% - Ênfase5 15" xfId="851" xr:uid="{00000000-0005-0000-0000-000080030000}"/>
    <cellStyle name="40% - Ênfase5 15 2" xfId="1545" xr:uid="{00000000-0005-0000-0000-000036060000}"/>
    <cellStyle name="40% - Ênfase5 15 3" xfId="1547" xr:uid="{00000000-0005-0000-0000-000038060000}"/>
    <cellStyle name="40% - Ênfase5 15 4" xfId="1549" xr:uid="{00000000-0005-0000-0000-00003A060000}"/>
    <cellStyle name="40% - Ênfase5 16" xfId="947" xr:uid="{00000000-0005-0000-0000-0000E0030000}"/>
    <cellStyle name="40% - Ênfase5 16 2" xfId="1554" xr:uid="{00000000-0005-0000-0000-00003F060000}"/>
    <cellStyle name="40% - Ênfase5 16 3" xfId="1558" xr:uid="{00000000-0005-0000-0000-000043060000}"/>
    <cellStyle name="40% - Ênfase5 16 4" xfId="1561" xr:uid="{00000000-0005-0000-0000-000046060000}"/>
    <cellStyle name="40% - Ênfase5 17" xfId="960" xr:uid="{00000000-0005-0000-0000-0000ED030000}"/>
    <cellStyle name="40% - Ênfase5 17 2" xfId="1567" xr:uid="{00000000-0005-0000-0000-00004C060000}"/>
    <cellStyle name="40% - Ênfase5 17 3" xfId="1571" xr:uid="{00000000-0005-0000-0000-000050060000}"/>
    <cellStyle name="40% - Ênfase5 17 4" xfId="1575" xr:uid="{00000000-0005-0000-0000-000054060000}"/>
    <cellStyle name="40% - Ênfase5 18" xfId="967" xr:uid="{00000000-0005-0000-0000-0000F4030000}"/>
    <cellStyle name="40% - Ênfase5 18 2" xfId="1579" xr:uid="{00000000-0005-0000-0000-000058060000}"/>
    <cellStyle name="40% - Ênfase5 18 3" xfId="1582" xr:uid="{00000000-0005-0000-0000-00005B060000}"/>
    <cellStyle name="40% - Ênfase5 18 4" xfId="1584" xr:uid="{00000000-0005-0000-0000-00005D060000}"/>
    <cellStyle name="40% - Ênfase5 19" xfId="1586" xr:uid="{00000000-0005-0000-0000-00005F060000}"/>
    <cellStyle name="40% - Ênfase5 19 2" xfId="1589" xr:uid="{00000000-0005-0000-0000-000062060000}"/>
    <cellStyle name="40% - Ênfase5 19 3" xfId="1591" xr:uid="{00000000-0005-0000-0000-000064060000}"/>
    <cellStyle name="40% - Ênfase5 19 4" xfId="1271" xr:uid="{00000000-0005-0000-0000-000024050000}"/>
    <cellStyle name="40% - Ênfase5 2" xfId="1592" xr:uid="{00000000-0005-0000-0000-000065060000}"/>
    <cellStyle name="40% - Ênfase5 2 2" xfId="1593" xr:uid="{00000000-0005-0000-0000-000066060000}"/>
    <cellStyle name="40% - Ênfase5 2 2 2" xfId="1594" xr:uid="{00000000-0005-0000-0000-000067060000}"/>
    <cellStyle name="40% - Ênfase5 2 2 3" xfId="1595" xr:uid="{00000000-0005-0000-0000-000068060000}"/>
    <cellStyle name="40% - Ênfase5 2 2 4" xfId="1596" xr:uid="{00000000-0005-0000-0000-000069060000}"/>
    <cellStyle name="40% - Ênfase5 2 3" xfId="1597" xr:uid="{00000000-0005-0000-0000-00006A060000}"/>
    <cellStyle name="40% - Ênfase5 2 4" xfId="1598" xr:uid="{00000000-0005-0000-0000-00006B060000}"/>
    <cellStyle name="40% - Ênfase5 2 5" xfId="1599" xr:uid="{00000000-0005-0000-0000-00006C060000}"/>
    <cellStyle name="40% - Ênfase5 20" xfId="852" xr:uid="{00000000-0005-0000-0000-000081030000}"/>
    <cellStyle name="40% - Ênfase5 20 2" xfId="1546" xr:uid="{00000000-0005-0000-0000-000037060000}"/>
    <cellStyle name="40% - Ênfase5 20 3" xfId="1548" xr:uid="{00000000-0005-0000-0000-000039060000}"/>
    <cellStyle name="40% - Ênfase5 20 4" xfId="1550" xr:uid="{00000000-0005-0000-0000-00003B060000}"/>
    <cellStyle name="40% - Ênfase5 21" xfId="948" xr:uid="{00000000-0005-0000-0000-0000E1030000}"/>
    <cellStyle name="40% - Ênfase5 21 2" xfId="1555" xr:uid="{00000000-0005-0000-0000-000040060000}"/>
    <cellStyle name="40% - Ênfase5 21 3" xfId="1559" xr:uid="{00000000-0005-0000-0000-000044060000}"/>
    <cellStyle name="40% - Ênfase5 21 4" xfId="1562" xr:uid="{00000000-0005-0000-0000-000047060000}"/>
    <cellStyle name="40% - Ênfase5 22" xfId="961" xr:uid="{00000000-0005-0000-0000-0000EE030000}"/>
    <cellStyle name="40% - Ênfase5 3" xfId="1464" xr:uid="{00000000-0005-0000-0000-0000E5050000}"/>
    <cellStyle name="40% - Ênfase5 3 2" xfId="427" xr:uid="{00000000-0005-0000-0000-0000D8010000}"/>
    <cellStyle name="40% - Ênfase5 3 2 2" xfId="432" xr:uid="{00000000-0005-0000-0000-0000DD010000}"/>
    <cellStyle name="40% - Ênfase5 3 2 3" xfId="437" xr:uid="{00000000-0005-0000-0000-0000E2010000}"/>
    <cellStyle name="40% - Ênfase5 3 2 4" xfId="442" xr:uid="{00000000-0005-0000-0000-0000E7010000}"/>
    <cellStyle name="40% - Ênfase5 3 3" xfId="448" xr:uid="{00000000-0005-0000-0000-0000ED010000}"/>
    <cellStyle name="40% - Ênfase5 3 4" xfId="457" xr:uid="{00000000-0005-0000-0000-0000F6010000}"/>
    <cellStyle name="40% - Ênfase5 3 5" xfId="466" xr:uid="{00000000-0005-0000-0000-0000FF010000}"/>
    <cellStyle name="40% - Ênfase5 4" xfId="1466" xr:uid="{00000000-0005-0000-0000-0000E7050000}"/>
    <cellStyle name="40% - Ênfase5 4 2" xfId="1600" xr:uid="{00000000-0005-0000-0000-00006D060000}"/>
    <cellStyle name="40% - Ênfase5 4 2 2" xfId="1601" xr:uid="{00000000-0005-0000-0000-00006E060000}"/>
    <cellStyle name="40% - Ênfase5 4 2 3" xfId="1602" xr:uid="{00000000-0005-0000-0000-00006F060000}"/>
    <cellStyle name="40% - Ênfase5 4 2 4" xfId="1603" xr:uid="{00000000-0005-0000-0000-000070060000}"/>
    <cellStyle name="40% - Ênfase5 4 3" xfId="1604" xr:uid="{00000000-0005-0000-0000-000071060000}"/>
    <cellStyle name="40% - Ênfase5 4 4" xfId="1605" xr:uid="{00000000-0005-0000-0000-000072060000}"/>
    <cellStyle name="40% - Ênfase5 4 5" xfId="1606" xr:uid="{00000000-0005-0000-0000-000073060000}"/>
    <cellStyle name="40% - Ênfase5 5" xfId="1468" xr:uid="{00000000-0005-0000-0000-0000E9050000}"/>
    <cellStyle name="40% - Ênfase5 5 2" xfId="1607" xr:uid="{00000000-0005-0000-0000-000074060000}"/>
    <cellStyle name="40% - Ênfase5 5 2 2" xfId="1608" xr:uid="{00000000-0005-0000-0000-000075060000}"/>
    <cellStyle name="40% - Ênfase5 5 2 3" xfId="1609" xr:uid="{00000000-0005-0000-0000-000076060000}"/>
    <cellStyle name="40% - Ênfase5 5 2 4" xfId="665" xr:uid="{00000000-0005-0000-0000-0000C6020000}"/>
    <cellStyle name="40% - Ênfase5 5 3" xfId="1610" xr:uid="{00000000-0005-0000-0000-000077060000}"/>
    <cellStyle name="40% - Ênfase5 5 4" xfId="1611" xr:uid="{00000000-0005-0000-0000-000078060000}"/>
    <cellStyle name="40% - Ênfase5 5 5" xfId="779" xr:uid="{00000000-0005-0000-0000-000038030000}"/>
    <cellStyle name="40% - Ênfase5 6" xfId="1470" xr:uid="{00000000-0005-0000-0000-0000EB050000}"/>
    <cellStyle name="40% - Ênfase5 6 2" xfId="1612" xr:uid="{00000000-0005-0000-0000-000079060000}"/>
    <cellStyle name="40% - Ênfase5 6 2 2" xfId="1613" xr:uid="{00000000-0005-0000-0000-00007A060000}"/>
    <cellStyle name="40% - Ênfase5 6 2 3" xfId="1614" xr:uid="{00000000-0005-0000-0000-00007B060000}"/>
    <cellStyle name="40% - Ênfase5 6 2 4" xfId="1615" xr:uid="{00000000-0005-0000-0000-00007C060000}"/>
    <cellStyle name="40% - Ênfase5 6 3" xfId="1616" xr:uid="{00000000-0005-0000-0000-00007D060000}"/>
    <cellStyle name="40% - Ênfase5 6 4" xfId="1617" xr:uid="{00000000-0005-0000-0000-00007E060000}"/>
    <cellStyle name="40% - Ênfase5 6 5" xfId="787" xr:uid="{00000000-0005-0000-0000-000040030000}"/>
    <cellStyle name="40% - Ênfase5 7" xfId="1618" xr:uid="{00000000-0005-0000-0000-00007F060000}"/>
    <cellStyle name="40% - Ênfase5 7 2" xfId="1619" xr:uid="{00000000-0005-0000-0000-000080060000}"/>
    <cellStyle name="40% - Ênfase5 7 2 2" xfId="1620" xr:uid="{00000000-0005-0000-0000-000081060000}"/>
    <cellStyle name="40% - Ênfase5 7 2 3" xfId="246" xr:uid="{00000000-0005-0000-0000-000023010000}"/>
    <cellStyle name="40% - Ênfase5 7 2 4" xfId="280" xr:uid="{00000000-0005-0000-0000-000045010000}"/>
    <cellStyle name="40% - Ênfase5 7 3" xfId="935" xr:uid="{00000000-0005-0000-0000-0000D4030000}"/>
    <cellStyle name="40% - Ênfase5 7 4" xfId="939" xr:uid="{00000000-0005-0000-0000-0000D8030000}"/>
    <cellStyle name="40% - Ênfase5 7 5" xfId="999" xr:uid="{00000000-0005-0000-0000-000014040000}"/>
    <cellStyle name="40% - Ênfase5 8" xfId="1622" xr:uid="{00000000-0005-0000-0000-000083060000}"/>
    <cellStyle name="40% - Ênfase5 8 2" xfId="604" xr:uid="{00000000-0005-0000-0000-000089020000}"/>
    <cellStyle name="40% - Ênfase5 8 2 2" xfId="606" xr:uid="{00000000-0005-0000-0000-00008B020000}"/>
    <cellStyle name="40% - Ênfase5 8 2 3" xfId="608" xr:uid="{00000000-0005-0000-0000-00008D020000}"/>
    <cellStyle name="40% - Ênfase5 8 2 4" xfId="610" xr:uid="{00000000-0005-0000-0000-00008F020000}"/>
    <cellStyle name="40% - Ênfase5 8 3" xfId="614" xr:uid="{00000000-0005-0000-0000-000093020000}"/>
    <cellStyle name="40% - Ênfase5 8 4" xfId="626" xr:uid="{00000000-0005-0000-0000-00009F020000}"/>
    <cellStyle name="40% - Ênfase5 8 5" xfId="18" xr:uid="{00000000-0005-0000-0000-000014000000}"/>
    <cellStyle name="40% - Ênfase5 9" xfId="1623" xr:uid="{00000000-0005-0000-0000-000084060000}"/>
    <cellStyle name="40% - Ênfase5 9 2" xfId="951" xr:uid="{00000000-0005-0000-0000-0000E4030000}"/>
    <cellStyle name="40% - Ênfase5 9 2 2" xfId="1625" xr:uid="{00000000-0005-0000-0000-000086060000}"/>
    <cellStyle name="40% - Ênfase5 9 2 3" xfId="1628" xr:uid="{00000000-0005-0000-0000-000089060000}"/>
    <cellStyle name="40% - Ênfase5 9 2 4" xfId="1631" xr:uid="{00000000-0005-0000-0000-00008C060000}"/>
    <cellStyle name="40% - Ênfase5 9 3" xfId="955" xr:uid="{00000000-0005-0000-0000-0000E8030000}"/>
    <cellStyle name="40% - Ênfase5 9 4" xfId="963" xr:uid="{00000000-0005-0000-0000-0000F0030000}"/>
    <cellStyle name="40% - Ênfase5 9 5" xfId="1014" xr:uid="{00000000-0005-0000-0000-000023040000}"/>
    <cellStyle name="40% - Ênfase6 10" xfId="1634" xr:uid="{00000000-0005-0000-0000-00008F060000}"/>
    <cellStyle name="40% - Ênfase6 10 2" xfId="1635" xr:uid="{00000000-0005-0000-0000-000090060000}"/>
    <cellStyle name="40% - Ênfase6 10 2 2" xfId="381" xr:uid="{00000000-0005-0000-0000-0000AA010000}"/>
    <cellStyle name="40% - Ênfase6 10 2 3" xfId="1637" xr:uid="{00000000-0005-0000-0000-000092060000}"/>
    <cellStyle name="40% - Ênfase6 10 2 4" xfId="1638" xr:uid="{00000000-0005-0000-0000-000093060000}"/>
    <cellStyle name="40% - Ênfase6 10 3" xfId="1639" xr:uid="{00000000-0005-0000-0000-000094060000}"/>
    <cellStyle name="40% - Ênfase6 10 4" xfId="1500" xr:uid="{00000000-0005-0000-0000-000009060000}"/>
    <cellStyle name="40% - Ênfase6 10 5" xfId="1508" xr:uid="{00000000-0005-0000-0000-000011060000}"/>
    <cellStyle name="40% - Ênfase6 11" xfId="1640" xr:uid="{00000000-0005-0000-0000-000095060000}"/>
    <cellStyle name="40% - Ênfase6 11 2" xfId="1641" xr:uid="{00000000-0005-0000-0000-000096060000}"/>
    <cellStyle name="40% - Ênfase6 11 3" xfId="1642" xr:uid="{00000000-0005-0000-0000-000097060000}"/>
    <cellStyle name="40% - Ênfase6 11 4" xfId="1513" xr:uid="{00000000-0005-0000-0000-000016060000}"/>
    <cellStyle name="40% - Ênfase6 12" xfId="1643" xr:uid="{00000000-0005-0000-0000-000098060000}"/>
    <cellStyle name="40% - Ênfase6 12 2" xfId="1645" xr:uid="{00000000-0005-0000-0000-00009A060000}"/>
    <cellStyle name="40% - Ênfase6 12 3" xfId="1646" xr:uid="{00000000-0005-0000-0000-00009B060000}"/>
    <cellStyle name="40% - Ênfase6 12 4" xfId="1521" xr:uid="{00000000-0005-0000-0000-00001E060000}"/>
    <cellStyle name="40% - Ênfase6 13" xfId="1647" xr:uid="{00000000-0005-0000-0000-00009C060000}"/>
    <cellStyle name="40% - Ênfase6 13 2" xfId="1648" xr:uid="{00000000-0005-0000-0000-00009D060000}"/>
    <cellStyle name="40% - Ênfase6 13 3" xfId="1649" xr:uid="{00000000-0005-0000-0000-00009E060000}"/>
    <cellStyle name="40% - Ênfase6 13 4" xfId="1526" xr:uid="{00000000-0005-0000-0000-000023060000}"/>
    <cellStyle name="40% - Ênfase6 14" xfId="1218" xr:uid="{00000000-0005-0000-0000-0000EF040000}"/>
    <cellStyle name="40% - Ênfase6 14 2" xfId="1224" xr:uid="{00000000-0005-0000-0000-0000F5040000}"/>
    <cellStyle name="40% - Ênfase6 14 3" xfId="1229" xr:uid="{00000000-0005-0000-0000-0000FA040000}"/>
    <cellStyle name="40% - Ênfase6 14 4" xfId="1232" xr:uid="{00000000-0005-0000-0000-0000FD040000}"/>
    <cellStyle name="40% - Ênfase6 15" xfId="508" xr:uid="{00000000-0005-0000-0000-000029020000}"/>
    <cellStyle name="40% - Ênfase6 15 2" xfId="85" xr:uid="{00000000-0005-0000-0000-00006F000000}"/>
    <cellStyle name="40% - Ênfase6 15 3" xfId="511" xr:uid="{00000000-0005-0000-0000-00002C020000}"/>
    <cellStyle name="40% - Ênfase6 15 4" xfId="515" xr:uid="{00000000-0005-0000-0000-000030020000}"/>
    <cellStyle name="40% - Ênfase6 16" xfId="521" xr:uid="{00000000-0005-0000-0000-000036020000}"/>
    <cellStyle name="40% - Ênfase6 16 2" xfId="1239" xr:uid="{00000000-0005-0000-0000-000004050000}"/>
    <cellStyle name="40% - Ênfase6 16 3" xfId="1244" xr:uid="{00000000-0005-0000-0000-000009050000}"/>
    <cellStyle name="40% - Ênfase6 16 4" xfId="1247" xr:uid="{00000000-0005-0000-0000-00000C050000}"/>
    <cellStyle name="40% - Ênfase6 17" xfId="527" xr:uid="{00000000-0005-0000-0000-00003C020000}"/>
    <cellStyle name="40% - Ênfase6 17 2" xfId="1044" xr:uid="{00000000-0005-0000-0000-000041040000}"/>
    <cellStyle name="40% - Ênfase6 17 3" xfId="1048" xr:uid="{00000000-0005-0000-0000-000045040000}"/>
    <cellStyle name="40% - Ênfase6 17 4" xfId="1050" xr:uid="{00000000-0005-0000-0000-000047040000}"/>
    <cellStyle name="40% - Ênfase6 18" xfId="530" xr:uid="{00000000-0005-0000-0000-00003F020000}"/>
    <cellStyle name="40% - Ênfase6 18 2" xfId="1252" xr:uid="{00000000-0005-0000-0000-000011050000}"/>
    <cellStyle name="40% - Ênfase6 18 3" xfId="1256" xr:uid="{00000000-0005-0000-0000-000015050000}"/>
    <cellStyle name="40% - Ênfase6 18 4" xfId="1258" xr:uid="{00000000-0005-0000-0000-000017050000}"/>
    <cellStyle name="40% - Ênfase6 19" xfId="1053" xr:uid="{00000000-0005-0000-0000-00004A040000}"/>
    <cellStyle name="40% - Ênfase6 19 2" xfId="1196" xr:uid="{00000000-0005-0000-0000-0000D9040000}"/>
    <cellStyle name="40% - Ênfase6 19 3" xfId="248" xr:uid="{00000000-0005-0000-0000-000025010000}"/>
    <cellStyle name="40% - Ênfase6 19 4" xfId="263" xr:uid="{00000000-0005-0000-0000-000034010000}"/>
    <cellStyle name="40% - Ênfase6 2" xfId="890" xr:uid="{00000000-0005-0000-0000-0000A7030000}"/>
    <cellStyle name="40% - Ênfase6 2 2" xfId="1650" xr:uid="{00000000-0005-0000-0000-00009F060000}"/>
    <cellStyle name="40% - Ênfase6 2 2 2" xfId="1651" xr:uid="{00000000-0005-0000-0000-0000A0060000}"/>
    <cellStyle name="40% - Ênfase6 2 2 3" xfId="1653" xr:uid="{00000000-0005-0000-0000-0000A2060000}"/>
    <cellStyle name="40% - Ênfase6 2 2 4" xfId="1655" xr:uid="{00000000-0005-0000-0000-0000A4060000}"/>
    <cellStyle name="40% - Ênfase6 2 3" xfId="1656" xr:uid="{00000000-0005-0000-0000-0000A5060000}"/>
    <cellStyle name="40% - Ênfase6 2 4" xfId="1657" xr:uid="{00000000-0005-0000-0000-0000A6060000}"/>
    <cellStyle name="40% - Ênfase6 2 5" xfId="1658" xr:uid="{00000000-0005-0000-0000-0000A7060000}"/>
    <cellStyle name="40% - Ênfase6 20" xfId="509" xr:uid="{00000000-0005-0000-0000-00002A020000}"/>
    <cellStyle name="40% - Ênfase6 20 2" xfId="86" xr:uid="{00000000-0005-0000-0000-000070000000}"/>
    <cellStyle name="40% - Ênfase6 20 3" xfId="512" xr:uid="{00000000-0005-0000-0000-00002D020000}"/>
    <cellStyle name="40% - Ênfase6 20 4" xfId="516" xr:uid="{00000000-0005-0000-0000-000031020000}"/>
    <cellStyle name="40% - Ênfase6 21" xfId="522" xr:uid="{00000000-0005-0000-0000-000037020000}"/>
    <cellStyle name="40% - Ênfase6 21 2" xfId="1240" xr:uid="{00000000-0005-0000-0000-000005050000}"/>
    <cellStyle name="40% - Ênfase6 21 3" xfId="1245" xr:uid="{00000000-0005-0000-0000-00000A050000}"/>
    <cellStyle name="40% - Ênfase6 21 4" xfId="1248" xr:uid="{00000000-0005-0000-0000-00000D050000}"/>
    <cellStyle name="40% - Ênfase6 22" xfId="528" xr:uid="{00000000-0005-0000-0000-00003D020000}"/>
    <cellStyle name="40% - Ênfase6 3" xfId="1473" xr:uid="{00000000-0005-0000-0000-0000EE050000}"/>
    <cellStyle name="40% - Ênfase6 3 2" xfId="1475" xr:uid="{00000000-0005-0000-0000-0000F0050000}"/>
    <cellStyle name="40% - Ênfase6 3 2 2" xfId="1659" xr:uid="{00000000-0005-0000-0000-0000A8060000}"/>
    <cellStyle name="40% - Ênfase6 3 2 3" xfId="1661" xr:uid="{00000000-0005-0000-0000-0000AA060000}"/>
    <cellStyle name="40% - Ênfase6 3 2 4" xfId="1663" xr:uid="{00000000-0005-0000-0000-0000AC060000}"/>
    <cellStyle name="40% - Ênfase6 3 3" xfId="1479" xr:uid="{00000000-0005-0000-0000-0000F4050000}"/>
    <cellStyle name="40% - Ênfase6 3 4" xfId="1482" xr:uid="{00000000-0005-0000-0000-0000F7050000}"/>
    <cellStyle name="40% - Ênfase6 3 5" xfId="1664" xr:uid="{00000000-0005-0000-0000-0000AD060000}"/>
    <cellStyle name="40% - Ênfase6 4" xfId="1483" xr:uid="{00000000-0005-0000-0000-0000F8050000}"/>
    <cellStyle name="40% - Ênfase6 4 2" xfId="1665" xr:uid="{00000000-0005-0000-0000-0000AE060000}"/>
    <cellStyle name="40% - Ênfase6 4 2 2" xfId="1667" xr:uid="{00000000-0005-0000-0000-0000B0060000}"/>
    <cellStyle name="40% - Ênfase6 4 2 3" xfId="1669" xr:uid="{00000000-0005-0000-0000-0000B2060000}"/>
    <cellStyle name="40% - Ênfase6 4 2 4" xfId="1670" xr:uid="{00000000-0005-0000-0000-0000B3060000}"/>
    <cellStyle name="40% - Ênfase6 4 3" xfId="1671" xr:uid="{00000000-0005-0000-0000-0000B4060000}"/>
    <cellStyle name="40% - Ênfase6 4 4" xfId="1672" xr:uid="{00000000-0005-0000-0000-0000B5060000}"/>
    <cellStyle name="40% - Ênfase6 4 5" xfId="1673" xr:uid="{00000000-0005-0000-0000-0000B6060000}"/>
    <cellStyle name="40% - Ênfase6 5" xfId="1485" xr:uid="{00000000-0005-0000-0000-0000FA050000}"/>
    <cellStyle name="40% - Ênfase6 5 2" xfId="271" xr:uid="{00000000-0005-0000-0000-00003C010000}"/>
    <cellStyle name="40% - Ênfase6 5 2 2" xfId="909" xr:uid="{00000000-0005-0000-0000-0000BA030000}"/>
    <cellStyle name="40% - Ênfase6 5 2 3" xfId="914" xr:uid="{00000000-0005-0000-0000-0000BF030000}"/>
    <cellStyle name="40% - Ênfase6 5 2 4" xfId="918" xr:uid="{00000000-0005-0000-0000-0000C3030000}"/>
    <cellStyle name="40% - Ênfase6 5 3" xfId="274" xr:uid="{00000000-0005-0000-0000-00003F010000}"/>
    <cellStyle name="40% - Ênfase6 5 4" xfId="922" xr:uid="{00000000-0005-0000-0000-0000C7030000}"/>
    <cellStyle name="40% - Ênfase6 5 5" xfId="1674" xr:uid="{00000000-0005-0000-0000-0000B7060000}"/>
    <cellStyle name="40% - Ênfase6 6" xfId="1487" xr:uid="{00000000-0005-0000-0000-0000FC050000}"/>
    <cellStyle name="40% - Ênfase6 6 2" xfId="1675" xr:uid="{00000000-0005-0000-0000-0000B8060000}"/>
    <cellStyle name="40% - Ênfase6 6 2 2" xfId="1676" xr:uid="{00000000-0005-0000-0000-0000B9060000}"/>
    <cellStyle name="40% - Ênfase6 6 2 3" xfId="1678" xr:uid="{00000000-0005-0000-0000-0000BB060000}"/>
    <cellStyle name="40% - Ênfase6 6 2 4" xfId="1679" xr:uid="{00000000-0005-0000-0000-0000BC060000}"/>
    <cellStyle name="40% - Ênfase6 6 3" xfId="1680" xr:uid="{00000000-0005-0000-0000-0000BD060000}"/>
    <cellStyle name="40% - Ênfase6 6 4" xfId="1681" xr:uid="{00000000-0005-0000-0000-0000BE060000}"/>
    <cellStyle name="40% - Ênfase6 6 5" xfId="1682" xr:uid="{00000000-0005-0000-0000-0000BF060000}"/>
    <cellStyle name="40% - Ênfase6 7" xfId="1683" xr:uid="{00000000-0005-0000-0000-0000C0060000}"/>
    <cellStyle name="40% - Ênfase6 7 2" xfId="1684" xr:uid="{00000000-0005-0000-0000-0000C1060000}"/>
    <cellStyle name="40% - Ênfase6 7 2 2" xfId="1685" xr:uid="{00000000-0005-0000-0000-0000C2060000}"/>
    <cellStyle name="40% - Ênfase6 7 2 3" xfId="1687" xr:uid="{00000000-0005-0000-0000-0000C4060000}"/>
    <cellStyle name="40% - Ênfase6 7 2 4" xfId="1688" xr:uid="{00000000-0005-0000-0000-0000C5060000}"/>
    <cellStyle name="40% - Ênfase6 7 3" xfId="314" xr:uid="{00000000-0005-0000-0000-000067010000}"/>
    <cellStyle name="40% - Ênfase6 7 4" xfId="1096" xr:uid="{00000000-0005-0000-0000-000075040000}"/>
    <cellStyle name="40% - Ênfase6 7 5" xfId="1098" xr:uid="{00000000-0005-0000-0000-000077040000}"/>
    <cellStyle name="40% - Ênfase6 8" xfId="1689" xr:uid="{00000000-0005-0000-0000-0000C6060000}"/>
    <cellStyle name="40% - Ênfase6 8 2" xfId="1690" xr:uid="{00000000-0005-0000-0000-0000C7060000}"/>
    <cellStyle name="40% - Ênfase6 8 2 2" xfId="1173" xr:uid="{00000000-0005-0000-0000-0000C2040000}"/>
    <cellStyle name="40% - Ênfase6 8 2 3" xfId="1176" xr:uid="{00000000-0005-0000-0000-0000C5040000}"/>
    <cellStyle name="40% - Ênfase6 8 2 4" xfId="1691" xr:uid="{00000000-0005-0000-0000-0000C8060000}"/>
    <cellStyle name="40% - Ênfase6 8 3" xfId="33" xr:uid="{00000000-0005-0000-0000-000029000000}"/>
    <cellStyle name="40% - Ênfase6 8 4" xfId="1109" xr:uid="{00000000-0005-0000-0000-000082040000}"/>
    <cellStyle name="40% - Ênfase6 8 5" xfId="1111" xr:uid="{00000000-0005-0000-0000-000084040000}"/>
    <cellStyle name="40% - Ênfase6 9" xfId="1692" xr:uid="{00000000-0005-0000-0000-0000C9060000}"/>
    <cellStyle name="40% - Ênfase6 9 2" xfId="1372" xr:uid="{00000000-0005-0000-0000-000089050000}"/>
    <cellStyle name="40% - Ênfase6 9 2 2" xfId="1693" xr:uid="{00000000-0005-0000-0000-0000CA060000}"/>
    <cellStyle name="40% - Ênfase6 9 2 3" xfId="1695" xr:uid="{00000000-0005-0000-0000-0000CC060000}"/>
    <cellStyle name="40% - Ênfase6 9 2 4" xfId="1696" xr:uid="{00000000-0005-0000-0000-0000CD060000}"/>
    <cellStyle name="40% - Ênfase6 9 3" xfId="344" xr:uid="{00000000-0005-0000-0000-000085010000}"/>
    <cellStyle name="40% - Ênfase6 9 4" xfId="1120" xr:uid="{00000000-0005-0000-0000-00008D040000}"/>
    <cellStyle name="40% - Ênfase6 9 5" xfId="1122" xr:uid="{00000000-0005-0000-0000-00008F040000}"/>
    <cellStyle name="60% - Ênfase1 2" xfId="579" xr:uid="{00000000-0005-0000-0000-000070020000}"/>
    <cellStyle name="60% - Ênfase1 3" xfId="72" xr:uid="{00000000-0005-0000-0000-00005D000000}"/>
    <cellStyle name="60% - Ênfase2 2" xfId="809" xr:uid="{00000000-0005-0000-0000-000056030000}"/>
    <cellStyle name="60% - Ênfase2 3" xfId="813" xr:uid="{00000000-0005-0000-0000-00005A030000}"/>
    <cellStyle name="60% - Ênfase3 2" xfId="533" xr:uid="{00000000-0005-0000-0000-000042020000}"/>
    <cellStyle name="60% - Ênfase3 3" xfId="1055" xr:uid="{00000000-0005-0000-0000-00004C040000}"/>
    <cellStyle name="60% - Ênfase4 2" xfId="60" xr:uid="{00000000-0005-0000-0000-00004A000000}"/>
    <cellStyle name="60% - Ênfase4 3" xfId="1697" xr:uid="{00000000-0005-0000-0000-0000CE060000}"/>
    <cellStyle name="60% - Ênfase5 2" xfId="45" xr:uid="{00000000-0005-0000-0000-000038000000}"/>
    <cellStyle name="60% - Ênfase5 3" xfId="1698" xr:uid="{00000000-0005-0000-0000-0000CF060000}"/>
    <cellStyle name="60% - Ênfase6 2" xfId="144" xr:uid="{00000000-0005-0000-0000-0000BD000000}"/>
    <cellStyle name="60% - Ênfase6 3" xfId="1699" xr:uid="{00000000-0005-0000-0000-0000D0060000}"/>
    <cellStyle name="Bom 2" xfId="1700" xr:uid="{00000000-0005-0000-0000-0000D1060000}"/>
    <cellStyle name="Bom 3" xfId="1701" xr:uid="{00000000-0005-0000-0000-0000D2060000}"/>
    <cellStyle name="Cálculo 2" xfId="1702" xr:uid="{00000000-0005-0000-0000-0000D3060000}"/>
    <cellStyle name="Cálculo 3" xfId="1703" xr:uid="{00000000-0005-0000-0000-0000D4060000}"/>
    <cellStyle name="Cálculo 3 2" xfId="1704" xr:uid="{00000000-0005-0000-0000-0000D5060000}"/>
    <cellStyle name="Cálculo 3 3" xfId="1705" xr:uid="{00000000-0005-0000-0000-0000D6060000}"/>
    <cellStyle name="Cálculo 3 4" xfId="1706" xr:uid="{00000000-0005-0000-0000-0000D7060000}"/>
    <cellStyle name="Cálculo 3 5" xfId="1707" xr:uid="{00000000-0005-0000-0000-0000D8060000}"/>
    <cellStyle name="Cálculo 3 6" xfId="1366" xr:uid="{00000000-0005-0000-0000-000083050000}"/>
    <cellStyle name="Célula de Verificação 2" xfId="1186" xr:uid="{00000000-0005-0000-0000-0000CF040000}"/>
    <cellStyle name="Célula de Verificação 3" xfId="1189" xr:uid="{00000000-0005-0000-0000-0000D2040000}"/>
    <cellStyle name="Célula Vinculada 2" xfId="1708" xr:uid="{00000000-0005-0000-0000-0000D9060000}"/>
    <cellStyle name="Célula Vinculada 3" xfId="1709" xr:uid="{00000000-0005-0000-0000-0000DA060000}"/>
    <cellStyle name="Ênfase1 2" xfId="1652" xr:uid="{00000000-0005-0000-0000-0000A1060000}"/>
    <cellStyle name="Ênfase1 3" xfId="1654" xr:uid="{00000000-0005-0000-0000-0000A3060000}"/>
    <cellStyle name="Ênfase2 2" xfId="1710" xr:uid="{00000000-0005-0000-0000-0000DB060000}"/>
    <cellStyle name="Ênfase2 3" xfId="1711" xr:uid="{00000000-0005-0000-0000-0000DC060000}"/>
    <cellStyle name="Ênfase3 2" xfId="1713" xr:uid="{00000000-0005-0000-0000-0000DE060000}"/>
    <cellStyle name="Ênfase3 3" xfId="1714" xr:uid="{00000000-0005-0000-0000-0000DF060000}"/>
    <cellStyle name="Ênfase4 2" xfId="1715" xr:uid="{00000000-0005-0000-0000-0000E0060000}"/>
    <cellStyle name="Ênfase4 3" xfId="1717" xr:uid="{00000000-0005-0000-0000-0000E2060000}"/>
    <cellStyle name="Ênfase5 2" xfId="1718" xr:uid="{00000000-0005-0000-0000-0000E3060000}"/>
    <cellStyle name="Ênfase5 3" xfId="1719" xr:uid="{00000000-0005-0000-0000-0000E4060000}"/>
    <cellStyle name="Ênfase6 2" xfId="1720" xr:uid="{00000000-0005-0000-0000-0000E5060000}"/>
    <cellStyle name="Ênfase6 3" xfId="1721" xr:uid="{00000000-0005-0000-0000-0000E6060000}"/>
    <cellStyle name="Entrada 2" xfId="1478" xr:uid="{00000000-0005-0000-0000-0000F3050000}"/>
    <cellStyle name="Entrada 3" xfId="1481" xr:uid="{00000000-0005-0000-0000-0000F6050000}"/>
    <cellStyle name="Entrada 3 2" xfId="1722" xr:uid="{00000000-0005-0000-0000-0000E7060000}"/>
    <cellStyle name="Entrada 3 3" xfId="1724" xr:uid="{00000000-0005-0000-0000-0000E9060000}"/>
    <cellStyle name="Entrada 3 4" xfId="1726" xr:uid="{00000000-0005-0000-0000-0000EB060000}"/>
    <cellStyle name="Entrada 3 5" xfId="1727" xr:uid="{00000000-0005-0000-0000-0000EC060000}"/>
    <cellStyle name="Entrada 3 6" xfId="1728" xr:uid="{00000000-0005-0000-0000-0000ED060000}"/>
    <cellStyle name="Excel Built-in Normal" xfId="1729" xr:uid="{00000000-0005-0000-0000-0000EE060000}"/>
    <cellStyle name="Excel_BuiltIn_Texto Explicativo 1" xfId="1730" xr:uid="{00000000-0005-0000-0000-0000EF060000}"/>
    <cellStyle name="Hiperlink" xfId="24" builtinId="8"/>
    <cellStyle name="Incorreto 2" xfId="1732" xr:uid="{00000000-0005-0000-0000-0000F1060000}"/>
    <cellStyle name="Incorreto 3" xfId="1712" xr:uid="{00000000-0005-0000-0000-0000DD060000}"/>
    <cellStyle name="Moeda" xfId="20" builtinId="4"/>
    <cellStyle name="Moeda [0] 2" xfId="1733" xr:uid="{00000000-0005-0000-0000-0000F2060000}"/>
    <cellStyle name="Moeda [0] 2 2" xfId="1735" xr:uid="{00000000-0005-0000-0000-0000F4060000}"/>
    <cellStyle name="Moeda [0] 2 3" xfId="1551" xr:uid="{00000000-0005-0000-0000-00003C060000}"/>
    <cellStyle name="Moeda 10" xfId="164" xr:uid="{00000000-0005-0000-0000-0000D1000000}"/>
    <cellStyle name="Moeda 11" xfId="168" xr:uid="{00000000-0005-0000-0000-0000D5000000}"/>
    <cellStyle name="Moeda 12" xfId="433" xr:uid="{00000000-0005-0000-0000-0000DE010000}"/>
    <cellStyle name="Moeda 13" xfId="438" xr:uid="{00000000-0005-0000-0000-0000E3010000}"/>
    <cellStyle name="Moeda 14" xfId="443" xr:uid="{00000000-0005-0000-0000-0000E8010000}"/>
    <cellStyle name="Moeda 15" xfId="1737" xr:uid="{00000000-0005-0000-0000-0000F6060000}"/>
    <cellStyle name="Moeda 16" xfId="1739" xr:uid="{00000000-0005-0000-0000-0000F8060000}"/>
    <cellStyle name="Moeda 17" xfId="1741" xr:uid="{00000000-0005-0000-0000-0000FA060000}"/>
    <cellStyle name="Moeda 18" xfId="1743" xr:uid="{00000000-0005-0000-0000-0000FC060000}"/>
    <cellStyle name="Moeda 19" xfId="1745" xr:uid="{00000000-0005-0000-0000-0000FE060000}"/>
    <cellStyle name="Moeda 2" xfId="1747" xr:uid="{00000000-0005-0000-0000-000000070000}"/>
    <cellStyle name="Moeda 20" xfId="1738" xr:uid="{00000000-0005-0000-0000-0000F7060000}"/>
    <cellStyle name="Moeda 21" xfId="1740" xr:uid="{00000000-0005-0000-0000-0000F9060000}"/>
    <cellStyle name="Moeda 22" xfId="1742" xr:uid="{00000000-0005-0000-0000-0000FB060000}"/>
    <cellStyle name="Moeda 23" xfId="1744" xr:uid="{00000000-0005-0000-0000-0000FD060000}"/>
    <cellStyle name="Moeda 24" xfId="1746" xr:uid="{00000000-0005-0000-0000-0000FF060000}"/>
    <cellStyle name="Moeda 25" xfId="120" xr:uid="{00000000-0005-0000-0000-0000A5000000}"/>
    <cellStyle name="Moeda 3" xfId="1621" xr:uid="{00000000-0005-0000-0000-000082060000}"/>
    <cellStyle name="Moeda 4" xfId="247" xr:uid="{00000000-0005-0000-0000-000024010000}"/>
    <cellStyle name="Moeda 5" xfId="281" xr:uid="{00000000-0005-0000-0000-000046010000}"/>
    <cellStyle name="Moeda 5 2" xfId="285" xr:uid="{00000000-0005-0000-0000-00004A010000}"/>
    <cellStyle name="Moeda 5 3" xfId="291" xr:uid="{00000000-0005-0000-0000-000050010000}"/>
    <cellStyle name="Moeda 6" xfId="297" xr:uid="{00000000-0005-0000-0000-000056010000}"/>
    <cellStyle name="Moeda 7" xfId="318" xr:uid="{00000000-0005-0000-0000-00006B010000}"/>
    <cellStyle name="Moeda 8" xfId="326" xr:uid="{00000000-0005-0000-0000-000073010000}"/>
    <cellStyle name="Moeda 9" xfId="348" xr:uid="{00000000-0005-0000-0000-000089010000}"/>
    <cellStyle name="Neutra 2" xfId="1748" xr:uid="{00000000-0005-0000-0000-000001070000}"/>
    <cellStyle name="Neutra 3" xfId="1749" xr:uid="{00000000-0005-0000-0000-000002070000}"/>
    <cellStyle name="Normal" xfId="0" builtinId="0"/>
    <cellStyle name="Normal 10" xfId="1750" xr:uid="{00000000-0005-0000-0000-000003070000}"/>
    <cellStyle name="Normal 10 2" xfId="1751" xr:uid="{00000000-0005-0000-0000-000004070000}"/>
    <cellStyle name="Normal 10 2 2" xfId="1752" xr:uid="{00000000-0005-0000-0000-000005070000}"/>
    <cellStyle name="Normal 10 2 3" xfId="1731" xr:uid="{00000000-0005-0000-0000-0000F0060000}"/>
    <cellStyle name="Normal 10 3" xfId="1753" xr:uid="{00000000-0005-0000-0000-000006070000}"/>
    <cellStyle name="Normal 10 3 2" xfId="1754" xr:uid="{00000000-0005-0000-0000-000007070000}"/>
    <cellStyle name="Normal 10 3 2 2" xfId="1755" xr:uid="{00000000-0005-0000-0000-000008070000}"/>
    <cellStyle name="Normal 10 3 3" xfId="1756" xr:uid="{00000000-0005-0000-0000-000009070000}"/>
    <cellStyle name="Normal 10 3 4" xfId="1716" xr:uid="{00000000-0005-0000-0000-0000E1060000}"/>
    <cellStyle name="Normal 10 4" xfId="1757" xr:uid="{00000000-0005-0000-0000-00000A070000}"/>
    <cellStyle name="Normal 10 5" xfId="1758" xr:uid="{00000000-0005-0000-0000-00000B070000}"/>
    <cellStyle name="Normal 10 6" xfId="1759" xr:uid="{00000000-0005-0000-0000-00000C070000}"/>
    <cellStyle name="Normal 11" xfId="389" xr:uid="{00000000-0005-0000-0000-0000B2010000}"/>
    <cellStyle name="Normal 11 2" xfId="393" xr:uid="{00000000-0005-0000-0000-0000B6010000}"/>
    <cellStyle name="Normal 11 2 2" xfId="1760" xr:uid="{00000000-0005-0000-0000-00000D070000}"/>
    <cellStyle name="Normal 11 2 3" xfId="1723" xr:uid="{00000000-0005-0000-0000-0000E8060000}"/>
    <cellStyle name="Normal 11 2 4" xfId="1725" xr:uid="{00000000-0005-0000-0000-0000EA060000}"/>
    <cellStyle name="Normal 11 3" xfId="395" xr:uid="{00000000-0005-0000-0000-0000B8010000}"/>
    <cellStyle name="Normal 11 4" xfId="397" xr:uid="{00000000-0005-0000-0000-0000BA010000}"/>
    <cellStyle name="Normal 11 5" xfId="1761" xr:uid="{00000000-0005-0000-0000-00000E070000}"/>
    <cellStyle name="Normal 12" xfId="399" xr:uid="{00000000-0005-0000-0000-0000BC010000}"/>
    <cellStyle name="Normal 12 2" xfId="1762" xr:uid="{00000000-0005-0000-0000-00000F070000}"/>
    <cellStyle name="Normal 12 2 2" xfId="1763" xr:uid="{00000000-0005-0000-0000-000010070000}"/>
    <cellStyle name="Normal 12 2 3" xfId="1764" xr:uid="{00000000-0005-0000-0000-000011070000}"/>
    <cellStyle name="Normal 12 2 4" xfId="1765" xr:uid="{00000000-0005-0000-0000-000012070000}"/>
    <cellStyle name="Normal 12 3" xfId="75" xr:uid="{00000000-0005-0000-0000-000062000000}"/>
    <cellStyle name="Normal 12 4" xfId="1766" xr:uid="{00000000-0005-0000-0000-000013070000}"/>
    <cellStyle name="Normal 12 5" xfId="1767" xr:uid="{00000000-0005-0000-0000-000014070000}"/>
    <cellStyle name="Normal 13" xfId="401" xr:uid="{00000000-0005-0000-0000-0000BE010000}"/>
    <cellStyle name="Normal 13 2" xfId="1768" xr:uid="{00000000-0005-0000-0000-000015070000}"/>
    <cellStyle name="Normal 13 2 2" xfId="1769" xr:uid="{00000000-0005-0000-0000-000016070000}"/>
    <cellStyle name="Normal 13 2 3" xfId="1213" xr:uid="{00000000-0005-0000-0000-0000EA040000}"/>
    <cellStyle name="Normal 13 2 4" xfId="1215" xr:uid="{00000000-0005-0000-0000-0000EC040000}"/>
    <cellStyle name="Normal 13 3" xfId="1770" xr:uid="{00000000-0005-0000-0000-000017070000}"/>
    <cellStyle name="Normal 13 4" xfId="1771" xr:uid="{00000000-0005-0000-0000-000018070000}"/>
    <cellStyle name="Normal 13 5" xfId="1772" xr:uid="{00000000-0005-0000-0000-000019070000}"/>
    <cellStyle name="Normal 14" xfId="406" xr:uid="{00000000-0005-0000-0000-0000C3010000}"/>
    <cellStyle name="Normal 14 2" xfId="1773" xr:uid="{00000000-0005-0000-0000-00001A070000}"/>
    <cellStyle name="Normal 14 2 2" xfId="52" xr:uid="{00000000-0005-0000-0000-000041000000}"/>
    <cellStyle name="Normal 14 2 3" xfId="1774" xr:uid="{00000000-0005-0000-0000-00001B070000}"/>
    <cellStyle name="Normal 14 2 4" xfId="1775" xr:uid="{00000000-0005-0000-0000-00001C070000}"/>
    <cellStyle name="Normal 14 3" xfId="1776" xr:uid="{00000000-0005-0000-0000-00001D070000}"/>
    <cellStyle name="Normal 14 4" xfId="1777" xr:uid="{00000000-0005-0000-0000-00001E070000}"/>
    <cellStyle name="Normal 14 5" xfId="724" xr:uid="{00000000-0005-0000-0000-000001030000}"/>
    <cellStyle name="Normal 15" xfId="1501" xr:uid="{00000000-0005-0000-0000-00000A060000}"/>
    <cellStyle name="Normal 15 2" xfId="1778" xr:uid="{00000000-0005-0000-0000-00001F070000}"/>
    <cellStyle name="Normal 15 2 2" xfId="1780" xr:uid="{00000000-0005-0000-0000-000021070000}"/>
    <cellStyle name="Normal 15 2 3" xfId="1781" xr:uid="{00000000-0005-0000-0000-000022070000}"/>
    <cellStyle name="Normal 15 2 4" xfId="1782" xr:uid="{00000000-0005-0000-0000-000023070000}"/>
    <cellStyle name="Normal 15 3" xfId="1783" xr:uid="{00000000-0005-0000-0000-000024070000}"/>
    <cellStyle name="Normal 15 4" xfId="1785" xr:uid="{00000000-0005-0000-0000-000026070000}"/>
    <cellStyle name="Normal 15 5" xfId="1787" xr:uid="{00000000-0005-0000-0000-000028070000}"/>
    <cellStyle name="Normal 16" xfId="1504" xr:uid="{00000000-0005-0000-0000-00000D060000}"/>
    <cellStyle name="Normal 16 2" xfId="46" xr:uid="{00000000-0005-0000-0000-000039000000}"/>
    <cellStyle name="Normal 16 2 2" xfId="1187" xr:uid="{00000000-0005-0000-0000-0000D0040000}"/>
    <cellStyle name="Normal 16 2 3" xfId="1190" xr:uid="{00000000-0005-0000-0000-0000D3040000}"/>
    <cellStyle name="Normal 16 2 4" xfId="1788" xr:uid="{00000000-0005-0000-0000-000029070000}"/>
    <cellStyle name="Normal 16 3" xfId="35" xr:uid="{00000000-0005-0000-0000-00002C000000}"/>
    <cellStyle name="Normal 16 4" xfId="1790" xr:uid="{00000000-0005-0000-0000-00002B070000}"/>
    <cellStyle name="Normal 16 5" xfId="1792" xr:uid="{00000000-0005-0000-0000-00002D070000}"/>
    <cellStyle name="Normal 17" xfId="1793" xr:uid="{00000000-0005-0000-0000-00002E070000}"/>
    <cellStyle name="Normal 17 2" xfId="1795" xr:uid="{00000000-0005-0000-0000-000030070000}"/>
    <cellStyle name="Normal 17 2 2" xfId="1797" xr:uid="{00000000-0005-0000-0000-000032070000}"/>
    <cellStyle name="Normal 17 2 3" xfId="1798" xr:uid="{00000000-0005-0000-0000-000033070000}"/>
    <cellStyle name="Normal 17 2 4" xfId="1799" xr:uid="{00000000-0005-0000-0000-000034070000}"/>
    <cellStyle name="Normal 17 3" xfId="1800" xr:uid="{00000000-0005-0000-0000-000035070000}"/>
    <cellStyle name="Normal 17 4" xfId="1802" xr:uid="{00000000-0005-0000-0000-000037070000}"/>
    <cellStyle name="Normal 17 5" xfId="1805" xr:uid="{00000000-0005-0000-0000-00003A070000}"/>
    <cellStyle name="Normal 18" xfId="1806" xr:uid="{00000000-0005-0000-0000-00003B070000}"/>
    <cellStyle name="Normal 18 2" xfId="336" xr:uid="{00000000-0005-0000-0000-00007D010000}"/>
    <cellStyle name="Normal 18 2 2" xfId="1808" xr:uid="{00000000-0005-0000-0000-00003D070000}"/>
    <cellStyle name="Normal 18 2 3" xfId="1305" xr:uid="{00000000-0005-0000-0000-000046050000}"/>
    <cellStyle name="Normal 18 2 4" xfId="1307" xr:uid="{00000000-0005-0000-0000-000048050000}"/>
    <cellStyle name="Normal 18 3" xfId="1809" xr:uid="{00000000-0005-0000-0000-00003E070000}"/>
    <cellStyle name="Normal 18 4" xfId="1811" xr:uid="{00000000-0005-0000-0000-000040070000}"/>
    <cellStyle name="Normal 18 5" xfId="1813" xr:uid="{00000000-0005-0000-0000-000042070000}"/>
    <cellStyle name="Normal 19" xfId="1814" xr:uid="{00000000-0005-0000-0000-000043070000}"/>
    <cellStyle name="Normal 19 2" xfId="1817" xr:uid="{00000000-0005-0000-0000-000046070000}"/>
    <cellStyle name="Normal 19 2 2" xfId="1820" xr:uid="{00000000-0005-0000-0000-000049070000}"/>
    <cellStyle name="Normal 19 2 3" xfId="1822" xr:uid="{00000000-0005-0000-0000-00004B070000}"/>
    <cellStyle name="Normal 19 2 4" xfId="1824" xr:uid="{00000000-0005-0000-0000-00004D070000}"/>
    <cellStyle name="Normal 19 3" xfId="1827" xr:uid="{00000000-0005-0000-0000-000050070000}"/>
    <cellStyle name="Normal 19 4" xfId="1830" xr:uid="{00000000-0005-0000-0000-000053070000}"/>
    <cellStyle name="Normal 19 5" xfId="1832" xr:uid="{00000000-0005-0000-0000-000055070000}"/>
    <cellStyle name="Normal 2" xfId="1833" xr:uid="{00000000-0005-0000-0000-000056070000}"/>
    <cellStyle name="Normal 2 2" xfId="1438" xr:uid="{00000000-0005-0000-0000-0000CB050000}"/>
    <cellStyle name="Normal 2 2 2" xfId="929" xr:uid="{00000000-0005-0000-0000-0000CE030000}"/>
    <cellStyle name="Normal 2 2 2 2" xfId="1835" xr:uid="{00000000-0005-0000-0000-000058070000}"/>
    <cellStyle name="Normal 2 2 2 3" xfId="1836" xr:uid="{00000000-0005-0000-0000-000059070000}"/>
    <cellStyle name="Normal 2 2 2 4" xfId="1837" xr:uid="{00000000-0005-0000-0000-00005A070000}"/>
    <cellStyle name="Normal 2 2 3" xfId="931" xr:uid="{00000000-0005-0000-0000-0000D0030000}"/>
    <cellStyle name="Normal 2 2 4" xfId="789" xr:uid="{00000000-0005-0000-0000-000042030000}"/>
    <cellStyle name="Normal 2 2 5" xfId="793" xr:uid="{00000000-0005-0000-0000-000046030000}"/>
    <cellStyle name="Normal 2 3" xfId="1838" xr:uid="{00000000-0005-0000-0000-00005B070000}"/>
    <cellStyle name="Normal 2 3 2" xfId="937" xr:uid="{00000000-0005-0000-0000-0000D6030000}"/>
    <cellStyle name="Normal 2 3 2 2" xfId="1423" xr:uid="{00000000-0005-0000-0000-0000BC050000}"/>
    <cellStyle name="Normal 2 3 2 3" xfId="1425" xr:uid="{00000000-0005-0000-0000-0000BE050000}"/>
    <cellStyle name="Normal 2 3 2 4" xfId="1839" xr:uid="{00000000-0005-0000-0000-00005C070000}"/>
    <cellStyle name="Normal 2 3 3" xfId="941" xr:uid="{00000000-0005-0000-0000-0000DA030000}"/>
    <cellStyle name="Normal 2 3 4" xfId="1840" xr:uid="{00000000-0005-0000-0000-00005D070000}"/>
    <cellStyle name="Normal 2 3 5" xfId="1834" xr:uid="{00000000-0005-0000-0000-000057070000}"/>
    <cellStyle name="Normal 2 4" xfId="1841" xr:uid="{00000000-0005-0000-0000-00005E070000}"/>
    <cellStyle name="Normal 2 4 2" xfId="618" xr:uid="{00000000-0005-0000-0000-000097020000}"/>
    <cellStyle name="Normal 2 4 2 2" xfId="1842" xr:uid="{00000000-0005-0000-0000-00005F070000}"/>
    <cellStyle name="Normal 2 4 2 3" xfId="1843" xr:uid="{00000000-0005-0000-0000-000060070000}"/>
    <cellStyle name="Normal 2 4 2 4" xfId="1844" xr:uid="{00000000-0005-0000-0000-000061070000}"/>
    <cellStyle name="Normal 2 4 3" xfId="630" xr:uid="{00000000-0005-0000-0000-0000A3020000}"/>
    <cellStyle name="Normal 2 4 4" xfId="1845" xr:uid="{00000000-0005-0000-0000-000062070000}"/>
    <cellStyle name="Normal 2 4 5" xfId="1846" xr:uid="{00000000-0005-0000-0000-000063070000}"/>
    <cellStyle name="Normal 2 5" xfId="1848" xr:uid="{00000000-0005-0000-0000-000065070000}"/>
    <cellStyle name="Normal 2 5 2" xfId="959" xr:uid="{00000000-0005-0000-0000-0000EC030000}"/>
    <cellStyle name="Normal 2 5 2 2" xfId="1564" xr:uid="{00000000-0005-0000-0000-000049060000}"/>
    <cellStyle name="Normal 2 5 2 3" xfId="1569" xr:uid="{00000000-0005-0000-0000-00004E060000}"/>
    <cellStyle name="Normal 2 5 2 4" xfId="1573" xr:uid="{00000000-0005-0000-0000-000052060000}"/>
    <cellStyle name="Normal 2 5 3" xfId="966" xr:uid="{00000000-0005-0000-0000-0000F3030000}"/>
    <cellStyle name="Normal 2 5 4" xfId="1585" xr:uid="{00000000-0005-0000-0000-00005E060000}"/>
    <cellStyle name="Normal 2 5 5" xfId="1849" xr:uid="{00000000-0005-0000-0000-000066070000}"/>
    <cellStyle name="Normal 2 6" xfId="1851" xr:uid="{00000000-0005-0000-0000-000068070000}"/>
    <cellStyle name="Normal 2 6 2" xfId="973" xr:uid="{00000000-0005-0000-0000-0000FA030000}"/>
    <cellStyle name="Normal 2 6 2 2" xfId="1852" xr:uid="{00000000-0005-0000-0000-000069070000}"/>
    <cellStyle name="Normal 2 6 2 3" xfId="1853" xr:uid="{00000000-0005-0000-0000-00006A070000}"/>
    <cellStyle name="Normal 2 6 2 4" xfId="1855" xr:uid="{00000000-0005-0000-0000-00006C070000}"/>
    <cellStyle name="Normal 2 6 3" xfId="976" xr:uid="{00000000-0005-0000-0000-0000FD030000}"/>
    <cellStyle name="Normal 2 6 4" xfId="1856" xr:uid="{00000000-0005-0000-0000-00006D070000}"/>
    <cellStyle name="Normal 2 6 5" xfId="1857" xr:uid="{00000000-0005-0000-0000-00006E070000}"/>
    <cellStyle name="Normal 2 7" xfId="1858" xr:uid="{00000000-0005-0000-0000-00006F070000}"/>
    <cellStyle name="Normal 2 7 2" xfId="985" xr:uid="{00000000-0005-0000-0000-000006040000}"/>
    <cellStyle name="Normal 2 7 2 2" xfId="1859" xr:uid="{00000000-0005-0000-0000-000070070000}"/>
    <cellStyle name="Normal 2 7 2 3" xfId="1860" xr:uid="{00000000-0005-0000-0000-000071070000}"/>
    <cellStyle name="Normal 2 7 2 4" xfId="1861" xr:uid="{00000000-0005-0000-0000-000072070000}"/>
    <cellStyle name="Normal 2 7 3" xfId="989" xr:uid="{00000000-0005-0000-0000-00000A040000}"/>
    <cellStyle name="Normal 2 7 4" xfId="1862" xr:uid="{00000000-0005-0000-0000-000073070000}"/>
    <cellStyle name="Normal 2 7 5" xfId="1863" xr:uid="{00000000-0005-0000-0000-000074070000}"/>
    <cellStyle name="Normal 2 8" xfId="1490" xr:uid="{00000000-0005-0000-0000-0000FF050000}"/>
    <cellStyle name="Normal 2 8 2" xfId="576" xr:uid="{00000000-0005-0000-0000-00006D020000}"/>
    <cellStyle name="Normal 2 8 2 2" xfId="868" xr:uid="{00000000-0005-0000-0000-000091030000}"/>
    <cellStyle name="Normal 2 8 2 3" xfId="880" xr:uid="{00000000-0005-0000-0000-00009D030000}"/>
    <cellStyle name="Normal 2 8 2 4" xfId="893" xr:uid="{00000000-0005-0000-0000-0000AA030000}"/>
    <cellStyle name="Normal 2 8 3" xfId="582" xr:uid="{00000000-0005-0000-0000-000073020000}"/>
    <cellStyle name="Normal 2 8 4" xfId="1492" xr:uid="{00000000-0005-0000-0000-000001060000}"/>
    <cellStyle name="Normal 2 8 5" xfId="1864" xr:uid="{00000000-0005-0000-0000-000075070000}"/>
    <cellStyle name="Normal 2 9" xfId="1494" xr:uid="{00000000-0005-0000-0000-000003060000}"/>
    <cellStyle name="Normal 2 9 10" xfId="1865" xr:uid="{00000000-0005-0000-0000-000076070000}"/>
    <cellStyle name="Normal 2 9 11" xfId="1866" xr:uid="{00000000-0005-0000-0000-000077070000}"/>
    <cellStyle name="Normal 2 9 12" xfId="1867" xr:uid="{00000000-0005-0000-0000-000078070000}"/>
    <cellStyle name="Normal 2 9 2" xfId="1868" xr:uid="{00000000-0005-0000-0000-000079070000}"/>
    <cellStyle name="Normal 2 9 2 2" xfId="1869" xr:uid="{00000000-0005-0000-0000-00007A070000}"/>
    <cellStyle name="Normal 2 9 2 3" xfId="1870" xr:uid="{00000000-0005-0000-0000-00007B070000}"/>
    <cellStyle name="Normal 2 9 2 4" xfId="1871" xr:uid="{00000000-0005-0000-0000-00007C070000}"/>
    <cellStyle name="Normal 2 9 3" xfId="1872" xr:uid="{00000000-0005-0000-0000-00007D070000}"/>
    <cellStyle name="Normal 2 9 3 2" xfId="1434" xr:uid="{00000000-0005-0000-0000-0000C7050000}"/>
    <cellStyle name="Normal 2 9 3 3" xfId="1439" xr:uid="{00000000-0005-0000-0000-0000CC050000}"/>
    <cellStyle name="Normal 2 9 3 4" xfId="1444" xr:uid="{00000000-0005-0000-0000-0000D1050000}"/>
    <cellStyle name="Normal 2 9 4" xfId="1873" xr:uid="{00000000-0005-0000-0000-00007E070000}"/>
    <cellStyle name="Normal 2 9 4 2" xfId="1874" xr:uid="{00000000-0005-0000-0000-00007F070000}"/>
    <cellStyle name="Normal 2 9 4 3" xfId="1875" xr:uid="{00000000-0005-0000-0000-000080070000}"/>
    <cellStyle name="Normal 2 9 4 4" xfId="1876" xr:uid="{00000000-0005-0000-0000-000081070000}"/>
    <cellStyle name="Normal 2 9 5" xfId="1877" xr:uid="{00000000-0005-0000-0000-000082070000}"/>
    <cellStyle name="Normal 2 9 5 2" xfId="1878" xr:uid="{00000000-0005-0000-0000-000083070000}"/>
    <cellStyle name="Normal 2 9 5 3" xfId="1879" xr:uid="{00000000-0005-0000-0000-000084070000}"/>
    <cellStyle name="Normal 2 9 5 4" xfId="1880" xr:uid="{00000000-0005-0000-0000-000085070000}"/>
    <cellStyle name="Normal 2 9 6" xfId="1881" xr:uid="{00000000-0005-0000-0000-000086070000}"/>
    <cellStyle name="Normal 2 9 6 2" xfId="1882" xr:uid="{00000000-0005-0000-0000-000087070000}"/>
    <cellStyle name="Normal 2 9 6 3" xfId="1883" xr:uid="{00000000-0005-0000-0000-000088070000}"/>
    <cellStyle name="Normal 2 9 6 4" xfId="1884" xr:uid="{00000000-0005-0000-0000-000089070000}"/>
    <cellStyle name="Normal 2 9 7" xfId="1885" xr:uid="{00000000-0005-0000-0000-00008A070000}"/>
    <cellStyle name="Normal 2 9 7 2" xfId="1886" xr:uid="{00000000-0005-0000-0000-00008B070000}"/>
    <cellStyle name="Normal 2 9 7 3" xfId="1887" xr:uid="{00000000-0005-0000-0000-00008C070000}"/>
    <cellStyle name="Normal 2 9 7 4" xfId="1888" xr:uid="{00000000-0005-0000-0000-00008D070000}"/>
    <cellStyle name="Normal 2 9 8" xfId="1889" xr:uid="{00000000-0005-0000-0000-00008E070000}"/>
    <cellStyle name="Normal 2 9 8 2" xfId="1535" xr:uid="{00000000-0005-0000-0000-00002C060000}"/>
    <cellStyle name="Normal 2 9 8 3" xfId="844" xr:uid="{00000000-0005-0000-0000-000079030000}"/>
    <cellStyle name="Normal 2 9 8 4" xfId="849" xr:uid="{00000000-0005-0000-0000-00007E030000}"/>
    <cellStyle name="Normal 2 9 9" xfId="1890" xr:uid="{00000000-0005-0000-0000-00008F070000}"/>
    <cellStyle name="Normal 2 9 9 2" xfId="1854" xr:uid="{00000000-0005-0000-0000-00006B070000}"/>
    <cellStyle name="Normal 2 9 9 3" xfId="542" xr:uid="{00000000-0005-0000-0000-00004B020000}"/>
    <cellStyle name="Normal 2 9 9 4" xfId="546" xr:uid="{00000000-0005-0000-0000-00004F020000}"/>
    <cellStyle name="Normal 20" xfId="1502" xr:uid="{00000000-0005-0000-0000-00000B060000}"/>
    <cellStyle name="Normal 20 2" xfId="1779" xr:uid="{00000000-0005-0000-0000-000020070000}"/>
    <cellStyle name="Normal 20 3" xfId="1784" xr:uid="{00000000-0005-0000-0000-000025070000}"/>
    <cellStyle name="Normal 20 4" xfId="1786" xr:uid="{00000000-0005-0000-0000-000027070000}"/>
    <cellStyle name="Normal 21" xfId="1505" xr:uid="{00000000-0005-0000-0000-00000E060000}"/>
    <cellStyle name="Normal 21 2" xfId="47" xr:uid="{00000000-0005-0000-0000-00003A000000}"/>
    <cellStyle name="Normal 21 3" xfId="36" xr:uid="{00000000-0005-0000-0000-00002D000000}"/>
    <cellStyle name="Normal 21 4" xfId="1791" xr:uid="{00000000-0005-0000-0000-00002C070000}"/>
    <cellStyle name="Normal 22" xfId="1794" xr:uid="{00000000-0005-0000-0000-00002F070000}"/>
    <cellStyle name="Normal 22 2" xfId="1796" xr:uid="{00000000-0005-0000-0000-000031070000}"/>
    <cellStyle name="Normal 22 3" xfId="1801" xr:uid="{00000000-0005-0000-0000-000036070000}"/>
    <cellStyle name="Normal 22 4" xfId="1803" xr:uid="{00000000-0005-0000-0000-000038070000}"/>
    <cellStyle name="Normal 23" xfId="1807" xr:uid="{00000000-0005-0000-0000-00003C070000}"/>
    <cellStyle name="Normal 23 2" xfId="337" xr:uid="{00000000-0005-0000-0000-00007E010000}"/>
    <cellStyle name="Normal 23 3" xfId="1810" xr:uid="{00000000-0005-0000-0000-00003F070000}"/>
    <cellStyle name="Normal 23 4" xfId="1812" xr:uid="{00000000-0005-0000-0000-000041070000}"/>
    <cellStyle name="Normal 24" xfId="1815" xr:uid="{00000000-0005-0000-0000-000044070000}"/>
    <cellStyle name="Normal 24 2" xfId="1818" xr:uid="{00000000-0005-0000-0000-000047070000}"/>
    <cellStyle name="Normal 24 3" xfId="1828" xr:uid="{00000000-0005-0000-0000-000051070000}"/>
    <cellStyle name="Normal 24 4" xfId="1831" xr:uid="{00000000-0005-0000-0000-000054070000}"/>
    <cellStyle name="Normal 25" xfId="1891" xr:uid="{00000000-0005-0000-0000-000090070000}"/>
    <cellStyle name="Normal 25 2" xfId="1893" xr:uid="{00000000-0005-0000-0000-000092070000}"/>
    <cellStyle name="Normal 25 3" xfId="1408" xr:uid="{00000000-0005-0000-0000-0000AD050000}"/>
    <cellStyle name="Normal 25 4" xfId="1411" xr:uid="{00000000-0005-0000-0000-0000B0050000}"/>
    <cellStyle name="Normal 26" xfId="1895" xr:uid="{00000000-0005-0000-0000-000094070000}"/>
    <cellStyle name="Normal 26 2" xfId="1897" xr:uid="{00000000-0005-0000-0000-000096070000}"/>
    <cellStyle name="Normal 26 3" xfId="78" xr:uid="{00000000-0005-0000-0000-000066000000}"/>
    <cellStyle name="Normal 26 4" xfId="2" xr:uid="{00000000-0005-0000-0000-000002000000}"/>
    <cellStyle name="Normal 27" xfId="1899" xr:uid="{00000000-0005-0000-0000-000098070000}"/>
    <cellStyle name="Normal 27 2" xfId="1903" xr:uid="{00000000-0005-0000-0000-00009C070000}"/>
    <cellStyle name="Normal 27 3" xfId="1907" xr:uid="{00000000-0005-0000-0000-0000A0070000}"/>
    <cellStyle name="Normal 27 4" xfId="1911" xr:uid="{00000000-0005-0000-0000-0000A4070000}"/>
    <cellStyle name="Normal 28" xfId="1913" xr:uid="{00000000-0005-0000-0000-0000A6070000}"/>
    <cellStyle name="Normal 28 2" xfId="1915" xr:uid="{00000000-0005-0000-0000-0000A8070000}"/>
    <cellStyle name="Normal 28 3" xfId="155" xr:uid="{00000000-0005-0000-0000-0000C8000000}"/>
    <cellStyle name="Normal 28 4" xfId="162" xr:uid="{00000000-0005-0000-0000-0000CF000000}"/>
    <cellStyle name="Normal 29" xfId="1901" xr:uid="{00000000-0005-0000-0000-00009A070000}"/>
    <cellStyle name="Normal 29 2" xfId="1917" xr:uid="{00000000-0005-0000-0000-0000AA070000}"/>
    <cellStyle name="Normal 29 3" xfId="1919" xr:uid="{00000000-0005-0000-0000-0000AC070000}"/>
    <cellStyle name="Normal 29 4" xfId="1921" xr:uid="{00000000-0005-0000-0000-0000AE070000}"/>
    <cellStyle name="Normal 3" xfId="1923" xr:uid="{00000000-0005-0000-0000-0000B0070000}"/>
    <cellStyle name="Normal 30" xfId="1892" xr:uid="{00000000-0005-0000-0000-000091070000}"/>
    <cellStyle name="Normal 30 2" xfId="1894" xr:uid="{00000000-0005-0000-0000-000093070000}"/>
    <cellStyle name="Normal 30 3" xfId="1409" xr:uid="{00000000-0005-0000-0000-0000AE050000}"/>
    <cellStyle name="Normal 30 4" xfId="1412" xr:uid="{00000000-0005-0000-0000-0000B1050000}"/>
    <cellStyle name="Normal 31" xfId="1896" xr:uid="{00000000-0005-0000-0000-000095070000}"/>
    <cellStyle name="Normal 31 2" xfId="1898" xr:uid="{00000000-0005-0000-0000-000097070000}"/>
    <cellStyle name="Normal 31 3" xfId="79" xr:uid="{00000000-0005-0000-0000-000067000000}"/>
    <cellStyle name="Normal 31 4" xfId="3" xr:uid="{00000000-0005-0000-0000-000003000000}"/>
    <cellStyle name="Normal 32" xfId="1900" xr:uid="{00000000-0005-0000-0000-000099070000}"/>
    <cellStyle name="Normal 32 2" xfId="1904" xr:uid="{00000000-0005-0000-0000-00009D070000}"/>
    <cellStyle name="Normal 32 3" xfId="1908" xr:uid="{00000000-0005-0000-0000-0000A1070000}"/>
    <cellStyle name="Normal 32 4" xfId="1912" xr:uid="{00000000-0005-0000-0000-0000A5070000}"/>
    <cellStyle name="Normal 33" xfId="1914" xr:uid="{00000000-0005-0000-0000-0000A7070000}"/>
    <cellStyle name="Normal 33 2" xfId="1916" xr:uid="{00000000-0005-0000-0000-0000A9070000}"/>
    <cellStyle name="Normal 33 3" xfId="156" xr:uid="{00000000-0005-0000-0000-0000C9000000}"/>
    <cellStyle name="Normal 33 4" xfId="163" xr:uid="{00000000-0005-0000-0000-0000D0000000}"/>
    <cellStyle name="Normal 34" xfId="1902" xr:uid="{00000000-0005-0000-0000-00009B070000}"/>
    <cellStyle name="Normal 34 2" xfId="1918" xr:uid="{00000000-0005-0000-0000-0000AB070000}"/>
    <cellStyle name="Normal 34 3" xfId="1920" xr:uid="{00000000-0005-0000-0000-0000AD070000}"/>
    <cellStyle name="Normal 34 4" xfId="1922" xr:uid="{00000000-0005-0000-0000-0000AF070000}"/>
    <cellStyle name="Normal 35" xfId="1905" xr:uid="{00000000-0005-0000-0000-00009E070000}"/>
    <cellStyle name="Normal 35 2" xfId="1924" xr:uid="{00000000-0005-0000-0000-0000B1070000}"/>
    <cellStyle name="Normal 35 2 2" xfId="1804" xr:uid="{00000000-0005-0000-0000-000039070000}"/>
    <cellStyle name="Normal 36" xfId="1909" xr:uid="{00000000-0005-0000-0000-0000A2070000}"/>
    <cellStyle name="Normal 36 2" xfId="1926" xr:uid="{00000000-0005-0000-0000-0000B3070000}"/>
    <cellStyle name="Normal 36 3" xfId="1928" xr:uid="{00000000-0005-0000-0000-0000B5070000}"/>
    <cellStyle name="Normal 36 4" xfId="1930" xr:uid="{00000000-0005-0000-0000-0000B7070000}"/>
    <cellStyle name="Normal 37" xfId="1932" xr:uid="{00000000-0005-0000-0000-0000B9070000}"/>
    <cellStyle name="Normal 38" xfId="411" xr:uid="{00000000-0005-0000-0000-0000C8010000}"/>
    <cellStyle name="Normal 38 2" xfId="414" xr:uid="{00000000-0005-0000-0000-0000CB010000}"/>
    <cellStyle name="Normal 38 3" xfId="218" xr:uid="{00000000-0005-0000-0000-000007010000}"/>
    <cellStyle name="Normal 38 4" xfId="226" xr:uid="{00000000-0005-0000-0000-00000F010000}"/>
    <cellStyle name="Normal 39" xfId="417" xr:uid="{00000000-0005-0000-0000-0000CE010000}"/>
    <cellStyle name="Normal 39 2" xfId="1934" xr:uid="{00000000-0005-0000-0000-0000BB070000}"/>
    <cellStyle name="Normal 39 3" xfId="1935" xr:uid="{00000000-0005-0000-0000-0000BC070000}"/>
    <cellStyle name="Normal 39 4" xfId="1936" xr:uid="{00000000-0005-0000-0000-0000BD070000}"/>
    <cellStyle name="Normal 4" xfId="1937" xr:uid="{00000000-0005-0000-0000-0000BE070000}"/>
    <cellStyle name="Normal 40" xfId="1906" xr:uid="{00000000-0005-0000-0000-00009F070000}"/>
    <cellStyle name="Normal 40 2" xfId="1925" xr:uid="{00000000-0005-0000-0000-0000B2070000}"/>
    <cellStyle name="Normal 40 3" xfId="1938" xr:uid="{00000000-0005-0000-0000-0000BF070000}"/>
    <cellStyle name="Normal 40 4" xfId="1939" xr:uid="{00000000-0005-0000-0000-0000C0070000}"/>
    <cellStyle name="Normal 41" xfId="1910" xr:uid="{00000000-0005-0000-0000-0000A3070000}"/>
    <cellStyle name="Normal 41 2" xfId="1927" xr:uid="{00000000-0005-0000-0000-0000B4070000}"/>
    <cellStyle name="Normal 41 3" xfId="1929" xr:uid="{00000000-0005-0000-0000-0000B6070000}"/>
    <cellStyle name="Normal 41 4" xfId="1931" xr:uid="{00000000-0005-0000-0000-0000B8070000}"/>
    <cellStyle name="Normal 42" xfId="1933" xr:uid="{00000000-0005-0000-0000-0000BA070000}"/>
    <cellStyle name="Normal 42 2" xfId="1379" xr:uid="{00000000-0005-0000-0000-000090050000}"/>
    <cellStyle name="Normal 42 2 2" xfId="205" xr:uid="{00000000-0005-0000-0000-0000FA000000}"/>
    <cellStyle name="Normal 42 3" xfId="1381" xr:uid="{00000000-0005-0000-0000-000092050000}"/>
    <cellStyle name="Normal 42 4" xfId="1940" xr:uid="{00000000-0005-0000-0000-0000C1070000}"/>
    <cellStyle name="Normal 43" xfId="412" xr:uid="{00000000-0005-0000-0000-0000C9010000}"/>
    <cellStyle name="Normal 43 2" xfId="415" xr:uid="{00000000-0005-0000-0000-0000CC010000}"/>
    <cellStyle name="Normal 43 3" xfId="219" xr:uid="{00000000-0005-0000-0000-000008010000}"/>
    <cellStyle name="Normal 43 4" xfId="227" xr:uid="{00000000-0005-0000-0000-000010010000}"/>
    <cellStyle name="Normal 44" xfId="418" xr:uid="{00000000-0005-0000-0000-0000CF010000}"/>
    <cellStyle name="Normal 45" xfId="420" xr:uid="{00000000-0005-0000-0000-0000D1010000}"/>
    <cellStyle name="Normal 45 2" xfId="1137" xr:uid="{00000000-0005-0000-0000-00009E040000}"/>
    <cellStyle name="Normal 46" xfId="422" xr:uid="{00000000-0005-0000-0000-0000D3010000}"/>
    <cellStyle name="Normal 46 2" xfId="1825" xr:uid="{00000000-0005-0000-0000-00004E070000}"/>
    <cellStyle name="Normal 47" xfId="1941" xr:uid="{00000000-0005-0000-0000-0000C2070000}"/>
    <cellStyle name="Normal 48" xfId="1942" xr:uid="{00000000-0005-0000-0000-0000C3070000}"/>
    <cellStyle name="Normal 5" xfId="1943" xr:uid="{00000000-0005-0000-0000-0000C4070000}"/>
    <cellStyle name="Normal 5 2" xfId="754" xr:uid="{00000000-0005-0000-0000-00001F030000}"/>
    <cellStyle name="Normal 5 2 2" xfId="713" xr:uid="{00000000-0005-0000-0000-0000F6020000}"/>
    <cellStyle name="Normal 5 2 2 2" xfId="1361" xr:uid="{00000000-0005-0000-0000-00007E050000}"/>
    <cellStyle name="Normal 5 2 2 3" xfId="1363" xr:uid="{00000000-0005-0000-0000-000080050000}"/>
    <cellStyle name="Normal 5 2 2 4" xfId="1365" xr:uid="{00000000-0005-0000-0000-000082050000}"/>
    <cellStyle name="Normal 5 2 3" xfId="1945" xr:uid="{00000000-0005-0000-0000-0000C6070000}"/>
    <cellStyle name="Normal 5 2 4" xfId="884" xr:uid="{00000000-0005-0000-0000-0000A1030000}"/>
    <cellStyle name="Normal 5 2 5" xfId="886" xr:uid="{00000000-0005-0000-0000-0000A3030000}"/>
    <cellStyle name="Normal 5 3" xfId="1311" xr:uid="{00000000-0005-0000-0000-00004C050000}"/>
    <cellStyle name="Normal 5 3 2" xfId="698" xr:uid="{00000000-0005-0000-0000-0000E7020000}"/>
    <cellStyle name="Normal 5 3 3" xfId="1947" xr:uid="{00000000-0005-0000-0000-0000C8070000}"/>
    <cellStyle name="Normal 5 3 4" xfId="1948" xr:uid="{00000000-0005-0000-0000-0000C9070000}"/>
    <cellStyle name="Normal 5 4" xfId="1313" xr:uid="{00000000-0005-0000-0000-00004E050000}"/>
    <cellStyle name="Normal 5 5" xfId="1315" xr:uid="{00000000-0005-0000-0000-000050050000}"/>
    <cellStyle name="Normal 5 6" xfId="1644" xr:uid="{00000000-0005-0000-0000-000099060000}"/>
    <cellStyle name="Normal 6" xfId="1949" xr:uid="{00000000-0005-0000-0000-0000CA070000}"/>
    <cellStyle name="Normal 6 2" xfId="1456" xr:uid="{00000000-0005-0000-0000-0000DD050000}"/>
    <cellStyle name="Normal 6 2 2" xfId="493" xr:uid="{00000000-0005-0000-0000-00001A020000}"/>
    <cellStyle name="Normal 6 2 3" xfId="1950" xr:uid="{00000000-0005-0000-0000-0000CB070000}"/>
    <cellStyle name="Normal 6 2 4" xfId="497" xr:uid="{00000000-0005-0000-0000-00001E020000}"/>
    <cellStyle name="Normal 6 3" xfId="1951" xr:uid="{00000000-0005-0000-0000-0000CC070000}"/>
    <cellStyle name="Normal 6 4" xfId="1952" xr:uid="{00000000-0005-0000-0000-0000CD070000}"/>
    <cellStyle name="Normal 6 5" xfId="1953" xr:uid="{00000000-0005-0000-0000-0000CE070000}"/>
    <cellStyle name="Normal 7" xfId="1954" xr:uid="{00000000-0005-0000-0000-0000CF070000}"/>
    <cellStyle name="Normal 7 2" xfId="26" xr:uid="{00000000-0005-0000-0000-00001E000000}"/>
    <cellStyle name="Normal 7 2 2" xfId="639" xr:uid="{00000000-0005-0000-0000-0000AC020000}"/>
    <cellStyle name="Normal 7 2 3" xfId="651" xr:uid="{00000000-0005-0000-0000-0000B8020000}"/>
    <cellStyle name="Normal 7 2 4" xfId="657" xr:uid="{00000000-0005-0000-0000-0000BE020000}"/>
    <cellStyle name="Normal 7 3" xfId="1626" xr:uid="{00000000-0005-0000-0000-000087060000}"/>
    <cellStyle name="Normal 7 4" xfId="1629" xr:uid="{00000000-0005-0000-0000-00008A060000}"/>
    <cellStyle name="Normal 7 5" xfId="1632" xr:uid="{00000000-0005-0000-0000-00008D060000}"/>
    <cellStyle name="Normal 8" xfId="1955" xr:uid="{00000000-0005-0000-0000-0000D0070000}"/>
    <cellStyle name="Normal 8 2" xfId="1462" xr:uid="{00000000-0005-0000-0000-0000E3050000}"/>
    <cellStyle name="Normal 8 2 2" xfId="1113" xr:uid="{00000000-0005-0000-0000-000086040000}"/>
    <cellStyle name="Normal 8 2 3" xfId="1956" xr:uid="{00000000-0005-0000-0000-0000D1070000}"/>
    <cellStyle name="Normal 8 2 4" xfId="903" xr:uid="{00000000-0005-0000-0000-0000B4030000}"/>
    <cellStyle name="Normal 8 3" xfId="1007" xr:uid="{00000000-0005-0000-0000-00001C040000}"/>
    <cellStyle name="Normal 8 4" xfId="1009" xr:uid="{00000000-0005-0000-0000-00001E040000}"/>
    <cellStyle name="Normal 8 5" xfId="1011" xr:uid="{00000000-0005-0000-0000-000020040000}"/>
    <cellStyle name="Normal 9" xfId="1957" xr:uid="{00000000-0005-0000-0000-0000D2070000}"/>
    <cellStyle name="Normal 9 2" xfId="1958" xr:uid="{00000000-0005-0000-0000-0000D3070000}"/>
    <cellStyle name="Normal 9 2 2" xfId="1530" xr:uid="{00000000-0005-0000-0000-000027060000}"/>
    <cellStyle name="Normal 9 2 2 2" xfId="1233" xr:uid="{00000000-0005-0000-0000-0000FE040000}"/>
    <cellStyle name="Normal 9 3" xfId="1959" xr:uid="{00000000-0005-0000-0000-0000D4070000}"/>
    <cellStyle name="Normal 9 3 2" xfId="1624" xr:uid="{00000000-0005-0000-0000-000085060000}"/>
    <cellStyle name="Normal 9 3 3" xfId="1960" xr:uid="{00000000-0005-0000-0000-0000D5070000}"/>
    <cellStyle name="Normal 9 3 4" xfId="1961" xr:uid="{00000000-0005-0000-0000-0000D6070000}"/>
    <cellStyle name="Normal 9 4" xfId="1962" xr:uid="{00000000-0005-0000-0000-0000D7070000}"/>
    <cellStyle name="Normal 9 5" xfId="1963" xr:uid="{00000000-0005-0000-0000-0000D8070000}"/>
    <cellStyle name="Normal 9 6" xfId="1238" xr:uid="{00000000-0005-0000-0000-000003050000}"/>
    <cellStyle name="Normal_Modelo Planilha Financeira" xfId="1965" xr:uid="{00000000-0005-0000-0000-0000DA070000}"/>
    <cellStyle name="Nota 10" xfId="1966" xr:uid="{00000000-0005-0000-0000-0000DB070000}"/>
    <cellStyle name="Nota 10 2" xfId="1967" xr:uid="{00000000-0005-0000-0000-0000DC070000}"/>
    <cellStyle name="Nota 10 2 2" xfId="1968" xr:uid="{00000000-0005-0000-0000-0000DD070000}"/>
    <cellStyle name="Nota 10 2 3" xfId="1969" xr:uid="{00000000-0005-0000-0000-0000DE070000}"/>
    <cellStyle name="Nota 10 2 4" xfId="1970" xr:uid="{00000000-0005-0000-0000-0000DF070000}"/>
    <cellStyle name="Nota 10 3" xfId="1971" xr:uid="{00000000-0005-0000-0000-0000E0070000}"/>
    <cellStyle name="Nota 10 4" xfId="1972" xr:uid="{00000000-0005-0000-0000-0000E1070000}"/>
    <cellStyle name="Nota 10 5" xfId="1973" xr:uid="{00000000-0005-0000-0000-0000E2070000}"/>
    <cellStyle name="Nota 11" xfId="1393" xr:uid="{00000000-0005-0000-0000-00009E050000}"/>
    <cellStyle name="Nota 11 2" xfId="1395" xr:uid="{00000000-0005-0000-0000-0000A0050000}"/>
    <cellStyle name="Nota 11 2 2" xfId="1974" xr:uid="{00000000-0005-0000-0000-0000E3070000}"/>
    <cellStyle name="Nota 11 2 3" xfId="1975" xr:uid="{00000000-0005-0000-0000-0000E4070000}"/>
    <cellStyle name="Nota 11 2 4" xfId="1636" xr:uid="{00000000-0005-0000-0000-000091060000}"/>
    <cellStyle name="Nota 11 3" xfId="1397" xr:uid="{00000000-0005-0000-0000-0000A2050000}"/>
    <cellStyle name="Nota 11 4" xfId="1399" xr:uid="{00000000-0005-0000-0000-0000A4050000}"/>
    <cellStyle name="Nota 11 5" xfId="1976" xr:uid="{00000000-0005-0000-0000-0000E5070000}"/>
    <cellStyle name="Nota 12" xfId="1401" xr:uid="{00000000-0005-0000-0000-0000A6050000}"/>
    <cellStyle name="Nota 12 2" xfId="1977" xr:uid="{00000000-0005-0000-0000-0000E6070000}"/>
    <cellStyle name="Nota 12 3" xfId="1978" xr:uid="{00000000-0005-0000-0000-0000E7070000}"/>
    <cellStyle name="Nota 12 4" xfId="1979" xr:uid="{00000000-0005-0000-0000-0000E8070000}"/>
    <cellStyle name="Nota 13" xfId="1404" xr:uid="{00000000-0005-0000-0000-0000A9050000}"/>
    <cellStyle name="Nota 13 2" xfId="1273" xr:uid="{00000000-0005-0000-0000-000026050000}"/>
    <cellStyle name="Nota 13 3" xfId="1276" xr:uid="{00000000-0005-0000-0000-000029050000}"/>
    <cellStyle name="Nota 13 4" xfId="1980" xr:uid="{00000000-0005-0000-0000-0000E9070000}"/>
    <cellStyle name="Nota 14" xfId="1149" xr:uid="{00000000-0005-0000-0000-0000AA040000}"/>
    <cellStyle name="Nota 14 2" xfId="1151" xr:uid="{00000000-0005-0000-0000-0000AC040000}"/>
    <cellStyle name="Nota 14 3" xfId="1154" xr:uid="{00000000-0005-0000-0000-0000AF040000}"/>
    <cellStyle name="Nota 14 4" xfId="1156" xr:uid="{00000000-0005-0000-0000-0000B1040000}"/>
    <cellStyle name="Nota 15" xfId="1158" xr:uid="{00000000-0005-0000-0000-0000B3040000}"/>
    <cellStyle name="Nota 15 2" xfId="1284" xr:uid="{00000000-0005-0000-0000-000031050000}"/>
    <cellStyle name="Nota 15 3" xfId="1981" xr:uid="{00000000-0005-0000-0000-0000EA070000}"/>
    <cellStyle name="Nota 15 4" xfId="1983" xr:uid="{00000000-0005-0000-0000-0000EC070000}"/>
    <cellStyle name="Nota 16" xfId="1161" xr:uid="{00000000-0005-0000-0000-0000B6040000}"/>
    <cellStyle name="Nota 16 2" xfId="129" xr:uid="{00000000-0005-0000-0000-0000AE000000}"/>
    <cellStyle name="Nota 16 3" xfId="1985" xr:uid="{00000000-0005-0000-0000-0000EE070000}"/>
    <cellStyle name="Nota 16 4" xfId="1987" xr:uid="{00000000-0005-0000-0000-0000F0070000}"/>
    <cellStyle name="Nota 17" xfId="29" xr:uid="{00000000-0005-0000-0000-000023000000}"/>
    <cellStyle name="Nota 17 2" xfId="1290" xr:uid="{00000000-0005-0000-0000-000037050000}"/>
    <cellStyle name="Nota 17 3" xfId="1989" xr:uid="{00000000-0005-0000-0000-0000F2070000}"/>
    <cellStyle name="Nota 17 4" xfId="1991" xr:uid="{00000000-0005-0000-0000-0000F4070000}"/>
    <cellStyle name="Nota 18" xfId="1993" xr:uid="{00000000-0005-0000-0000-0000F6070000}"/>
    <cellStyle name="Nota 18 2" xfId="64" xr:uid="{00000000-0005-0000-0000-000053000000}"/>
    <cellStyle name="Nota 18 3" xfId="1995" xr:uid="{00000000-0005-0000-0000-0000F8070000}"/>
    <cellStyle name="Nota 18 4" xfId="1997" xr:uid="{00000000-0005-0000-0000-0000FA070000}"/>
    <cellStyle name="Nota 19" xfId="1999" xr:uid="{00000000-0005-0000-0000-0000FC070000}"/>
    <cellStyle name="Nota 19 2" xfId="1297" xr:uid="{00000000-0005-0000-0000-00003E050000}"/>
    <cellStyle name="Nota 19 3" xfId="2000" xr:uid="{00000000-0005-0000-0000-0000FD070000}"/>
    <cellStyle name="Nota 19 4" xfId="2001" xr:uid="{00000000-0005-0000-0000-0000FE070000}"/>
    <cellStyle name="Nota 2" xfId="1734" xr:uid="{00000000-0005-0000-0000-0000F3060000}"/>
    <cellStyle name="Nota 2 2" xfId="1736" xr:uid="{00000000-0005-0000-0000-0000F5060000}"/>
    <cellStyle name="Nota 2 2 2" xfId="1847" xr:uid="{00000000-0005-0000-0000-000064070000}"/>
    <cellStyle name="Nota 2 2 2 2" xfId="2002" xr:uid="{00000000-0005-0000-0000-0000FF070000}"/>
    <cellStyle name="Nota 2 2 2 3" xfId="2003" xr:uid="{00000000-0005-0000-0000-000000080000}"/>
    <cellStyle name="Nota 2 2 2 4" xfId="2004" xr:uid="{00000000-0005-0000-0000-000001080000}"/>
    <cellStyle name="Nota 2 2 3" xfId="2005" xr:uid="{00000000-0005-0000-0000-000002080000}"/>
    <cellStyle name="Nota 2 2 4" xfId="1660" xr:uid="{00000000-0005-0000-0000-0000A9060000}"/>
    <cellStyle name="Nota 2 2 5" xfId="1662" xr:uid="{00000000-0005-0000-0000-0000AB060000}"/>
    <cellStyle name="Nota 2 3" xfId="1552" xr:uid="{00000000-0005-0000-0000-00003D060000}"/>
    <cellStyle name="Nota 2 3 2" xfId="1850" xr:uid="{00000000-0005-0000-0000-000067070000}"/>
    <cellStyle name="Nota 2 3 3" xfId="2006" xr:uid="{00000000-0005-0000-0000-000003080000}"/>
    <cellStyle name="Nota 2 3 4" xfId="2007" xr:uid="{00000000-0005-0000-0000-000004080000}"/>
    <cellStyle name="Nota 2 4" xfId="1556" xr:uid="{00000000-0005-0000-0000-000041060000}"/>
    <cellStyle name="Nota 2 5" xfId="1560" xr:uid="{00000000-0005-0000-0000-000045060000}"/>
    <cellStyle name="Nota 2 6" xfId="1221" xr:uid="{00000000-0005-0000-0000-0000F2040000}"/>
    <cellStyle name="Nota 20" xfId="1159" xr:uid="{00000000-0005-0000-0000-0000B4040000}"/>
    <cellStyle name="Nota 20 2" xfId="1285" xr:uid="{00000000-0005-0000-0000-000032050000}"/>
    <cellStyle name="Nota 20 3" xfId="1982" xr:uid="{00000000-0005-0000-0000-0000EB070000}"/>
    <cellStyle name="Nota 20 4" xfId="1984" xr:uid="{00000000-0005-0000-0000-0000ED070000}"/>
    <cellStyle name="Nota 21" xfId="1162" xr:uid="{00000000-0005-0000-0000-0000B7040000}"/>
    <cellStyle name="Nota 21 2" xfId="130" xr:uid="{00000000-0005-0000-0000-0000AF000000}"/>
    <cellStyle name="Nota 21 3" xfId="1986" xr:uid="{00000000-0005-0000-0000-0000EF070000}"/>
    <cellStyle name="Nota 21 4" xfId="1988" xr:uid="{00000000-0005-0000-0000-0000F1070000}"/>
    <cellStyle name="Nota 22" xfId="30" xr:uid="{00000000-0005-0000-0000-000024000000}"/>
    <cellStyle name="Nota 22 2" xfId="1291" xr:uid="{00000000-0005-0000-0000-000038050000}"/>
    <cellStyle name="Nota 22 3" xfId="1990" xr:uid="{00000000-0005-0000-0000-0000F3070000}"/>
    <cellStyle name="Nota 22 4" xfId="1992" xr:uid="{00000000-0005-0000-0000-0000F5070000}"/>
    <cellStyle name="Nota 23" xfId="1994" xr:uid="{00000000-0005-0000-0000-0000F7070000}"/>
    <cellStyle name="Nota 23 2" xfId="65" xr:uid="{00000000-0005-0000-0000-000054000000}"/>
    <cellStyle name="Nota 23 3" xfId="1996" xr:uid="{00000000-0005-0000-0000-0000F9070000}"/>
    <cellStyle name="Nota 23 4" xfId="1998" xr:uid="{00000000-0005-0000-0000-0000FB070000}"/>
    <cellStyle name="Nota 23 5" xfId="2008" xr:uid="{00000000-0005-0000-0000-000005080000}"/>
    <cellStyle name="Nota 23 6" xfId="1427" xr:uid="{00000000-0005-0000-0000-0000C0050000}"/>
    <cellStyle name="Nota 3" xfId="2009" xr:uid="{00000000-0005-0000-0000-000006080000}"/>
    <cellStyle name="Nota 3 2" xfId="2012" xr:uid="{00000000-0005-0000-0000-000009080000}"/>
    <cellStyle name="Nota 3 2 2" xfId="2014" xr:uid="{00000000-0005-0000-0000-00000B080000}"/>
    <cellStyle name="Nota 3 2 3" xfId="2016" xr:uid="{00000000-0005-0000-0000-00000D080000}"/>
    <cellStyle name="Nota 3 2 4" xfId="1668" xr:uid="{00000000-0005-0000-0000-0000B1060000}"/>
    <cellStyle name="Nota 3 3" xfId="1565" xr:uid="{00000000-0005-0000-0000-00004A060000}"/>
    <cellStyle name="Nota 3 4" xfId="1570" xr:uid="{00000000-0005-0000-0000-00004F060000}"/>
    <cellStyle name="Nota 3 5" xfId="1574" xr:uid="{00000000-0005-0000-0000-000053060000}"/>
    <cellStyle name="Nota 4" xfId="2018" xr:uid="{00000000-0005-0000-0000-00000F080000}"/>
    <cellStyle name="Nota 4 2" xfId="2020" xr:uid="{00000000-0005-0000-0000-000011080000}"/>
    <cellStyle name="Nota 4 2 2" xfId="2021" xr:uid="{00000000-0005-0000-0000-000012080000}"/>
    <cellStyle name="Nota 4 2 3" xfId="2022" xr:uid="{00000000-0005-0000-0000-000013080000}"/>
    <cellStyle name="Nota 4 2 4" xfId="910" xr:uid="{00000000-0005-0000-0000-0000BB030000}"/>
    <cellStyle name="Nota 4 3" xfId="1577" xr:uid="{00000000-0005-0000-0000-000056060000}"/>
    <cellStyle name="Nota 4 4" xfId="1581" xr:uid="{00000000-0005-0000-0000-00005A060000}"/>
    <cellStyle name="Nota 4 5" xfId="1583" xr:uid="{00000000-0005-0000-0000-00005C060000}"/>
    <cellStyle name="Nota 5" xfId="2024" xr:uid="{00000000-0005-0000-0000-000015080000}"/>
    <cellStyle name="Nota 5 2" xfId="2025" xr:uid="{00000000-0005-0000-0000-000016080000}"/>
    <cellStyle name="Nota 5 2 2" xfId="2026" xr:uid="{00000000-0005-0000-0000-000017080000}"/>
    <cellStyle name="Nota 5 2 3" xfId="2027" xr:uid="{00000000-0005-0000-0000-000018080000}"/>
    <cellStyle name="Nota 5 2 4" xfId="1677" xr:uid="{00000000-0005-0000-0000-0000BA060000}"/>
    <cellStyle name="Nota 5 3" xfId="1587" xr:uid="{00000000-0005-0000-0000-000060060000}"/>
    <cellStyle name="Nota 5 4" xfId="1590" xr:uid="{00000000-0005-0000-0000-000063060000}"/>
    <cellStyle name="Nota 5 5" xfId="1270" xr:uid="{00000000-0005-0000-0000-000023050000}"/>
    <cellStyle name="Nota 6" xfId="2029" xr:uid="{00000000-0005-0000-0000-00001A080000}"/>
    <cellStyle name="Nota 6 2" xfId="2030" xr:uid="{00000000-0005-0000-0000-00001B080000}"/>
    <cellStyle name="Nota 6 2 2" xfId="2031" xr:uid="{00000000-0005-0000-0000-00001C080000}"/>
    <cellStyle name="Nota 6 2 3" xfId="15" xr:uid="{00000000-0005-0000-0000-000010000000}"/>
    <cellStyle name="Nota 6 2 4" xfId="1686" xr:uid="{00000000-0005-0000-0000-0000C3060000}"/>
    <cellStyle name="Nota 6 3" xfId="2032" xr:uid="{00000000-0005-0000-0000-00001D080000}"/>
    <cellStyle name="Nota 6 4" xfId="2033" xr:uid="{00000000-0005-0000-0000-00001E080000}"/>
    <cellStyle name="Nota 6 5" xfId="2034" xr:uid="{00000000-0005-0000-0000-00001F080000}"/>
    <cellStyle name="Nota 7" xfId="2036" xr:uid="{00000000-0005-0000-0000-000021080000}"/>
    <cellStyle name="Nota 7 2" xfId="1165" xr:uid="{00000000-0005-0000-0000-0000BA040000}"/>
    <cellStyle name="Nota 7 2 2" xfId="1167" xr:uid="{00000000-0005-0000-0000-0000BC040000}"/>
    <cellStyle name="Nota 7 2 3" xfId="1170" xr:uid="{00000000-0005-0000-0000-0000BF040000}"/>
    <cellStyle name="Nota 7 2 4" xfId="1174" xr:uid="{00000000-0005-0000-0000-0000C3040000}"/>
    <cellStyle name="Nota 7 3" xfId="1178" xr:uid="{00000000-0005-0000-0000-0000C7040000}"/>
    <cellStyle name="Nota 7 4" xfId="1184" xr:uid="{00000000-0005-0000-0000-0000CD040000}"/>
    <cellStyle name="Nota 7 5" xfId="1194" xr:uid="{00000000-0005-0000-0000-0000D7040000}"/>
    <cellStyle name="Nota 8" xfId="2037" xr:uid="{00000000-0005-0000-0000-000022080000}"/>
    <cellStyle name="Nota 8 2" xfId="2038" xr:uid="{00000000-0005-0000-0000-000023080000}"/>
    <cellStyle name="Nota 8 2 2" xfId="2039" xr:uid="{00000000-0005-0000-0000-000024080000}"/>
    <cellStyle name="Nota 8 2 3" xfId="2040" xr:uid="{00000000-0005-0000-0000-000025080000}"/>
    <cellStyle name="Nota 8 2 4" xfId="1694" xr:uid="{00000000-0005-0000-0000-0000CB060000}"/>
    <cellStyle name="Nota 8 3" xfId="2041" xr:uid="{00000000-0005-0000-0000-000026080000}"/>
    <cellStyle name="Nota 8 4" xfId="2042" xr:uid="{00000000-0005-0000-0000-000027080000}"/>
    <cellStyle name="Nota 8 5" xfId="2043" xr:uid="{00000000-0005-0000-0000-000028080000}"/>
    <cellStyle name="Nota 9" xfId="2044" xr:uid="{00000000-0005-0000-0000-000029080000}"/>
    <cellStyle name="Nota 9 2" xfId="2045" xr:uid="{00000000-0005-0000-0000-00002A080000}"/>
    <cellStyle name="Nota 9 2 2" xfId="2046" xr:uid="{00000000-0005-0000-0000-00002B080000}"/>
    <cellStyle name="Nota 9 2 3" xfId="2047" xr:uid="{00000000-0005-0000-0000-00002C080000}"/>
    <cellStyle name="Nota 9 2 4" xfId="1300" xr:uid="{00000000-0005-0000-0000-000041050000}"/>
    <cellStyle name="Nota 9 3" xfId="2048" xr:uid="{00000000-0005-0000-0000-00002D080000}"/>
    <cellStyle name="Nota 9 4" xfId="1317" xr:uid="{00000000-0005-0000-0000-000052050000}"/>
    <cellStyle name="Nota 9 5" xfId="1319" xr:uid="{00000000-0005-0000-0000-000054050000}"/>
    <cellStyle name="Porcentagem 2" xfId="2049" xr:uid="{00000000-0005-0000-0000-00002E080000}"/>
    <cellStyle name="Porcentagem 2 2" xfId="1402" xr:uid="{00000000-0005-0000-0000-0000A7050000}"/>
    <cellStyle name="Porcentagem 2 3" xfId="1405" xr:uid="{00000000-0005-0000-0000-0000AA050000}"/>
    <cellStyle name="Porcentagem 3" xfId="677" xr:uid="{00000000-0005-0000-0000-0000D2020000}"/>
    <cellStyle name="Porcentagem 4" xfId="679" xr:uid="{00000000-0005-0000-0000-0000D4020000}"/>
    <cellStyle name="Saída 2" xfId="853" xr:uid="{00000000-0005-0000-0000-000082030000}"/>
    <cellStyle name="Saída 3" xfId="952" xr:uid="{00000000-0005-0000-0000-0000E5030000}"/>
    <cellStyle name="Saída 3 2" xfId="1627" xr:uid="{00000000-0005-0000-0000-000088060000}"/>
    <cellStyle name="Saída 3 3" xfId="1630" xr:uid="{00000000-0005-0000-0000-00008B060000}"/>
    <cellStyle name="Saída 3 4" xfId="1633" xr:uid="{00000000-0005-0000-0000-00008E060000}"/>
    <cellStyle name="Saída 3 5" xfId="1223" xr:uid="{00000000-0005-0000-0000-0000F4040000}"/>
    <cellStyle name="Saída 3 6" xfId="1228" xr:uid="{00000000-0005-0000-0000-0000F9040000}"/>
    <cellStyle name="Separador de milhares [0] 2" xfId="2050" xr:uid="{00000000-0005-0000-0000-00002F080000}"/>
    <cellStyle name="Separador de milhares [0] 2 2" xfId="2051" xr:uid="{00000000-0005-0000-0000-000030080000}"/>
    <cellStyle name="Separador de milhares [0] 2 3" xfId="2052" xr:uid="{00000000-0005-0000-0000-000031080000}"/>
    <cellStyle name="Separador de milhares [0] 2 4" xfId="2053" xr:uid="{00000000-0005-0000-0000-000032080000}"/>
    <cellStyle name="Separador de milhares 2" xfId="1816" xr:uid="{00000000-0005-0000-0000-000045070000}"/>
    <cellStyle name="Separador de milhares 2 2" xfId="1819" xr:uid="{00000000-0005-0000-0000-000048070000}"/>
    <cellStyle name="Separador de milhares 2 3" xfId="1821" xr:uid="{00000000-0005-0000-0000-00004A070000}"/>
    <cellStyle name="Separador de milhares 2 3 2" xfId="1429" xr:uid="{00000000-0005-0000-0000-0000C2050000}"/>
    <cellStyle name="Separador de milhares 2 4" xfId="1823" xr:uid="{00000000-0005-0000-0000-00004C070000}"/>
    <cellStyle name="Separador de milhares 3" xfId="1826" xr:uid="{00000000-0005-0000-0000-00004F070000}"/>
    <cellStyle name="Separador de milhares 3 10" xfId="1107" xr:uid="{00000000-0005-0000-0000-000080040000}"/>
    <cellStyle name="Separador de milhares 3 10 2" xfId="1191" xr:uid="{00000000-0005-0000-0000-0000D4040000}"/>
    <cellStyle name="Separador de milhares 3 10 2 2" xfId="1964" xr:uid="{00000000-0005-0000-0000-0000D9070000}"/>
    <cellStyle name="Separador de milhares 3 10 3" xfId="1789" xr:uid="{00000000-0005-0000-0000-00002A070000}"/>
    <cellStyle name="Separador de milhares 3 2" xfId="2054" xr:uid="{00000000-0005-0000-0000-000033080000}"/>
    <cellStyle name="Separador de milhares 3 2 2" xfId="470" xr:uid="{00000000-0005-0000-0000-000003020000}"/>
    <cellStyle name="Separador de milhares 3 3" xfId="2055" xr:uid="{00000000-0005-0000-0000-000034080000}"/>
    <cellStyle name="Separador de milhares 4" xfId="1829" xr:uid="{00000000-0005-0000-0000-000052070000}"/>
    <cellStyle name="Separador de milhares 4 2" xfId="2010" xr:uid="{00000000-0005-0000-0000-000007080000}"/>
    <cellStyle name="Separador de milhares 4 2 2" xfId="2011" xr:uid="{00000000-0005-0000-0000-000008080000}"/>
    <cellStyle name="Separador de milhares 4 2 2 2" xfId="2013" xr:uid="{00000000-0005-0000-0000-00000A080000}"/>
    <cellStyle name="Separador de milhares 4 2 2 3" xfId="2015" xr:uid="{00000000-0005-0000-0000-00000C080000}"/>
    <cellStyle name="Separador de milhares 4 2 2 4" xfId="1666" xr:uid="{00000000-0005-0000-0000-0000AF060000}"/>
    <cellStyle name="Separador de milhares 4 2 3" xfId="1563" xr:uid="{00000000-0005-0000-0000-000048060000}"/>
    <cellStyle name="Separador de milhares 4 2 4" xfId="1568" xr:uid="{00000000-0005-0000-0000-00004D060000}"/>
    <cellStyle name="Separador de milhares 4 2 5" xfId="1572" xr:uid="{00000000-0005-0000-0000-000051060000}"/>
    <cellStyle name="Separador de milhares 4 3" xfId="2017" xr:uid="{00000000-0005-0000-0000-00000E080000}"/>
    <cellStyle name="Separador de milhares 4 3 2" xfId="2019" xr:uid="{00000000-0005-0000-0000-000010080000}"/>
    <cellStyle name="Separador de milhares 4 3 3" xfId="1576" xr:uid="{00000000-0005-0000-0000-000055060000}"/>
    <cellStyle name="Separador de milhares 4 3 4" xfId="1580" xr:uid="{00000000-0005-0000-0000-000059060000}"/>
    <cellStyle name="Separador de milhares 4 4" xfId="2023" xr:uid="{00000000-0005-0000-0000-000014080000}"/>
    <cellStyle name="Separador de milhares 4 5" xfId="2028" xr:uid="{00000000-0005-0000-0000-000019080000}"/>
    <cellStyle name="Separador de milhares 4 6" xfId="2035" xr:uid="{00000000-0005-0000-0000-000020080000}"/>
    <cellStyle name="TableStyleLight1" xfId="2056" xr:uid="{00000000-0005-0000-0000-000035080000}"/>
    <cellStyle name="TableStyleLight1 2" xfId="1274" xr:uid="{00000000-0005-0000-0000-000027050000}"/>
    <cellStyle name="TableStyleLight1 3" xfId="1277" xr:uid="{00000000-0005-0000-0000-00002A050000}"/>
    <cellStyle name="Texto de Aviso 2" xfId="2057" xr:uid="{00000000-0005-0000-0000-000036080000}"/>
    <cellStyle name="Texto de Aviso 3" xfId="2058" xr:uid="{00000000-0005-0000-0000-000037080000}"/>
    <cellStyle name="Texto Explicativo 2" xfId="2059" xr:uid="{00000000-0005-0000-0000-000038080000}"/>
    <cellStyle name="Texto Explicativo 3" xfId="2060" xr:uid="{00000000-0005-0000-0000-000039080000}"/>
    <cellStyle name="Título 1 2" xfId="2061" xr:uid="{00000000-0005-0000-0000-00003A080000}"/>
    <cellStyle name="Título 1 3" xfId="2062" xr:uid="{00000000-0005-0000-0000-00003B080000}"/>
    <cellStyle name="Título 2 2" xfId="2063" xr:uid="{00000000-0005-0000-0000-00003C080000}"/>
    <cellStyle name="Título 2 3" xfId="2064" xr:uid="{00000000-0005-0000-0000-00003D080000}"/>
    <cellStyle name="Título 3 2" xfId="2065" xr:uid="{00000000-0005-0000-0000-00003E080000}"/>
    <cellStyle name="Título 3 3" xfId="2066" xr:uid="{00000000-0005-0000-0000-00003F080000}"/>
    <cellStyle name="Título 4 2" xfId="104" xr:uid="{00000000-0005-0000-0000-000091000000}"/>
    <cellStyle name="Título 4 3" xfId="115" xr:uid="{00000000-0005-0000-0000-00009F000000}"/>
    <cellStyle name="Título 5" xfId="121" xr:uid="{00000000-0005-0000-0000-0000A6000000}"/>
    <cellStyle name="Título 6" xfId="56" xr:uid="{00000000-0005-0000-0000-000046000000}"/>
    <cellStyle name="Título 7" xfId="149" xr:uid="{00000000-0005-0000-0000-0000C2000000}"/>
    <cellStyle name="Total 2" xfId="1168" xr:uid="{00000000-0005-0000-0000-0000BD040000}"/>
    <cellStyle name="Total 3" xfId="1171" xr:uid="{00000000-0005-0000-0000-0000C0040000}"/>
    <cellStyle name="Total 3 2" xfId="2067" xr:uid="{00000000-0005-0000-0000-000040080000}"/>
    <cellStyle name="Total 3 3" xfId="2068" xr:uid="{00000000-0005-0000-0000-000041080000}"/>
    <cellStyle name="Total 3 4" xfId="2069" xr:uid="{00000000-0005-0000-0000-000042080000}"/>
    <cellStyle name="Total 3 5" xfId="2070" xr:uid="{00000000-0005-0000-0000-000043080000}"/>
    <cellStyle name="Total 3 6" xfId="560" xr:uid="{00000000-0005-0000-0000-00005D020000}"/>
    <cellStyle name="Vírgula" xfId="9" builtinId="3"/>
    <cellStyle name="Vírgula 10" xfId="201" xr:uid="{00000000-0005-0000-0000-0000F6000000}"/>
    <cellStyle name="Vírgula 10 2" xfId="706" xr:uid="{00000000-0005-0000-0000-0000EF020000}"/>
    <cellStyle name="Vírgula 10 3" xfId="710" xr:uid="{00000000-0005-0000-0000-0000F3020000}"/>
    <cellStyle name="Vírgula 10 4" xfId="1944" xr:uid="{00000000-0005-0000-0000-0000C5070000}"/>
    <cellStyle name="Vírgula 11" xfId="2071" xr:uid="{00000000-0005-0000-0000-000044080000}"/>
    <cellStyle name="Vírgula 11 2" xfId="690" xr:uid="{00000000-0005-0000-0000-0000DF020000}"/>
    <cellStyle name="Vírgula 11 3" xfId="696" xr:uid="{00000000-0005-0000-0000-0000E5020000}"/>
    <cellStyle name="Vírgula 11 4" xfId="1946" xr:uid="{00000000-0005-0000-0000-0000C7070000}"/>
    <cellStyle name="Vírgula 12" xfId="2072" xr:uid="{00000000-0005-0000-0000-000045080000}"/>
    <cellStyle name="Vírgula 12 2" xfId="728" xr:uid="{00000000-0005-0000-0000-000005030000}"/>
    <cellStyle name="Vírgula 12 3" xfId="730" xr:uid="{00000000-0005-0000-0000-000007030000}"/>
    <cellStyle name="Vírgula 12 4" xfId="2073" xr:uid="{00000000-0005-0000-0000-000046080000}"/>
    <cellStyle name="Vírgula 13" xfId="2074" xr:uid="{00000000-0005-0000-0000-000047080000}"/>
    <cellStyle name="Vírgula 13 2" xfId="737" xr:uid="{00000000-0005-0000-0000-00000E030000}"/>
    <cellStyle name="Vírgula 13 3" xfId="739" xr:uid="{00000000-0005-0000-0000-000010030000}"/>
    <cellStyle name="Vírgula 13 4" xfId="2075" xr:uid="{00000000-0005-0000-0000-000048080000}"/>
    <cellStyle name="Vírgula 14" xfId="2076" xr:uid="{00000000-0005-0000-0000-000049080000}"/>
    <cellStyle name="Vírgula 14 2" xfId="453" xr:uid="{00000000-0005-0000-0000-0000F2010000}"/>
    <cellStyle name="Vírgula 14 3" xfId="463" xr:uid="{00000000-0005-0000-0000-0000FC010000}"/>
    <cellStyle name="Vírgula 14 4" xfId="2077" xr:uid="{00000000-0005-0000-0000-00004A080000}"/>
    <cellStyle name="Vírgula 15" xfId="2079" xr:uid="{00000000-0005-0000-0000-00004C080000}"/>
    <cellStyle name="Vírgula 15 2" xfId="760" xr:uid="{00000000-0005-0000-0000-000025030000}"/>
    <cellStyle name="Vírgula 15 3" xfId="765" xr:uid="{00000000-0005-0000-0000-00002A030000}"/>
    <cellStyle name="Vírgula 15 4" xfId="2081" xr:uid="{00000000-0005-0000-0000-00004E080000}"/>
    <cellStyle name="Vírgula 16" xfId="2083" xr:uid="{00000000-0005-0000-0000-000050080000}"/>
    <cellStyle name="Vírgula 16 2" xfId="775" xr:uid="{00000000-0005-0000-0000-000034030000}"/>
    <cellStyle name="Vírgula 16 3" xfId="782" xr:uid="{00000000-0005-0000-0000-00003B030000}"/>
    <cellStyle name="Vírgula 17" xfId="2085" xr:uid="{00000000-0005-0000-0000-000052080000}"/>
    <cellStyle name="Vírgula 17 2" xfId="2086" xr:uid="{00000000-0005-0000-0000-000053080000}"/>
    <cellStyle name="Vírgula 17 3" xfId="2087" xr:uid="{00000000-0005-0000-0000-000054080000}"/>
    <cellStyle name="Vírgula 17 4" xfId="2089" xr:uid="{00000000-0005-0000-0000-000056080000}"/>
    <cellStyle name="Vírgula 18" xfId="2091" xr:uid="{00000000-0005-0000-0000-000058080000}"/>
    <cellStyle name="Vírgula 18 2" xfId="2092" xr:uid="{00000000-0005-0000-0000-000059080000}"/>
    <cellStyle name="Vírgula 18 3" xfId="2093" xr:uid="{00000000-0005-0000-0000-00005A080000}"/>
    <cellStyle name="Vírgula 18 4" xfId="2095" xr:uid="{00000000-0005-0000-0000-00005C080000}"/>
    <cellStyle name="Vírgula 19" xfId="2097" xr:uid="{00000000-0005-0000-0000-00005E080000}"/>
    <cellStyle name="Vírgula 19 2" xfId="2098" xr:uid="{00000000-0005-0000-0000-00005F080000}"/>
    <cellStyle name="Vírgula 19 3" xfId="2099" xr:uid="{00000000-0005-0000-0000-000060080000}"/>
    <cellStyle name="Vírgula 19 4" xfId="2100" xr:uid="{00000000-0005-0000-0000-000061080000}"/>
    <cellStyle name="Vírgula 2" xfId="2101" xr:uid="{00000000-0005-0000-0000-000062080000}"/>
    <cellStyle name="Vírgula 2 2" xfId="2102" xr:uid="{00000000-0005-0000-0000-000063080000}"/>
    <cellStyle name="Vírgula 2 2 2" xfId="2103" xr:uid="{00000000-0005-0000-0000-000064080000}"/>
    <cellStyle name="Vírgula 2 2 3" xfId="2104" xr:uid="{00000000-0005-0000-0000-000065080000}"/>
    <cellStyle name="Vírgula 2 2 4" xfId="2105" xr:uid="{00000000-0005-0000-0000-000066080000}"/>
    <cellStyle name="Vírgula 2 3" xfId="2106" xr:uid="{00000000-0005-0000-0000-000067080000}"/>
    <cellStyle name="Vírgula 2 4" xfId="2107" xr:uid="{00000000-0005-0000-0000-000068080000}"/>
    <cellStyle name="Vírgula 2 5" xfId="1540" xr:uid="{00000000-0005-0000-0000-000031060000}"/>
    <cellStyle name="Vírgula 20" xfId="2078" xr:uid="{00000000-0005-0000-0000-00004B080000}"/>
    <cellStyle name="Vírgula 20 2" xfId="759" xr:uid="{00000000-0005-0000-0000-000024030000}"/>
    <cellStyle name="Vírgula 20 3" xfId="764" xr:uid="{00000000-0005-0000-0000-000029030000}"/>
    <cellStyle name="Vírgula 20 4" xfId="2080" xr:uid="{00000000-0005-0000-0000-00004D080000}"/>
    <cellStyle name="Vírgula 21" xfId="2082" xr:uid="{00000000-0005-0000-0000-00004F080000}"/>
    <cellStyle name="Vírgula 21 2" xfId="774" xr:uid="{00000000-0005-0000-0000-000033030000}"/>
    <cellStyle name="Vírgula 21 2 2" xfId="2108" xr:uid="{00000000-0005-0000-0000-000069080000}"/>
    <cellStyle name="Vírgula 21 3" xfId="781" xr:uid="{00000000-0005-0000-0000-00003A030000}"/>
    <cellStyle name="Vírgula 22" xfId="2084" xr:uid="{00000000-0005-0000-0000-000051080000}"/>
    <cellStyle name="Vírgula 23" xfId="2090" xr:uid="{00000000-0005-0000-0000-000057080000}"/>
    <cellStyle name="Vírgula 24" xfId="2096" xr:uid="{00000000-0005-0000-0000-00005D080000}"/>
    <cellStyle name="Vírgula 25" xfId="2109" xr:uid="{00000000-0005-0000-0000-00006A080000}"/>
    <cellStyle name="Vírgula 3" xfId="2110" xr:uid="{00000000-0005-0000-0000-00006B080000}"/>
    <cellStyle name="Vírgula 3 2" xfId="2111" xr:uid="{00000000-0005-0000-0000-00006C080000}"/>
    <cellStyle name="Vírgula 3 2 2" xfId="2112" xr:uid="{00000000-0005-0000-0000-00006D080000}"/>
    <cellStyle name="Vírgula 3 2 3" xfId="2113" xr:uid="{00000000-0005-0000-0000-00006E080000}"/>
    <cellStyle name="Vírgula 3 2 4" xfId="2114" xr:uid="{00000000-0005-0000-0000-00006F080000}"/>
    <cellStyle name="Vírgula 3 3" xfId="2115" xr:uid="{00000000-0005-0000-0000-000070080000}"/>
    <cellStyle name="Vírgula 3 4" xfId="2116" xr:uid="{00000000-0005-0000-0000-000071080000}"/>
    <cellStyle name="Vírgula 3 5" xfId="1544" xr:uid="{00000000-0005-0000-0000-000035060000}"/>
    <cellStyle name="Vírgula 4" xfId="2117" xr:uid="{00000000-0005-0000-0000-000072080000}"/>
    <cellStyle name="Vírgula 4 2" xfId="2118" xr:uid="{00000000-0005-0000-0000-000073080000}"/>
    <cellStyle name="Vírgula 4 2 2" xfId="2088" xr:uid="{00000000-0005-0000-0000-000055080000}"/>
    <cellStyle name="Vírgula 4 2 2 2" xfId="2119" xr:uid="{00000000-0005-0000-0000-000074080000}"/>
    <cellStyle name="Vírgula 4 2 3" xfId="2120" xr:uid="{00000000-0005-0000-0000-000075080000}"/>
    <cellStyle name="Vírgula 4 3" xfId="2121" xr:uid="{00000000-0005-0000-0000-000076080000}"/>
    <cellStyle name="Vírgula 4 3 2" xfId="2094" xr:uid="{00000000-0005-0000-0000-00005B080000}"/>
    <cellStyle name="Vírgula 4 3 3" xfId="2122" xr:uid="{00000000-0005-0000-0000-000077080000}"/>
    <cellStyle name="Vírgula 4 3 4" xfId="2123" xr:uid="{00000000-0005-0000-0000-000078080000}"/>
    <cellStyle name="Vírgula 4 4" xfId="2124" xr:uid="{00000000-0005-0000-0000-000079080000}"/>
    <cellStyle name="Vírgula 4 5" xfId="1553" xr:uid="{00000000-0005-0000-0000-00003E060000}"/>
    <cellStyle name="Vírgula 4 6" xfId="1557" xr:uid="{00000000-0005-0000-0000-000042060000}"/>
    <cellStyle name="Vírgula 5" xfId="2125" xr:uid="{00000000-0005-0000-0000-00007A080000}"/>
    <cellStyle name="Vírgula 5 2" xfId="2126" xr:uid="{00000000-0005-0000-0000-00007B080000}"/>
    <cellStyle name="Vírgula 5 2 2" xfId="2127" xr:uid="{00000000-0005-0000-0000-00007C080000}"/>
    <cellStyle name="Vírgula 5 2 3" xfId="2128" xr:uid="{00000000-0005-0000-0000-00007D080000}"/>
    <cellStyle name="Vírgula 5 2 4" xfId="2129" xr:uid="{00000000-0005-0000-0000-00007E080000}"/>
    <cellStyle name="Vírgula 5 3" xfId="2130" xr:uid="{00000000-0005-0000-0000-00007F080000}"/>
    <cellStyle name="Vírgula 5 4" xfId="2131" xr:uid="{00000000-0005-0000-0000-000080080000}"/>
    <cellStyle name="Vírgula 5 5" xfId="1566" xr:uid="{00000000-0005-0000-0000-00004B060000}"/>
    <cellStyle name="Vírgula 6" xfId="2132" xr:uid="{00000000-0005-0000-0000-000081080000}"/>
    <cellStyle name="Vírgula 6 2" xfId="2133" xr:uid="{00000000-0005-0000-0000-000082080000}"/>
    <cellStyle name="Vírgula 6 2 2" xfId="2134" xr:uid="{00000000-0005-0000-0000-000083080000}"/>
    <cellStyle name="Vírgula 6 2 3" xfId="2135" xr:uid="{00000000-0005-0000-0000-000084080000}"/>
    <cellStyle name="Vírgula 6 2 4" xfId="253" xr:uid="{00000000-0005-0000-0000-00002A010000}"/>
    <cellStyle name="Vírgula 6 3" xfId="2136" xr:uid="{00000000-0005-0000-0000-000085080000}"/>
    <cellStyle name="Vírgula 6 4" xfId="2137" xr:uid="{00000000-0005-0000-0000-000086080000}"/>
    <cellStyle name="Vírgula 6 5" xfId="1578" xr:uid="{00000000-0005-0000-0000-000057060000}"/>
    <cellStyle name="Vírgula 7" xfId="2138" xr:uid="{00000000-0005-0000-0000-000087080000}"/>
    <cellStyle name="Vírgula 7 2" xfId="2139" xr:uid="{00000000-0005-0000-0000-000088080000}"/>
    <cellStyle name="Vírgula 7 2 2" xfId="2140" xr:uid="{00000000-0005-0000-0000-000089080000}"/>
    <cellStyle name="Vírgula 7 2 3" xfId="2141" xr:uid="{00000000-0005-0000-0000-00008A080000}"/>
    <cellStyle name="Vírgula 7 2 4" xfId="2142" xr:uid="{00000000-0005-0000-0000-00008B080000}"/>
    <cellStyle name="Vírgula 7 3" xfId="2143" xr:uid="{00000000-0005-0000-0000-00008C080000}"/>
    <cellStyle name="Vírgula 7 4" xfId="2144" xr:uid="{00000000-0005-0000-0000-00008D080000}"/>
    <cellStyle name="Vírgula 7 5" xfId="1588" xr:uid="{00000000-0005-0000-0000-000061060000}"/>
    <cellStyle name="Vírgula 8" xfId="2145" xr:uid="{00000000-0005-0000-0000-00008E080000}"/>
    <cellStyle name="Vírgula 8 2" xfId="2146" xr:uid="{00000000-0005-0000-0000-00008F080000}"/>
    <cellStyle name="Vírgula 8 2 2" xfId="2147" xr:uid="{00000000-0005-0000-0000-000090080000}"/>
    <cellStyle name="Vírgula 8 2 3" xfId="2148" xr:uid="{00000000-0005-0000-0000-000091080000}"/>
    <cellStyle name="Vírgula 8 2 4" xfId="2149" xr:uid="{00000000-0005-0000-0000-000092080000}"/>
    <cellStyle name="Vírgula 8 3" xfId="2150" xr:uid="{00000000-0005-0000-0000-000093080000}"/>
    <cellStyle name="Vírgula 8 4" xfId="2151" xr:uid="{00000000-0005-0000-0000-000094080000}"/>
    <cellStyle name="Vírgula 8 5" xfId="2152" xr:uid="{00000000-0005-0000-0000-000095080000}"/>
    <cellStyle name="Vírgula 9" xfId="2153" xr:uid="{00000000-0005-0000-0000-000096080000}"/>
    <cellStyle name="Vírgula 9 2" xfId="2154" xr:uid="{00000000-0005-0000-0000-000097080000}"/>
    <cellStyle name="Vírgula 9 3" xfId="2155" xr:uid="{00000000-0005-0000-0000-000098080000}"/>
    <cellStyle name="Vírgula 9 4" xfId="2156" xr:uid="{00000000-0005-0000-0000-000099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26050"/>
          <a:ext cx="934720" cy="847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7909500"/>
          <a:ext cx="9347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26050"/>
          <a:ext cx="934720" cy="847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7909500"/>
          <a:ext cx="9347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945100"/>
          <a:ext cx="934720" cy="847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980" y="72390"/>
          <a:ext cx="864870" cy="850900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6645" y="186690"/>
          <a:ext cx="1317625" cy="73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4655" y="78105"/>
          <a:ext cx="1087120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455" y="3721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8505" y="3829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7135" y="211455"/>
          <a:ext cx="1050290" cy="993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565" y="66675"/>
          <a:ext cx="953135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2640" y="228600"/>
          <a:ext cx="1381760" cy="589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0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98996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62925" y="180975"/>
          <a:ext cx="0" cy="954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15600" y="0"/>
          <a:ext cx="1905" cy="728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255" cy="594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31750"/>
          <a:ext cx="3175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15600" y="0"/>
          <a:ext cx="1905" cy="728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5080" cy="594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0"/>
          <a:ext cx="0" cy="714375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635" cy="5949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3810" cy="594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5275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53525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25275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53525" y="0"/>
          <a:ext cx="1905" cy="53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190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3714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57151</xdr:rowOff>
    </xdr:from>
    <xdr:to>
      <xdr:col>4</xdr:col>
      <xdr:colOff>561974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51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176481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180975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9" Type="http://schemas.openxmlformats.org/officeDocument/2006/relationships/revisionLog" Target="revisionLog19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43D4B8D-F3F8-4535-9DF0-7482B0967DFC}" diskRevisions="1" revisionId="541" version="29">
  <header guid="{9744BB87-D361-48A5-B711-34141E395C2B}" dateTime="2022-08-03T11:26:19" maxSheetId="21" userName="usuario" r:id="rId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1140FDA8-8001-42B3-939C-882FF65643DC}" dateTime="2022-08-03T11:59:40" maxSheetId="21" userName="usuario" r:id="rId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44AE166-BA07-4819-92BC-7B73E23C0247}" dateTime="2022-08-03T12:07:24" maxSheetId="21" userName="usuario" r:id="rId3" minRId="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D867289-EF3F-49F6-945F-6362E9430E39}" dateTime="2022-08-03T12:12:15" maxSheetId="21" userName="usuario" r:id="rId4" minRId="2" maxRId="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3721022-0437-4D59-8128-95A714E1F96C}" dateTime="2022-08-05T11:27:47" maxSheetId="21" userName="usuario" r:id="rId5" minRId="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676C30F-0015-4EFC-83C1-8DE5892ECE3B}" dateTime="2022-08-05T15:40:07" maxSheetId="21" userName="usuario" r:id="rId6" minRId="6" maxRId="2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FC1E390-556F-4DE5-9EC2-EAA02D09DC79}" dateTime="2022-08-09T15:24:02" maxSheetId="21" userName="usuario" r:id="rId7" minRId="29" maxRId="3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BA731F5-BD80-4245-A6E6-7213A4ACAA9D}" dateTime="2022-08-09T16:08:25" maxSheetId="21" userName="usuario" r:id="rId8" minRId="38" maxRId="4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F1AC28B-E79A-49CD-9CB2-2EA11A5F8D9D}" dateTime="2022-08-09T16:15:04" maxSheetId="21" userName="usuario" r:id="rId9" minRId="4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4E320CE-D581-4688-BD88-64566669F244}" dateTime="2022-08-11T10:21:20" maxSheetId="21" userName="usuario" r:id="rId10" minRId="47" maxRId="9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C4E0729-00D5-4731-A3E7-6C667B2C2D8B}" dateTime="2022-08-11T10:38:21" maxSheetId="21" userName="usuario" r:id="rId11" minRId="94" maxRId="9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E49FC38-F735-4CAF-8122-8A32278BDC90}" dateTime="2022-08-11T15:02:37" maxSheetId="21" userName="usuario" r:id="rId12" minRId="98" maxRId="12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5B9E572-3C3F-4AF6-AF50-5FC3036F0CE7}" dateTime="2022-08-11T15:07:50" maxSheetId="21" userName="usuario" r:id="rId13" minRId="134" maxRId="16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C928C09-C53D-4EF8-BCD0-48960534C51C}" dateTime="2022-08-11T15:08:31" maxSheetId="21" userName="usuario" r:id="rId14" minRId="179" maxRId="28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13533EE-FA51-467C-A0A8-37F4B7D5213C}" dateTime="2022-08-11T15:08:59" maxSheetId="21" userName="usuario" r:id="rId15" minRId="295" maxRId="30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B59BE24-56D4-4DDE-8184-5712A034893D}" dateTime="2022-08-11T15:09:42" maxSheetId="21" userName="usuario" r:id="rId16" minRId="311" maxRId="31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094B2F9-1393-4EB3-A1B8-AAF4B537D4A7}" dateTime="2022-08-11T15:13:38" maxSheetId="21" userName="usuario" r:id="rId17" minRId="323" maxRId="33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A9192B4-EE48-432D-BC86-6BD822F4F755}" dateTime="2022-08-11T15:17:27" maxSheetId="21" userName="usuario" r:id="rId18" minRId="344" maxRId="38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25EC418-151E-4AB8-9DA6-C597325B93D4}" dateTime="2022-08-11T15:19:20" maxSheetId="21" userName="usuario" r:id="rId1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A0C6D95C-7640-4A6D-8E11-1CC36D8950D4}" dateTime="2022-08-11T16:19:39" maxSheetId="21" userName="usuario" r:id="rId2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0A5D41F-46BC-49CD-B075-715693876C39}" dateTime="2022-08-15T10:22:57" maxSheetId="21" userName="usuario" r:id="rId21" minRId="387" maxRId="38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F984771-0A09-41EB-BEF6-B7394A7EA550}" dateTime="2022-08-15T10:40:25" maxSheetId="21" userName="usuario" r:id="rId22" minRId="39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6C5814E-7B8F-432A-B7E8-ED57EA76AA20}" dateTime="2022-08-15T10:54:20" maxSheetId="21" userName="usuario" r:id="rId23" minRId="391" maxRId="39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E6D08453-A238-4198-AF5B-F17833E4692E}" dateTime="2022-08-15T11:22:05" maxSheetId="21" userName="usuario" r:id="rId24" minRId="393" maxRId="39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311803B-313D-40C5-B9B7-AC4BB5C97117}" dateTime="2022-08-15T11:36:55" maxSheetId="21" userName="usuario" r:id="rId25" minRId="39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0D61080-88EE-4E51-B070-CC37C5DA9C58}" dateTime="2022-08-15T11:45:23" maxSheetId="21" userName="usuario" r:id="rId26" minRId="399" maxRId="40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8F61D0E-D886-44A6-A066-4D96967A47F4}" dateTime="2022-08-15T13:31:35" maxSheetId="21" userName="usuario" r:id="rId27" minRId="401" maxRId="40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F51D5C3-472A-4541-8A82-EB995BEEBB6B}" dateTime="2022-08-15T14:05:41" maxSheetId="21" userName="usuario" r:id="rId28" minRId="404" maxRId="40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FF799FF-430F-4F7B-8A3F-521E86429E44}" dateTime="2022-08-15T14:14:29" maxSheetId="21" userName="usuario" r:id="rId29" minRId="406" maxRId="4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13C3C912-A3D2-41A1-A8AD-25C58E17739E}" dateTime="2022-08-15T14:50:48" maxSheetId="21" userName="usuario" r:id="rId30" minRId="409" maxRId="41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50AD95C-E3D8-493F-B8C6-BD9E4BF4BFC9}" dateTime="2022-08-15T15:44:19" maxSheetId="21" userName="usuario" r:id="rId31" minRId="429" maxRId="44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93A7CED-88D0-4A4A-966D-B032D2404FDB}" dateTime="2022-08-15T15:53:43" maxSheetId="21" userName="usuario" r:id="rId32" minRId="441" maxRId="44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A5392AF4-6597-4001-A8A6-C839447D8133}" dateTime="2022-08-15T16:42:55" maxSheetId="21" userName="usuario" r:id="rId33" minRId="444" maxRId="49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7E82209-4F59-4462-A50F-0FC2693BA0E7}" dateTime="2022-08-15T16:44:32" maxSheetId="21" userName="usuario" r:id="rId34" minRId="491" maxRId="49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ACC219C-0777-4FE6-BD11-9E13F9F5C0A1}" dateTime="2022-08-15T17:04:26" maxSheetId="21" userName="usuario" r:id="rId35" minRId="50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965BA2E-F70A-4357-8AA1-2347B9822ED9}" dateTime="2022-08-16T08:53:50" maxSheetId="21" userName="usuario" r:id="rId3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AA40E6B-0173-4B33-88E9-8381DB3A0928}" dateTime="2022-08-16T14:02:02" maxSheetId="21" userName="usuario" r:id="rId37" minRId="511" maxRId="51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D28F387-0FF1-4CC9-95B8-52CBB6C40B09}" dateTime="2022-08-16T15:30:24" maxSheetId="21" userName="usuario" r:id="rId3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43D4B8D-F3F8-4535-9DF0-7482B0967DFC}" dateTime="2022-08-17T08:05:38" maxSheetId="21" userName="usuario" r:id="rId39" minRId="530" maxRId="53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S13" start="0" length="2147483647">
    <dxf>
      <numFmt numFmtId="2" formatCode="0.00"/>
    </dxf>
  </rfmt>
  <rfmt sheetId="11" sqref="S29" start="0" length="2147483647">
    <dxf>
      <numFmt numFmtId="2" formatCode="0.0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7">
    <oc r="H20" t="n">
      <v>51</v>
    </oc>
    <nc r="H20" t="n">
      <v>50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3">
    <oc r="B20" t="n">
      <v>87</v>
    </oc>
    <nc r="B20" t="n">
      <v>88</v>
    </nc>
  </rcc>
  <rcc rId="3" sId="3">
    <oc r="C19" t="n">
      <v>1</v>
    </oc>
    <nc r="C19" t="n">
      <v>0</v>
    </nc>
  </rcc>
  <rcc rId="4" sId="3">
    <oc r="E19" t="n">
      <v>1</v>
    </oc>
    <nc r="E19" t="n">
      <v>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1" numFmtId="4">
    <oc r="Q13" t="n">
      <v>0</v>
    </oc>
    <nc r="Q13" t="n">
      <v>86.25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2">
    <nc r="C43" t="inlineStr">
      <is>
        <t>AUXILIO CRECHE CCT</t>
      </is>
    </nc>
  </rcc>
  <rcc rId="7" sId="2">
    <nc r="B43" t="n">
      <v>273</v>
    </nc>
  </rcc>
  <rcc rId="8" sId="2" numFmtId="34">
    <nc r="D43" t="n">
      <v>616.03</v>
    </nc>
  </rcc>
  <rcc rId="9" sId="2">
    <nc r="C44" t="inlineStr">
      <is>
        <t>AUXILIO CRECHE CCT</t>
      </is>
    </nc>
  </rcc>
  <rcc rId="10" sId="2">
    <nc r="B44" t="n">
      <v>277</v>
    </nc>
  </rcc>
  <rcc rId="11" sId="2" numFmtId="34">
    <nc r="D44" t="n">
      <v>1041.33</v>
    </nc>
  </rcc>
  <rcc rId="12" sId="2">
    <nc r="B45" t="n">
      <v>360</v>
    </nc>
  </rcc>
  <rcc rId="13" sId="2">
    <nc r="C45" t="inlineStr">
      <is>
        <t>AUXILIO CRECHE CTT MES ANTERIOR</t>
      </is>
    </nc>
  </rcc>
  <rcc rId="14" sId="2" numFmtId="34">
    <nc r="D45" t="n">
      <v>817.46</v>
    </nc>
  </rcc>
  <rcc rId="15" sId="2">
    <nc r="C46" t="inlineStr">
      <is>
        <t>SALARIO FAMILIA</t>
      </is>
    </nc>
  </rcc>
  <rcc rId="16" sId="2" numFmtId="34">
    <nc r="D46" t="n">
      <v>1750.57</v>
    </nc>
  </rcc>
  <rcc rId="17" sId="2">
    <nc r="B46" t="n">
      <v>995</v>
    </nc>
  </rcc>
  <rcc rId="18" sId="2">
    <nc r="B47" t="n">
      <v>8926</v>
    </nc>
  </rcc>
  <rcc rId="19" sId="2">
    <nc r="C47" t="inlineStr">
      <is>
        <t>SALARIO FAMILIA RETROATIVO</t>
      </is>
    </nc>
  </rcc>
  <rcc rId="20" sId="2" numFmtId="34">
    <nc r="D47" t="n">
      <v>1694.1</v>
    </nc>
  </rcc>
  <rcc rId="21" sId="2" numFmtId="34">
    <nc r="F44" t="inlineStr">
      <is>
        <t>ANDRESSA SILVA DE SOUZA LIMA</t>
      </is>
    </nc>
  </rcc>
  <rcc rId="22" sId="2">
    <nc r="F45" t="inlineStr">
      <is>
        <t>EWELYN DA SILVA MOURA</t>
      </is>
    </nc>
  </rcc>
  <rcc rId="23" sId="2">
    <nc r="F46" t="inlineStr">
      <is>
        <t>JOSE VANDERSON VIEIRA DE MELO</t>
      </is>
    </nc>
  </rcc>
  <rcc rId="24" sId="2">
    <nc r="F47" t="inlineStr">
      <is>
        <t>MARILIA GABRIELA CABRAL DA COSTA BANDEIRA</t>
      </is>
    </nc>
  </rcc>
  <rcc rId="25" sId="2" numFmtId="34">
    <nc r="G81" t="n">
      <v>2136.64</v>
    </nc>
  </rcc>
  <rcc rId="26" sId="2" numFmtId="34">
    <nc r="G75" t="n">
      <v>5189.72</v>
    </nc>
  </rcc>
  <rcc rId="27" sId="2" numFmtId="34">
    <nc r="G79" t="n">
      <v>21160.6</v>
    </nc>
  </rcc>
  <rcc rId="28" sId="2" numFmtId="34">
    <nc r="G83" t="n">
      <v>1629.97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2" numFmtId="34">
    <nc r="G22" t="n">
      <v>15514.2</v>
    </nc>
  </rcc>
  <rcc rId="30" sId="2" numFmtId="34">
    <nc r="G23" t="n">
      <v>15513.88</v>
    </nc>
  </rcc>
  <rcc rId="31" sId="2" numFmtId="34">
    <nc r="G44" t="n">
      <v>199.12</v>
    </nc>
  </rcc>
  <rcc rId="32" sId="2" numFmtId="34">
    <nc r="G46" t="n">
      <v>119.26</v>
    </nc>
  </rcc>
  <rcc rId="33" sId="2" numFmtId="34">
    <nc r="G45" t="n">
      <v>202.02</v>
    </nc>
  </rcc>
  <rcc rId="34" sId="2" numFmtId="34">
    <nc r="G47" t="n">
      <v>0</v>
    </nc>
  </rcc>
  <rcc rId="35" sId="11" numFmtId="4">
    <oc r="J15" t="n">
      <v>0</v>
    </oc>
    <nc r="J15" t="n">
      <v>199.12</v>
    </nc>
  </rcc>
  <rcc rId="36" sId="11" numFmtId="4">
    <oc r="J38" t="n">
      <v>0</v>
    </oc>
    <nc r="J38" t="n">
      <v>202.02</v>
    </nc>
  </rcc>
  <rcc rId="37" sId="11" numFmtId="4">
    <oc r="J56" t="n">
      <v>0</v>
    </oc>
    <nc r="J56" t="n">
      <v>119.26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2" numFmtId="34">
    <nc r="D69" t="n">
      <v>1216.55</v>
    </nc>
  </rcc>
  <rcc rId="39" sId="2">
    <nc r="B69" t="n">
      <v>842</v>
    </nc>
  </rcc>
  <rcc rId="40" sId="2">
    <nc r="B70" t="n">
      <v>8566</v>
    </nc>
  </rcc>
  <rcc rId="41" sId="2">
    <nc r="C70" t="inlineStr">
      <is>
        <t xml:space="preserve">ADIANTAMENTO 13º SALARIO </t>
      </is>
    </nc>
  </rcc>
  <rcc rId="42" sId="2" numFmtId="34">
    <nc r="D70" t="n">
      <v>2400</v>
    </nc>
  </rcc>
  <rcc rId="43" sId="2" numFmtId="34">
    <nc r="G77" t="str">
      <f>D43+D44+D45</f>
    </nc>
  </rcc>
  <rcc rId="44" sId="2" numFmtId="34">
    <nc r="D19" t="str">
      <f>13154.1-D69-D70</f>
    </nc>
  </rcc>
  <rcc rId="45" sId="2" numFmtId="34">
    <nc r="B37" t="n">
      <v>212780.14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2" numFmtId="4">
    <nc r="G19" t="str">
      <f>G66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2" numFmtId="34">
    <oc r="B37" t="n">
      <v>212780.14</v>
    </oc>
    <nc r="B37" t="n">
      <v>199626.04</v>
    </nc>
  </rcc>
  <rcc rId="48" sId="2" numFmtId="34">
    <oc r="D19" t="str">
      <f>13154.1-D69-D70</f>
    </oc>
    <nc r="D19" t="str">
      <f>13154.1</f>
    </nc>
  </rcc>
  <rcc rId="49" sId="2" numFmtId="34">
    <oc r="G23" t="n">
      <v>15513.88</v>
    </oc>
    <nc r="G23" t="str">
      <f>(193927.57)*8%</f>
    </nc>
  </rcc>
  <rcc rId="50" sId="2" numFmtId="34">
    <oc r="D43" t="n">
      <v>616.03</v>
    </oc>
    <nc r="D43" t="n">
      <v>395.01</v>
    </nc>
  </rcc>
  <rcc rId="51" sId="2">
    <nc r="B71" t="n">
      <v>273</v>
    </nc>
  </rcc>
  <rcc rId="52" sId="2">
    <nc r="C71" t="inlineStr">
      <is>
        <t>AUXILIO CRECHE CCT</t>
      </is>
    </nc>
  </rcc>
  <rcc rId="53" sId="2" numFmtId="34">
    <nc r="D71" t="n">
      <v>221.02</v>
    </nc>
  </rcc>
  <rcc rId="54" sId="2">
    <nc r="A72" t="n">
      <v>0</v>
    </nc>
  </rcc>
  <rcc rId="55" sId="2">
    <nc r="B72" t="n">
      <v>8921</v>
    </nc>
  </rcc>
  <rcc rId="56" sId="2">
    <nc r="C72" t="inlineStr">
      <is>
        <t>ADIANTAMENTO 13º VANTAGENS</t>
      </is>
    </nc>
  </rcc>
  <rcc rId="57" sId="2" numFmtId="34">
    <nc r="D72" t="n">
      <v>374.4</v>
    </nc>
  </rcc>
  <rcc rId="58" sId="2" numFmtId="34">
    <oc r="G79" t="n">
      <v>21160.6</v>
    </oc>
    <nc r="G79" t="n">
      <v>21166.6</v>
    </nc>
  </rcc>
  <rcc rId="59" sId="2" numFmtId="34">
    <oc r="G75" t="n">
      <v>5189.72</v>
    </oc>
    <nc r="G75" t="str">
      <f>5103.47+86.25</f>
    </nc>
  </rcc>
  <rcc rId="60" sId="2" numFmtId="34">
    <oc r="G77" t="str">
      <f>D43+D44+D45</f>
    </oc>
    <nc r="G77" t="str">
      <f>(616.03+1041.33+817.46)</f>
    </nc>
  </rcc>
  <rcc rId="61" sId="11" numFmtId="34">
    <oc r="I2" t="n">
      <v>112.69</v>
    </oc>
    <nc r="I2" t="n">
      <v>112.7</v>
    </nc>
  </rcc>
  <rcc rId="62" sId="11" numFmtId="34">
    <oc r="I3" t="n">
      <v>242.66</v>
    </oc>
    <nc r="I3" t="n">
      <v>242.67</v>
    </nc>
  </rcc>
  <rcc rId="63" sId="11" numFmtId="34">
    <oc r="I4" t="n">
      <v>145.2</v>
    </oc>
    <nc r="I4" t="n">
      <v>145.21</v>
    </nc>
  </rcc>
  <rcc rId="64" sId="11" numFmtId="34">
    <oc r="I5" t="n">
      <v>119.59</v>
    </oc>
    <nc r="I5" t="n">
      <v>119.6</v>
    </nc>
  </rcc>
  <rcc rId="65" sId="11" numFmtId="34">
    <oc r="I6" t="n">
      <v>230.39</v>
    </oc>
    <nc r="I6" t="n">
      <v>230.4</v>
    </nc>
  </rcc>
  <rcc rId="66" sId="11" numFmtId="34">
    <oc r="I7" t="n">
      <v>247.11</v>
    </oc>
    <nc r="I7" t="n">
      <v>247.12</v>
    </nc>
  </rcc>
  <rcc rId="67" sId="11" numFmtId="34">
    <oc r="I8" t="n">
      <v>131.04</v>
    </oc>
    <nc r="I8" t="n">
      <v>131.05</v>
    </nc>
  </rcc>
  <rcc rId="68" sId="11" numFmtId="34">
    <oc r="I9" t="n">
      <v>117.98</v>
    </oc>
    <nc r="I9" t="n">
      <v>117.99</v>
    </nc>
  </rcc>
  <rcc rId="69" sId="11" numFmtId="34">
    <oc r="I11" t="n">
      <v>131.45</v>
    </oc>
    <nc r="I11" t="n">
      <v>131.46</v>
    </nc>
  </rcc>
  <rcc rId="70" sId="11" numFmtId="34">
    <oc r="I12" t="n">
      <v>131.45</v>
    </oc>
    <nc r="I12" t="n">
      <v>131.46</v>
    </nc>
  </rcc>
  <rcc rId="71" sId="11" numFmtId="34">
    <oc r="I13" t="n">
      <v>119.59</v>
    </oc>
    <nc r="I13" t="n">
      <v>119.6</v>
    </nc>
  </rcc>
  <rcc rId="72" sId="11" numFmtId="34">
    <oc r="I14" t="n">
      <v>123.15</v>
    </oc>
    <nc r="I14" t="n">
      <v>123.16</v>
    </nc>
  </rcc>
  <rcc rId="73" sId="11" numFmtId="34">
    <oc r="I16" t="n">
      <v>221.95</v>
    </oc>
    <nc r="I16" t="n">
      <v>221.96</v>
    </nc>
  </rcc>
  <rcc rId="74" sId="11" numFmtId="34">
    <oc r="I17" t="n">
      <v>116.35</v>
    </oc>
    <nc r="I17" t="n">
      <v>116.36</v>
    </nc>
  </rcc>
  <rcc rId="75" sId="11" numFmtId="34">
    <oc r="I18" t="n">
      <v>243.97</v>
    </oc>
    <nc r="I18" t="n">
      <v>243.98</v>
    </nc>
  </rcc>
  <rcc rId="76" sId="11" numFmtId="34">
    <oc r="I20" t="n">
      <v>166.66</v>
    </oc>
    <nc r="I20" t="n">
      <v>166.67</v>
    </nc>
  </rcc>
  <rcc rId="77" sId="11" numFmtId="34">
    <oc r="I21" t="n">
      <v>110.07</v>
    </oc>
    <nc r="I21" t="n">
      <v>110.08</v>
    </nc>
  </rcc>
  <rcc rId="78" sId="11" numFmtId="34">
    <oc r="I22" t="n">
      <v>247.11</v>
    </oc>
    <nc r="I22" t="n">
      <v>247.12</v>
    </nc>
  </rcc>
  <rcc rId="79" sId="11" numFmtId="34">
    <oc r="I23" t="n">
      <v>132.64</v>
    </oc>
    <nc r="I23" t="n">
      <v>132.65</v>
    </nc>
  </rcc>
  <rcc rId="80" sId="11" numFmtId="34">
    <oc r="I24" t="n">
      <v>142.71</v>
    </oc>
    <nc r="I24" t="n">
      <v>142.72</v>
    </nc>
  </rcc>
  <rcc rId="81" sId="11" numFmtId="34">
    <oc r="I25" t="n">
      <v>275.37</v>
    </oc>
    <nc r="I25" t="n">
      <v>275.38</v>
    </nc>
  </rcc>
  <rcc rId="82" sId="11" numFmtId="34">
    <oc r="I27" t="n">
      <v>221.95</v>
    </oc>
    <nc r="I27" t="n">
      <v>221.96</v>
    </nc>
  </rcc>
  <rcc rId="83" sId="11" numFmtId="34">
    <oc r="I28" t="n">
      <v>162.78</v>
    </oc>
    <nc r="I28" t="n">
      <v>162.79</v>
    </nc>
  </rcc>
  <rcc rId="84" sId="11" numFmtId="34">
    <oc r="I29" t="n">
      <v>221.95</v>
    </oc>
    <nc r="I29" t="n">
      <v>221.96</v>
    </nc>
  </rcc>
  <rcc rId="85" sId="11" numFmtId="34">
    <oc r="I31" t="n">
      <v>143.39</v>
    </oc>
    <nc r="I31" t="n">
      <v>143.4</v>
    </nc>
  </rcc>
  <rcc rId="86" sId="11" numFmtId="34">
    <oc r="I32" t="n">
      <v>250.26</v>
    </oc>
    <nc r="I32" t="n">
      <v>250.27</v>
    </nc>
  </rcc>
  <rcc rId="87" sId="11" numFmtId="34">
    <oc r="I33" t="n">
      <v>301.26</v>
    </oc>
    <nc r="I33" t="n">
      <v>301.27</v>
    </nc>
  </rcc>
  <rcc rId="88" sId="11" numFmtId="34">
    <oc r="I35" t="n">
      <v>97.83</v>
    </oc>
    <nc r="I35" t="n">
      <v>97.84</v>
    </nc>
  </rcc>
  <rcc rId="89" sId="11" numFmtId="34">
    <oc r="I36" t="n">
      <v>151.66</v>
    </oc>
    <nc r="I36" t="n">
      <v>151.67</v>
    </nc>
  </rcc>
  <rcc rId="90" sId="11" numFmtId="34">
    <oc r="I57" t="n">
      <v>122.63</v>
    </oc>
    <nc r="I57" t="n">
      <v>122.64</v>
    </nc>
  </rcc>
  <rcc rId="91" sId="11" numFmtId="34">
    <oc r="I59" t="n">
      <v>221.95</v>
    </oc>
    <nc r="I59" t="n">
      <v>221.96</v>
    </nc>
  </rcc>
  <rcc rId="92" sId="11" numFmtId="34">
    <oc r="I60" t="n">
      <v>259.77</v>
    </oc>
    <nc r="I60" t="n">
      <v>259.78</v>
    </nc>
  </rcc>
  <rcc rId="93" sId="11" numFmtId="34">
    <oc r="I61" t="n">
      <v>256.55</v>
    </oc>
    <nc r="I61" t="n">
      <v>256.56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2" numFmtId="34">
    <oc r="D19" t="str">
      <f>13154.1</f>
    </oc>
    <nc r="D19" t="str">
      <f>13154.1-D68</f>
    </nc>
  </rcc>
  <rcc rId="95" sId="2" numFmtId="34">
    <nc r="H44" t="n">
      <v>199.12</v>
    </nc>
  </rcc>
  <rcc rId="96" sId="2" numFmtId="34">
    <nc r="H45" t="n">
      <v>202.02</v>
    </nc>
  </rcc>
  <rcc rId="97" sId="2" numFmtId="34">
    <nc r="H46" t="n">
      <v>119.26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98" sId="1" numFmtId="34">
    <nc r="D10">
      <v>506939.71</v>
    </nc>
  </rcc>
  <rfmt sheetId="4" sqref="A10" start="0" length="0">
    <dxf>
      <font>
        <sz val="11"/>
        <color theme="1"/>
        <name val="Calibri"/>
        <scheme val="minor"/>
      </font>
    </dxf>
  </rfmt>
  <rcc rId="99" sId="4" numFmtId="19">
    <oc r="B10">
      <v>44718</v>
    </oc>
    <nc r="B10">
      <v>44750</v>
    </nc>
  </rcc>
  <rcc rId="100" sId="4" odxf="1" dxf="1">
    <oc r="C10" t="inlineStr">
      <is>
        <t>S/N</t>
      </is>
    </oc>
    <nc r="C10">
      <v>45</v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01" sId="4" odxf="1" dxf="1">
    <oc r="D10" t="inlineStr">
      <is>
        <t>UBER</t>
      </is>
    </oc>
    <nc r="D10" t="inlineStr">
      <is>
        <t>ELYSEU VENTURA DA SILVA SOBRINHO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02" sId="4">
    <nc r="E10" t="inlineStr">
      <is>
        <t xml:space="preserve">CONFECÇÃO DE CARIMBOS </t>
      </is>
    </nc>
  </rcc>
  <rcc rId="103" sId="4" numFmtId="34">
    <oc r="F10">
      <v>49.94</v>
    </oc>
    <nc r="F10">
      <v>145</v>
    </nc>
  </rcc>
  <rcc rId="104" sId="4" odxf="1" dxf="1">
    <oc r="A11" t="inlineStr">
      <is>
        <t>3.3</t>
      </is>
    </oc>
    <nc r="A11"/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05" sId="4" numFmtId="19">
    <oc r="B11">
      <v>44725</v>
    </oc>
    <nc r="B11">
      <v>44757</v>
    </nc>
  </rcc>
  <rcc rId="106" sId="4" numFmtId="4">
    <oc r="C11">
      <v>86260</v>
    </oc>
    <nc r="C11"/>
  </rcc>
  <rcc rId="107" sId="4" odxf="1" dxf="1">
    <oc r="D11" t="inlineStr">
      <is>
        <t>ATACADO DOS GUARARAPES</t>
      </is>
    </oc>
    <nc r="D11" t="inlineStr">
      <is>
        <t>RECEBIMENTO FUNDO FIXO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08" sId="4">
    <oc r="E11" t="inlineStr">
      <is>
        <t>COMPRA MATERIAL ESCRITORIO</t>
      </is>
    </oc>
    <nc r="E11" t="inlineStr">
      <is>
        <t>SOLICITAÇÃO FUNDO FIXO</t>
      </is>
    </nc>
  </rcc>
  <rcc rId="109" sId="4" numFmtId="34">
    <oc r="F11">
      <v>29.7</v>
    </oc>
    <nc r="F11"/>
  </rcc>
  <rcc rId="110" sId="4" numFmtId="34">
    <nc r="G11">
      <v>1000</v>
    </nc>
  </rcc>
  <rcc rId="111" sId="4" odxf="1" dxf="1">
    <oc r="A12" t="inlineStr">
      <is>
        <t>3.3</t>
      </is>
    </oc>
    <nc r="A12"/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2" sId="4" numFmtId="19">
    <oc r="B12">
      <v>44730</v>
    </oc>
    <nc r="B12">
      <v>44757</v>
    </nc>
  </rcc>
  <rcc rId="113" sId="4" numFmtId="4">
    <oc r="C12">
      <v>42241</v>
    </oc>
    <nc r="C12"/>
  </rcc>
  <rcc rId="114" sId="4" odxf="1" dxf="1">
    <oc r="D12" t="inlineStr">
      <is>
        <t xml:space="preserve">VAL AVIAMENTOS E TECIDOS </t>
      </is>
    </oc>
    <nc r="D12" t="inlineStr">
      <is>
        <t>RECEBIMENTO FUNDO FIXO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" sId="4" odxf="1" dxf="1">
    <oc r="E12" t="inlineStr">
      <is>
        <t>COMPRA MATERIAL ESCRITORIO</t>
      </is>
    </oc>
    <nc r="E12" t="inlineStr">
      <is>
        <t>SOLICITAÇÃO FUNDO FIXO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6" sId="4" numFmtId="34">
    <oc r="F12">
      <v>32.15</v>
    </oc>
    <nc r="F12"/>
  </rcc>
  <rcc rId="117" sId="4" numFmtId="34">
    <nc r="G12">
      <v>38.380000000000003</v>
    </nc>
  </rcc>
  <rcc rId="118" sId="4" odxf="1" dxf="1">
    <oc r="A13" t="inlineStr">
      <is>
        <t>3.3</t>
      </is>
    </oc>
    <nc r="A13"/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9" sId="4" numFmtId="19">
    <oc r="B13">
      <v>44741</v>
    </oc>
    <nc r="B13"/>
  </rcc>
  <rcc rId="120" sId="4" numFmtId="4">
    <oc r="C13">
      <v>77294</v>
    </oc>
    <nc r="C13"/>
  </rcc>
  <rcc rId="121" sId="4" odxf="1" dxf="1">
    <oc r="D13" t="inlineStr">
      <is>
        <t>ATACADO DOS GUARARAPES</t>
      </is>
    </oc>
    <nc r="D13"/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2" sId="4" odxf="1" dxf="1">
    <oc r="E13" t="inlineStr">
      <is>
        <t>COMPRA MATERIAL ESCRITORIO</t>
      </is>
    </oc>
    <nc r="E13"/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3" sId="4" numFmtId="34">
    <oc r="F13">
      <v>23.99</v>
    </oc>
    <nc r="F13"/>
  </rcc>
  <rdn rId="0" localSheetId="1" customView="1" name="Z_6AC9DC6A_6AFE_4FBF_BE69_2D4F84D27B2A_.wvu.PrintArea" hidden="1" oldHidden="1">
    <formula>'CONTÁBIL FINANCEIRA - PCF'!$A$1:$E$232</formula>
  </rdn>
  <rdn rId="0" localSheetId="2" customView="1" name="Z_6AC9DC6A_6AFE_4FBF_BE69_2D4F84D27B2A_.wvu.PrintArea" hidden="1" oldHidden="1">
    <formula>'CÁLCULO FOLHA DE PAGAMENTO'!$A$1:$I$84</formula>
  </rdn>
  <rdn rId="0" localSheetId="9" customView="1" name="Z_6AC9DC6A_6AFE_4FBF_BE69_2D4F84D27B2A_.wvu.PrintArea" hidden="1" oldHidden="1">
    <formula>'SALDO DE ESTOQUE'!$A$1:$C$38</formula>
  </rdn>
  <rdn rId="0" localSheetId="10" customView="1" name="Z_6AC9DC6A_6AFE_4FBF_BE69_2D4F84D27B2A_.wvu.PrintArea" hidden="1" oldHidden="1">
    <formula>'Despesa pessoal ANEXO II '!$A$1:$IG$89</formula>
  </rdn>
  <rdn rId="0" localSheetId="10" customView="1" name="Z_6AC9DC6A_6AFE_4FBF_BE69_2D4F84D27B2A_.wvu.FilterData" hidden="1" oldHidden="1">
    <formula>'Despesa pessoal ANEXO II '!$A$1:$XEH$180</formula>
  </rdn>
  <rdn rId="0" localSheetId="11" customView="1" name="Z_6AC9DC6A_6AFE_4FBF_BE69_2D4F84D27B2A_.wvu.PrintArea" hidden="1" oldHidden="1">
    <formula>'Demais despesas pesso ANEXO III'!$A$1:$IE$89</formula>
  </rdn>
  <rdn rId="0" localSheetId="11" customView="1" name="Z_6AC9DC6A_6AFE_4FBF_BE69_2D4F84D27B2A_.wvu.FilterData" hidden="1" oldHidden="1">
    <formula>'Demais despesas pesso ANEXO III'!$A$1:$XEF$111</formula>
  </rdn>
  <rdn rId="0" localSheetId="12" customView="1" name="Z_6AC9DC6A_6AFE_4FBF_BE69_2D4F84D27B2A_.wvu.PrintArea" hidden="1" oldHidden="1">
    <formula>'Despesas gerais ANEXO IV'!$A$1:$L$91</formula>
  </rdn>
  <rdn rId="0" localSheetId="15" customView="1" name="Z_6AC9DC6A_6AFE_4FBF_BE69_2D4F84D27B2A_.wvu.FilterData" hidden="1" oldHidden="1">
    <formula>'Contratos ANEXO VII'!$A$1:$I$56</formula>
  </rdn>
  <rdn rId="0" localSheetId="16" customView="1" name="Z_6AC9DC6A_6AFE_4FBF_BE69_2D4F84D27B2A_.wvu.PrintArea" hidden="1" oldHidden="1">
    <formula>'Termo aditivo ANEXO VIII'!$A$1:$J$12</formula>
  </rdn>
  <rcv guid="{6AC9DC6A-6AFE-4FBF-BE69-2D4F84D27B2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34" sId="5" numFmtId="19">
    <nc r="B80">
      <v>44767</v>
    </nc>
  </rcc>
  <rcc rId="135" sId="5" numFmtId="34">
    <oc r="C80">
      <v>0</v>
    </oc>
    <nc r="C80"/>
  </rcc>
  <rcc rId="136" sId="5" numFmtId="34">
    <oc r="D80">
      <v>0</v>
    </oc>
    <nc r="D80">
      <v>1000</v>
    </nc>
  </rcc>
  <rcc rId="137" sId="5" numFmtId="19">
    <nc r="B81">
      <v>44767</v>
    </nc>
  </rcc>
  <rcc rId="138" sId="5" numFmtId="34">
    <oc r="C81">
      <v>0</v>
    </oc>
    <nc r="C81">
      <v>844.41</v>
    </nc>
  </rcc>
  <rcc rId="139" sId="5" numFmtId="34">
    <oc r="D81">
      <v>0</v>
    </oc>
    <nc r="D81"/>
  </rcc>
  <rcc rId="140" sId="5" numFmtId="19">
    <nc r="B82">
      <v>44767</v>
    </nc>
  </rcc>
  <rcc rId="141" sId="5" numFmtId="34">
    <oc r="C82">
      <v>0</v>
    </oc>
    <nc r="C82">
      <v>1197</v>
    </nc>
  </rcc>
  <rcc rId="142" sId="5" numFmtId="34">
    <oc r="D82">
      <v>0</v>
    </oc>
    <nc r="D82"/>
  </rcc>
  <rcc rId="143" sId="5" numFmtId="19">
    <nc r="B83">
      <v>44768</v>
    </nc>
  </rcc>
  <rcc rId="144" sId="5" numFmtId="34">
    <oc r="C83">
      <v>0</v>
    </oc>
    <nc r="C83"/>
  </rcc>
  <rcc rId="145" sId="5" numFmtId="34">
    <oc r="D83">
      <v>0</v>
    </oc>
    <nc r="D83">
      <v>6000</v>
    </nc>
  </rcc>
  <rcc rId="146" sId="5" numFmtId="19">
    <nc r="B84">
      <v>44768</v>
    </nc>
  </rcc>
  <rcc rId="147" sId="5" numFmtId="34">
    <oc r="C84">
      <v>0</v>
    </oc>
    <nc r="C84">
      <v>5038.33</v>
    </nc>
  </rcc>
  <rcc rId="148" sId="5" numFmtId="34">
    <oc r="D84">
      <v>0</v>
    </oc>
    <nc r="D84"/>
  </rcc>
  <rcc rId="149" sId="5" numFmtId="19">
    <nc r="B85">
      <v>44768</v>
    </nc>
  </rcc>
  <rcc rId="150" sId="5" numFmtId="34">
    <oc r="C85">
      <v>0</v>
    </oc>
    <nc r="C85">
      <v>746.25</v>
    </nc>
  </rcc>
  <rcc rId="151" sId="5" numFmtId="34">
    <oc r="D85">
      <v>0</v>
    </oc>
    <nc r="D85"/>
  </rcc>
  <rcc rId="152" sId="5" numFmtId="19">
    <nc r="B86">
      <v>44769</v>
    </nc>
  </rcc>
  <rcc rId="153" sId="5" numFmtId="34">
    <oc r="C86">
      <v>0</v>
    </oc>
    <nc r="C86"/>
  </rcc>
  <rcc rId="154" sId="5" numFmtId="34">
    <oc r="D86">
      <v>0</v>
    </oc>
    <nc r="D86">
      <v>10000</v>
    </nc>
  </rcc>
  <rcc rId="155" sId="5" numFmtId="19">
    <nc r="B87">
      <v>44769</v>
    </nc>
  </rcc>
  <rcc rId="156" sId="5" numFmtId="34">
    <oc r="C87">
      <v>0</v>
    </oc>
    <nc r="C87">
      <v>10000</v>
    </nc>
  </rcc>
  <rcc rId="157" sId="5" numFmtId="34">
    <oc r="D87">
      <v>0</v>
    </oc>
    <nc r="D87"/>
  </rcc>
  <rcc rId="158" sId="5" numFmtId="19">
    <nc r="B88">
      <v>44769</v>
    </nc>
  </rcc>
  <rcc rId="159" sId="5" numFmtId="34">
    <oc r="C88">
      <v>0</v>
    </oc>
    <nc r="C88">
      <v>11.65</v>
    </nc>
  </rcc>
  <rcc rId="160" sId="5" numFmtId="34">
    <oc r="D88">
      <v>0</v>
    </oc>
    <nc r="D88"/>
  </rcc>
  <rcc rId="161" sId="5" numFmtId="19">
    <nc r="B89">
      <v>44771</v>
    </nc>
  </rcc>
  <rcc rId="162" sId="5" numFmtId="34">
    <oc r="C89">
      <v>0</v>
    </oc>
    <nc r="C89"/>
  </rcc>
  <rcc rId="163" sId="5" numFmtId="34">
    <oc r="D89">
      <v>0</v>
    </oc>
    <nc r="D89">
      <v>168.83</v>
    </nc>
  </rcc>
  <rcc rId="164" sId="8" odxf="1" dxf="1" numFmtId="4">
    <oc r="B13">
      <v>0</v>
    </oc>
    <nc r="B13">
      <v>223194.12</v>
    </nc>
    <odxf>
      <font>
        <color indexed="59"/>
      </font>
    </odxf>
    <ndxf>
      <font>
        <color indexed="59"/>
      </font>
    </ndxf>
  </rcc>
  <rcc rId="165" sId="8" numFmtId="4">
    <oc r="C13">
      <v>0</v>
    </oc>
    <nc r="C13">
      <v>290500</v>
    </nc>
  </rcc>
  <rcc rId="166" sId="8" odxf="1" dxf="1" numFmtId="4">
    <oc r="D13">
      <v>0</v>
    </oc>
    <nc r="D13">
      <v>222062.59</v>
    </nc>
    <odxf>
      <font/>
    </odxf>
    <ndxf>
      <font/>
    </ndxf>
  </rcc>
  <rcc rId="167" sId="8" odxf="1" dxf="1" numFmtId="4">
    <oc r="E13">
      <v>0</v>
    </oc>
    <nc r="E13">
      <f>758.56+2924.5</f>
    </nc>
    <odxf>
      <font/>
    </odxf>
    <ndxf>
      <font/>
    </ndxf>
  </rcc>
  <rcc rId="168" sId="8" numFmtId="4">
    <oc r="G13">
      <v>0</v>
    </oc>
    <nc r="G13">
      <v>386377.18</v>
    </nc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79" sId="12" odxf="1" dxf="1">
    <nc r="C24" t="inlineStr">
      <is>
        <t>3.4</t>
      </is>
    </nc>
    <odxf>
      <font>
        <color auto="1"/>
      </font>
    </odxf>
    <ndxf>
      <font>
        <color auto="1"/>
      </font>
    </ndxf>
  </rcc>
  <rcc rId="180" sId="12" odxf="1" dxf="1">
    <nc r="D24" t="inlineStr">
      <is>
        <t>11694577000400</t>
      </is>
    </nc>
    <odxf>
      <font>
        <color auto="1"/>
      </font>
    </odxf>
    <ndxf>
      <font>
        <color auto="1"/>
      </font>
    </ndxf>
  </rcc>
  <rcc rId="181" sId="12" odxf="1" dxf="1">
    <nc r="E24" t="inlineStr">
      <is>
        <t>POSTO IGUEP  BONGI</t>
      </is>
    </nc>
    <odxf>
      <font>
        <color auto="1"/>
      </font>
    </odxf>
    <ndxf>
      <font>
        <color auto="1"/>
      </font>
    </ndxf>
  </rcc>
  <rcc rId="182" sId="12" odxf="1" dxf="1">
    <nc r="F24" t="inlineStr">
      <is>
        <t>B</t>
      </is>
    </nc>
    <odxf>
      <font>
        <color auto="1"/>
      </font>
    </odxf>
    <ndxf>
      <font>
        <color auto="1"/>
      </font>
    </ndxf>
  </rcc>
  <rcc rId="183" sId="12" odxf="1" dxf="1">
    <nc r="G24" t="inlineStr">
      <is>
        <t>S</t>
      </is>
    </nc>
    <odxf>
      <font/>
    </odxf>
    <ndxf>
      <font/>
    </ndxf>
  </rcc>
  <rcc rId="184" sId="12" odxf="1" dxf="1">
    <nc r="H24" t="inlineStr">
      <is>
        <t>92144</t>
      </is>
    </nc>
    <odxf>
      <font>
        <color auto="1"/>
      </font>
    </odxf>
    <ndxf>
      <font>
        <color auto="1"/>
      </font>
    </ndxf>
  </rcc>
  <rcc rId="185" sId="12" odxf="1" dxf="1">
    <nc r="I24" t="inlineStr">
      <is>
        <t>21/07/2022</t>
      </is>
    </nc>
    <odxf>
      <font>
        <color auto="1"/>
      </font>
    </odxf>
    <ndxf>
      <font>
        <color auto="1"/>
      </font>
    </ndxf>
  </rcc>
  <rfmt sheetId="12" sqref="J24" start="0" length="0">
    <dxf>
      <font>
        <color auto="1"/>
      </font>
    </dxf>
  </rfmt>
  <rcc rId="186" sId="12" odxf="1" dxf="1">
    <nc r="K24">
      <v>2611606</v>
    </nc>
    <odxf>
      <font>
        <color rgb="FF333333"/>
      </font>
    </odxf>
    <ndxf>
      <font>
        <color rgb="FF333333"/>
      </font>
    </ndxf>
  </rcc>
  <rcc rId="187" sId="12" odxf="1" dxf="1" numFmtId="4">
    <nc r="L24">
      <v>454.86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188" sId="12" odxf="1" dxf="1">
    <nc r="C25" t="inlineStr">
      <is>
        <t>3.4</t>
      </is>
    </nc>
    <odxf>
      <font>
        <color auto="1"/>
      </font>
    </odxf>
    <ndxf>
      <font>
        <color auto="1"/>
      </font>
    </ndxf>
  </rcc>
  <rcc rId="189" sId="12" odxf="1" dxf="1">
    <nc r="D25" t="inlineStr">
      <is>
        <t>11694577000400</t>
      </is>
    </nc>
    <odxf>
      <font>
        <color auto="1"/>
      </font>
    </odxf>
    <ndxf>
      <font>
        <color auto="1"/>
      </font>
    </ndxf>
  </rcc>
  <rcc rId="190" sId="12" odxf="1" dxf="1">
    <nc r="E25" t="inlineStr">
      <is>
        <t>POSTO IGUEP  BONGI</t>
      </is>
    </nc>
    <odxf>
      <font>
        <color auto="1"/>
      </font>
    </odxf>
    <ndxf>
      <font>
        <color auto="1"/>
      </font>
    </ndxf>
  </rcc>
  <rcc rId="191" sId="12" odxf="1" dxf="1">
    <nc r="F25" t="inlineStr">
      <is>
        <t>B</t>
      </is>
    </nc>
    <odxf>
      <font>
        <color auto="1"/>
      </font>
    </odxf>
    <ndxf>
      <font>
        <color auto="1"/>
      </font>
    </ndxf>
  </rcc>
  <rcc rId="192" sId="12" odxf="1" dxf="1">
    <nc r="G25" t="inlineStr">
      <is>
        <t>S</t>
      </is>
    </nc>
    <odxf>
      <font/>
    </odxf>
    <ndxf>
      <font/>
    </ndxf>
  </rcc>
  <rcc rId="193" sId="12" odxf="1" dxf="1">
    <nc r="H25" t="inlineStr">
      <is>
        <t>94815</t>
      </is>
    </nc>
    <odxf>
      <font>
        <color auto="1"/>
      </font>
    </odxf>
    <ndxf>
      <font>
        <color auto="1"/>
      </font>
    </ndxf>
  </rcc>
  <rcc rId="194" sId="12" odxf="1" dxf="1">
    <nc r="I25" t="inlineStr">
      <is>
        <t>29/07/2022</t>
      </is>
    </nc>
    <odxf>
      <font>
        <color auto="1"/>
      </font>
    </odxf>
    <ndxf>
      <font>
        <color auto="1"/>
      </font>
    </ndxf>
  </rcc>
  <rfmt sheetId="12" sqref="J25" start="0" length="0">
    <dxf>
      <font>
        <color auto="1"/>
      </font>
    </dxf>
  </rfmt>
  <rcc rId="195" sId="12" odxf="1" dxf="1">
    <nc r="K25">
      <v>2611606</v>
    </nc>
    <odxf>
      <font>
        <color rgb="FF333333"/>
      </font>
    </odxf>
    <ndxf>
      <font>
        <color rgb="FF333333"/>
      </font>
    </ndxf>
  </rcc>
  <rcc rId="196" sId="12" odxf="1" dxf="1" numFmtId="4">
    <nc r="L25">
      <v>388.17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197" sId="12" odxf="1" s="1" dxf="1">
    <nc r="C26" t="inlineStr">
      <is>
        <t>6.3.1.10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198" sId="12" odxf="1" dxf="1">
    <nc r="D26" t="inlineStr">
      <is>
        <t>19105205000160</t>
      </is>
    </nc>
    <odxf>
      <font>
        <color auto="1"/>
      </font>
    </odxf>
    <ndxf>
      <font>
        <color auto="1"/>
      </font>
    </ndxf>
  </rcc>
  <rcc rId="199" sId="12" odxf="1" dxf="1">
    <nc r="E26" t="inlineStr">
      <is>
        <t>MEDIEX SOLUÇÕES EM SAUDE E SEGURANÇA OCUPACIONAL LTDA</t>
      </is>
    </nc>
    <odxf>
      <font>
        <color auto="1"/>
      </font>
    </odxf>
    <ndxf>
      <font>
        <color auto="1"/>
      </font>
    </ndxf>
  </rcc>
  <rcc rId="200" sId="12" odxf="1" dxf="1">
    <nc r="F26" t="inlineStr">
      <is>
        <t>S</t>
      </is>
    </nc>
    <odxf>
      <font>
        <color auto="1"/>
      </font>
    </odxf>
    <ndxf>
      <font>
        <color auto="1"/>
      </font>
    </ndxf>
  </rcc>
  <rcc rId="201" sId="12" odxf="1" dxf="1">
    <nc r="G26" t="inlineStr">
      <is>
        <t>S</t>
      </is>
    </nc>
    <odxf>
      <font/>
    </odxf>
    <ndxf>
      <font/>
    </ndxf>
  </rcc>
  <rcc rId="202" sId="12" odxf="1" dxf="1">
    <nc r="H26" t="inlineStr">
      <is>
        <t>2876</t>
      </is>
    </nc>
    <odxf>
      <font>
        <color auto="1"/>
      </font>
    </odxf>
    <ndxf>
      <font>
        <color auto="1"/>
      </font>
    </ndxf>
  </rcc>
  <rcc rId="203" sId="12" odxf="1" dxf="1">
    <nc r="I26" t="inlineStr">
      <is>
        <t>01/08/2022</t>
      </is>
    </nc>
    <odxf>
      <font>
        <color auto="1"/>
      </font>
    </odxf>
    <ndxf>
      <font>
        <color auto="1"/>
      </font>
    </ndxf>
  </rcc>
  <rcc rId="204" sId="12" odxf="1" dxf="1">
    <nc r="J26" t="inlineStr">
      <is>
        <t>IPBW-ZEGB</t>
      </is>
    </nc>
    <odxf>
      <font>
        <color auto="1"/>
      </font>
    </odxf>
    <ndxf>
      <font>
        <color auto="1"/>
      </font>
    </ndxf>
  </rcc>
  <rcc rId="205" sId="12" odxf="1" dxf="1">
    <nc r="K26">
      <v>2611606</v>
    </nc>
    <odxf>
      <font>
        <color rgb="FF333333"/>
      </font>
    </odxf>
    <ndxf>
      <font>
        <color rgb="FF333333"/>
      </font>
    </ndxf>
  </rcc>
  <rcc rId="206" sId="12" odxf="1" dxf="1" numFmtId="4">
    <nc r="L26">
      <v>273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07" sId="12" odxf="1" dxf="1">
    <nc r="C27" t="inlineStr">
      <is>
        <t>7.2.1.1</t>
      </is>
    </nc>
    <odxf>
      <font>
        <color auto="1"/>
      </font>
    </odxf>
    <ndxf>
      <font>
        <color auto="1"/>
      </font>
    </ndxf>
  </rcc>
  <rcc rId="208" sId="12" odxf="1" dxf="1">
    <nc r="D27" t="inlineStr">
      <is>
        <t>01545203000126</t>
      </is>
    </nc>
    <odxf>
      <font>
        <color auto="1"/>
      </font>
    </odxf>
    <ndxf>
      <font>
        <color auto="1"/>
      </font>
    </ndxf>
  </rcc>
  <rcc rId="209" sId="12" odxf="1" dxf="1">
    <nc r="E27" t="inlineStr">
      <is>
        <t>ENAE EMPRESA NACIONAL DE ESTERILIZAÇÃO EIRELI</t>
      </is>
    </nc>
    <odxf>
      <font>
        <color auto="1"/>
      </font>
    </odxf>
    <ndxf>
      <font>
        <color auto="1"/>
      </font>
    </ndxf>
  </rcc>
  <rcc rId="210" sId="12" odxf="1" dxf="1">
    <nc r="F27" t="inlineStr">
      <is>
        <t>S</t>
      </is>
    </nc>
    <odxf>
      <font>
        <color auto="1"/>
      </font>
    </odxf>
    <ndxf>
      <font>
        <color auto="1"/>
      </font>
    </ndxf>
  </rcc>
  <rcc rId="211" sId="12" odxf="1" dxf="1">
    <nc r="G27" t="inlineStr">
      <is>
        <t>S</t>
      </is>
    </nc>
    <odxf>
      <font/>
    </odxf>
    <ndxf>
      <font/>
    </ndxf>
  </rcc>
  <rcc rId="212" sId="12" odxf="1" dxf="1">
    <nc r="H27" t="inlineStr">
      <is>
        <t>13128</t>
      </is>
    </nc>
    <odxf>
      <font>
        <color auto="1"/>
      </font>
    </odxf>
    <ndxf>
      <font>
        <color auto="1"/>
      </font>
    </ndxf>
  </rcc>
  <rcc rId="213" sId="12" odxf="1" dxf="1">
    <nc r="I27" t="inlineStr">
      <is>
        <t>01/08/2022</t>
      </is>
    </nc>
    <odxf>
      <font>
        <color auto="1"/>
      </font>
    </odxf>
    <ndxf>
      <font>
        <color auto="1"/>
      </font>
    </ndxf>
  </rcc>
  <rcc rId="214" sId="12" odxf="1" dxf="1">
    <nc r="J27" t="inlineStr">
      <is>
        <t>IEAF-WSCU</t>
      </is>
    </nc>
    <odxf>
      <font>
        <color auto="1"/>
      </font>
    </odxf>
    <ndxf>
      <font>
        <color auto="1"/>
      </font>
    </ndxf>
  </rcc>
  <rcc rId="215" sId="12" odxf="1" dxf="1">
    <nc r="K27">
      <v>2611606</v>
    </nc>
    <odxf>
      <font>
        <color rgb="FF333333"/>
      </font>
    </odxf>
    <ndxf>
      <font>
        <color rgb="FF333333"/>
      </font>
    </ndxf>
  </rcc>
  <rcc rId="216" sId="12" odxf="1" dxf="1" numFmtId="4">
    <nc r="L27">
      <v>1326.7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17" sId="12" odxf="1" s="1" dxf="1">
    <nc r="C28" t="inlineStr">
      <is>
        <t>5.4.2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18" sId="12" odxf="1" dxf="1">
    <nc r="D28" t="inlineStr">
      <is>
        <t>19533734000164</t>
      </is>
    </nc>
    <odxf>
      <font>
        <color auto="1"/>
      </font>
    </odxf>
    <ndxf>
      <font>
        <color auto="1"/>
      </font>
    </ndxf>
  </rcc>
  <rcc rId="219" sId="12" odxf="1" dxf="1">
    <nc r="E28" t="inlineStr">
      <is>
        <t>ALEXSANDRA DE GUSMÃO NERES ME</t>
      </is>
    </nc>
    <odxf>
      <font>
        <color auto="1"/>
      </font>
    </odxf>
    <ndxf>
      <font>
        <color auto="1"/>
      </font>
    </ndxf>
  </rcc>
  <rcc rId="220" sId="12" odxf="1" dxf="1">
    <nc r="F28" t="inlineStr">
      <is>
        <t>S</t>
      </is>
    </nc>
    <odxf>
      <font>
        <color auto="1"/>
      </font>
    </odxf>
    <ndxf>
      <font>
        <color auto="1"/>
      </font>
    </ndxf>
  </rcc>
  <rcc rId="221" sId="12" odxf="1" dxf="1">
    <nc r="G28" t="inlineStr">
      <is>
        <t>S</t>
      </is>
    </nc>
    <odxf>
      <font/>
    </odxf>
    <ndxf>
      <font/>
    </ndxf>
  </rcc>
  <rcc rId="222" sId="12" odxf="1" dxf="1">
    <nc r="H28" t="inlineStr">
      <is>
        <t>14104</t>
      </is>
    </nc>
    <odxf>
      <font>
        <color auto="1"/>
      </font>
    </odxf>
    <ndxf>
      <font>
        <color auto="1"/>
      </font>
    </ndxf>
  </rcc>
  <rcc rId="223" sId="12" odxf="1" dxf="1">
    <nc r="I28" t="inlineStr">
      <is>
        <t>03/08/2022</t>
      </is>
    </nc>
    <odxf>
      <font>
        <color auto="1"/>
      </font>
    </odxf>
    <ndxf>
      <font>
        <color auto="1"/>
      </font>
    </ndxf>
  </rcc>
  <rfmt sheetId="12" sqref="J28" start="0" length="0">
    <dxf>
      <font>
        <color auto="1"/>
      </font>
    </dxf>
  </rfmt>
  <rcc rId="224" sId="12" odxf="1" dxf="1">
    <nc r="K28">
      <v>2611606</v>
    </nc>
    <odxf>
      <font>
        <color rgb="FF333333"/>
      </font>
    </odxf>
    <ndxf>
      <font>
        <color rgb="FF333333"/>
      </font>
    </ndxf>
  </rcc>
  <rcc rId="225" sId="12" odxf="1" dxf="1" numFmtId="4">
    <nc r="L28">
      <v>1010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26" sId="12" odxf="1" dxf="1">
    <nc r="C29" t="inlineStr">
      <is>
        <t>6.3.2.1</t>
      </is>
    </nc>
    <odxf>
      <font>
        <color auto="1"/>
      </font>
    </odxf>
    <ndxf>
      <font>
        <color auto="1"/>
      </font>
    </ndxf>
  </rcc>
  <rcc rId="227" sId="12" odxf="1" dxf="1">
    <nc r="D29" t="inlineStr">
      <is>
        <t>31675417000188</t>
      </is>
    </nc>
    <odxf>
      <font>
        <color auto="1"/>
      </font>
    </odxf>
    <ndxf>
      <font>
        <color auto="1"/>
      </font>
    </ndxf>
  </rcc>
  <rcc rId="228" sId="12" odxf="1" dxf="1">
    <nc r="E29" t="inlineStr">
      <is>
        <t>LAVECLIN LAVANDERIA HOSPITALAR  LTDA</t>
      </is>
    </nc>
    <odxf>
      <font>
        <color auto="1"/>
      </font>
    </odxf>
    <ndxf>
      <font>
        <color auto="1"/>
      </font>
    </ndxf>
  </rcc>
  <rcc rId="229" sId="12" odxf="1" dxf="1">
    <nc r="F29" t="inlineStr">
      <is>
        <t>S</t>
      </is>
    </nc>
    <odxf>
      <font/>
    </odxf>
    <ndxf>
      <font/>
    </ndxf>
  </rcc>
  <rcc rId="230" sId="12" odxf="1" dxf="1">
    <nc r="G29" t="inlineStr">
      <is>
        <t>S</t>
      </is>
    </nc>
    <odxf>
      <font/>
    </odxf>
    <ndxf>
      <font/>
    </ndxf>
  </rcc>
  <rcc rId="231" sId="12" odxf="1" dxf="1">
    <nc r="H29" t="inlineStr">
      <is>
        <t>322</t>
      </is>
    </nc>
    <odxf>
      <font>
        <color auto="1"/>
      </font>
    </odxf>
    <ndxf>
      <font>
        <color auto="1"/>
      </font>
    </ndxf>
  </rcc>
  <rcc rId="232" sId="12" odxf="1" dxf="1">
    <nc r="I29" t="inlineStr">
      <is>
        <t>02/08/2022</t>
      </is>
    </nc>
    <odxf>
      <font>
        <color auto="1"/>
      </font>
    </odxf>
    <ndxf>
      <font>
        <color auto="1"/>
      </font>
    </ndxf>
  </rcc>
  <rcc rId="233" sId="12" odxf="1" dxf="1">
    <nc r="J29" t="inlineStr">
      <is>
        <t>AXIW17312</t>
      </is>
    </nc>
    <odxf>
      <font>
        <color auto="1"/>
      </font>
    </odxf>
    <ndxf>
      <font>
        <color auto="1"/>
      </font>
    </ndxf>
  </rcc>
  <rcc rId="234" sId="12" odxf="1" dxf="1">
    <nc r="K29">
      <v>2603454</v>
    </nc>
    <odxf>
      <font>
        <color rgb="FF333333"/>
      </font>
    </odxf>
    <ndxf>
      <font>
        <color rgb="FF333333"/>
      </font>
    </ndxf>
  </rcc>
  <rcc rId="235" sId="12" odxf="1" dxf="1" numFmtId="4">
    <nc r="L29">
      <v>1500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36" sId="12" odxf="1" s="1" dxf="1">
    <nc r="C30" t="inlineStr">
      <is>
        <t>6.1.3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37" sId="12" odxf="1" dxf="1">
    <nc r="D30" t="inlineStr">
      <is>
        <t>31145185000156</t>
      </is>
    </nc>
    <odxf>
      <font>
        <color auto="1"/>
      </font>
    </odxf>
    <ndxf>
      <font>
        <color auto="1"/>
      </font>
    </ndxf>
  </rcc>
  <rcc rId="238" sId="12" odxf="1" dxf="1">
    <nc r="E30" t="inlineStr">
      <is>
        <t>CONSULT LAB LABORATORIO DE ANALISES CLINICAS LTDA</t>
      </is>
    </nc>
    <odxf>
      <font>
        <color auto="1"/>
      </font>
    </odxf>
    <ndxf>
      <font>
        <color auto="1"/>
      </font>
    </ndxf>
  </rcc>
  <rcc rId="239" sId="12" odxf="1" dxf="1">
    <nc r="F30" t="inlineStr">
      <is>
        <t>S</t>
      </is>
    </nc>
    <odxf>
      <font>
        <color auto="1"/>
      </font>
    </odxf>
    <ndxf>
      <font>
        <color auto="1"/>
      </font>
    </ndxf>
  </rcc>
  <rcc rId="240" sId="12" odxf="1" dxf="1">
    <nc r="G30" t="inlineStr">
      <is>
        <t>S</t>
      </is>
    </nc>
    <odxf>
      <font/>
    </odxf>
    <ndxf>
      <font/>
    </ndxf>
  </rcc>
  <rcc rId="241" sId="12" odxf="1" dxf="1">
    <nc r="H30" t="inlineStr">
      <is>
        <t>584</t>
      </is>
    </nc>
    <odxf>
      <font>
        <color auto="1"/>
      </font>
    </odxf>
    <ndxf>
      <font>
        <color auto="1"/>
      </font>
    </ndxf>
  </rcc>
  <rcc rId="242" sId="12" odxf="1" dxf="1">
    <nc r="I30" t="inlineStr">
      <is>
        <t>31/07/2022</t>
      </is>
    </nc>
    <odxf>
      <font>
        <color auto="1"/>
      </font>
    </odxf>
    <ndxf>
      <font>
        <color auto="1"/>
      </font>
    </ndxf>
  </rcc>
  <rcc rId="243" sId="12" odxf="1" dxf="1">
    <nc r="J30" t="inlineStr">
      <is>
        <t>IGNL70664</t>
      </is>
    </nc>
    <odxf>
      <font>
        <color auto="1"/>
      </font>
    </odxf>
    <ndxf>
      <font>
        <color auto="1"/>
      </font>
    </ndxf>
  </rcc>
  <rcc rId="244" sId="12" odxf="1" dxf="1">
    <nc r="K30">
      <v>2609600</v>
    </nc>
    <odxf>
      <font>
        <color rgb="FF333333"/>
      </font>
    </odxf>
    <ndxf>
      <font>
        <color rgb="FF333333"/>
      </font>
    </ndxf>
  </rcc>
  <rcc rId="245" sId="12" odxf="1" dxf="1" numFmtId="4">
    <nc r="L30">
      <v>7500.59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46" sId="12" odxf="1" s="1" dxf="1">
    <nc r="C31" t="inlineStr">
      <is>
        <t>1.4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47" sId="12" odxf="1" s="1" dxf="1">
    <nc r="D31" t="inlineStr">
      <is>
        <t>18554757000192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48" sId="12" odxf="1" s="1" dxf="1">
    <nc r="E31" t="inlineStr">
      <is>
        <t>NUTRIFINE REFEIÇOES LTDA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49" sId="12" odxf="1" dxf="1">
    <nc r="F31" t="inlineStr">
      <is>
        <t>S</t>
      </is>
    </nc>
    <odxf>
      <font>
        <color auto="1"/>
      </font>
    </odxf>
    <ndxf>
      <font>
        <color auto="1"/>
      </font>
    </ndxf>
  </rcc>
  <rcc rId="250" sId="12" odxf="1" dxf="1">
    <nc r="G31" t="inlineStr">
      <is>
        <t xml:space="preserve">S </t>
      </is>
    </nc>
    <odxf>
      <font/>
    </odxf>
    <ndxf>
      <font/>
    </ndxf>
  </rcc>
  <rcc rId="251" sId="12" odxf="1" dxf="1">
    <nc r="H31" t="inlineStr">
      <is>
        <t>3708</t>
      </is>
    </nc>
    <odxf>
      <font>
        <color auto="1"/>
      </font>
    </odxf>
    <ndxf>
      <font>
        <color auto="1"/>
      </font>
    </ndxf>
  </rcc>
  <rcc rId="252" sId="12" odxf="1" dxf="1">
    <nc r="I31" t="inlineStr">
      <is>
        <t>02/08/2022</t>
      </is>
    </nc>
    <odxf>
      <font>
        <color auto="1"/>
      </font>
    </odxf>
    <ndxf>
      <font>
        <color auto="1"/>
      </font>
    </ndxf>
  </rcc>
  <rcc rId="253" sId="12" odxf="1" dxf="1">
    <nc r="J31" t="inlineStr">
      <is>
        <t>26220818554757000192550010000037081610166643</t>
      </is>
    </nc>
    <odxf>
      <font>
        <color auto="1"/>
      </font>
    </odxf>
    <ndxf>
      <font>
        <color auto="1"/>
      </font>
    </ndxf>
  </rcc>
  <rcc rId="254" sId="12" odxf="1" dxf="1">
    <nc r="K31">
      <v>2610707</v>
    </nc>
    <odxf>
      <font>
        <color rgb="FF333333"/>
      </font>
    </odxf>
    <ndxf>
      <font>
        <color rgb="FF333333"/>
      </font>
    </ndxf>
  </rcc>
  <rcc rId="255" sId="12" odxf="1" dxf="1" numFmtId="4">
    <nc r="L31">
      <v>21166.6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56" sId="12" odxf="1" s="1" dxf="1">
    <nc r="C32" t="inlineStr">
      <is>
        <t>1.4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57" sId="12" odxf="1" dxf="1">
    <nc r="D32" t="inlineStr">
      <is>
        <t>18554757000192</t>
      </is>
    </nc>
    <odxf>
      <font>
        <color auto="1"/>
      </font>
    </odxf>
    <ndxf>
      <font>
        <color auto="1"/>
      </font>
    </ndxf>
  </rcc>
  <rcc rId="258" sId="12" odxf="1" dxf="1">
    <nc r="E32" t="inlineStr">
      <is>
        <t>NUTRIFINE REFEIÇOES LTDA</t>
      </is>
    </nc>
    <odxf>
      <font>
        <color auto="1"/>
      </font>
    </odxf>
    <ndxf>
      <font>
        <color auto="1"/>
      </font>
    </ndxf>
  </rcc>
  <rcc rId="259" sId="12" odxf="1" dxf="1">
    <nc r="F32" t="inlineStr">
      <is>
        <t>S</t>
      </is>
    </nc>
    <odxf>
      <font>
        <color auto="1"/>
      </font>
    </odxf>
    <ndxf>
      <font>
        <color auto="1"/>
      </font>
    </ndxf>
  </rcc>
  <rcc rId="260" sId="12" odxf="1" dxf="1">
    <nc r="G32" t="inlineStr">
      <is>
        <t xml:space="preserve">S </t>
      </is>
    </nc>
    <odxf>
      <font/>
    </odxf>
    <ndxf>
      <font/>
    </ndxf>
  </rcc>
  <rcc rId="261" sId="12" odxf="1" dxf="1">
    <nc r="H32" t="inlineStr">
      <is>
        <t>3709</t>
      </is>
    </nc>
    <odxf>
      <font>
        <color auto="1"/>
      </font>
    </odxf>
    <ndxf>
      <font>
        <color auto="1"/>
      </font>
    </ndxf>
  </rcc>
  <rcc rId="262" sId="12" odxf="1" dxf="1">
    <nc r="I32" t="inlineStr">
      <is>
        <t>02/08/2022</t>
      </is>
    </nc>
    <odxf>
      <font>
        <color auto="1"/>
      </font>
    </odxf>
    <ndxf>
      <font>
        <color auto="1"/>
      </font>
    </ndxf>
  </rcc>
  <rcc rId="263" sId="12" odxf="1" dxf="1">
    <nc r="J32" t="inlineStr">
      <is>
        <t>26220818554757000192550010000037091310896198</t>
      </is>
    </nc>
    <odxf>
      <font>
        <color auto="1"/>
      </font>
    </odxf>
    <ndxf>
      <font>
        <color auto="1"/>
      </font>
    </ndxf>
  </rcc>
  <rcc rId="264" sId="12" odxf="1" dxf="1">
    <nc r="K32">
      <v>2610707</v>
    </nc>
    <odxf>
      <font>
        <color rgb="FF333333"/>
      </font>
    </odxf>
    <ndxf>
      <font>
        <color rgb="FF333333"/>
      </font>
    </ndxf>
  </rcc>
  <rcc rId="265" sId="12" odxf="1" dxf="1" numFmtId="4">
    <nc r="L32">
      <v>2676.7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66" sId="12" odxf="1" s="1" dxf="1">
    <nc r="C33" t="inlineStr">
      <is>
        <t>6.1.5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auto="1"/>
        <name val="Calibri"/>
        <scheme val="minor"/>
      </font>
    </ndxf>
  </rcc>
  <rcc rId="267" sId="12" odxf="1" dxf="1">
    <nc r="D33" t="inlineStr">
      <is>
        <t>01838829000120</t>
      </is>
    </nc>
    <odxf>
      <font>
        <color auto="1"/>
      </font>
    </odxf>
    <ndxf>
      <font>
        <color auto="1"/>
      </font>
    </ndxf>
  </rcc>
  <rcc rId="268" sId="12" odxf="1" dxf="1">
    <nc r="E33" t="inlineStr">
      <is>
        <t>PALLIO COMERCIO E SERVIÇOS LTDA</t>
      </is>
    </nc>
    <odxf>
      <font>
        <color auto="1"/>
      </font>
    </odxf>
    <ndxf>
      <font>
        <color auto="1"/>
      </font>
    </ndxf>
  </rcc>
  <rcc rId="269" sId="12" odxf="1" s="1" dxf="1">
    <nc r="F33" t="inlineStr">
      <is>
        <t>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1"/>
        <color indexed="8"/>
        <name val="Calibri"/>
        <scheme val="minor"/>
      </font>
      <numFmt numFmtId="30" formatCode="@"/>
    </ndxf>
  </rcc>
  <rcc rId="270" sId="12" odxf="1" dxf="1">
    <nc r="G33" t="inlineStr">
      <is>
        <t xml:space="preserve">S </t>
      </is>
    </nc>
    <odxf>
      <font/>
    </odxf>
    <ndxf>
      <font/>
    </ndxf>
  </rcc>
  <rcc rId="271" sId="12" odxf="1" dxf="1">
    <nc r="H33" t="inlineStr">
      <is>
        <t>31</t>
      </is>
    </nc>
    <odxf>
      <font>
        <color auto="1"/>
      </font>
    </odxf>
    <ndxf>
      <font>
        <color auto="1"/>
      </font>
    </ndxf>
  </rcc>
  <rcc rId="272" sId="12" odxf="1" dxf="1">
    <nc r="I33" t="inlineStr">
      <is>
        <t>04/08/2022</t>
      </is>
    </nc>
    <odxf>
      <font>
        <color auto="1"/>
      </font>
    </odxf>
    <ndxf>
      <font>
        <color auto="1"/>
      </font>
    </ndxf>
  </rcc>
  <rfmt sheetId="12" sqref="J33" start="0" length="0">
    <dxf>
      <font>
        <color auto="1"/>
      </font>
    </dxf>
  </rfmt>
  <rcc rId="273" sId="12" odxf="1" dxf="1">
    <nc r="K33">
      <v>2611606</v>
    </nc>
    <odxf>
      <font>
        <color rgb="FF333333"/>
      </font>
    </odxf>
    <ndxf>
      <font>
        <color rgb="FF333333"/>
      </font>
    </ndxf>
  </rcc>
  <rcc rId="274" sId="12" odxf="1" dxf="1" numFmtId="4">
    <nc r="L33">
      <v>13000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275" sId="12" odxf="1" dxf="1">
    <nc r="C34" t="inlineStr">
      <is>
        <t>5.7.2</t>
      </is>
    </nc>
    <odxf>
      <font>
        <color auto="1"/>
      </font>
    </odxf>
    <ndxf>
      <font>
        <color auto="1"/>
      </font>
    </ndxf>
  </rcc>
  <rcc rId="276" sId="12" odxf="1" dxf="1">
    <nc r="D34" t="inlineStr">
      <is>
        <t>14724118000177</t>
      </is>
    </nc>
    <odxf>
      <font>
        <color auto="1"/>
      </font>
    </odxf>
    <ndxf>
      <font>
        <color auto="1"/>
      </font>
    </ndxf>
  </rcc>
  <rcc rId="277" sId="12" odxf="1" dxf="1">
    <nc r="E34" t="inlineStr">
      <is>
        <t>ELYSEU VENTURA DA SILVA SOBRINHO</t>
      </is>
    </nc>
    <odxf>
      <font>
        <color auto="1"/>
      </font>
    </odxf>
    <ndxf>
      <font>
        <color auto="1"/>
      </font>
    </ndxf>
  </rcc>
  <rcc rId="278" sId="12" odxf="1" dxf="1">
    <nc r="F34" t="inlineStr">
      <is>
        <t>B</t>
      </is>
    </nc>
    <odxf>
      <font>
        <color auto="1"/>
      </font>
    </odxf>
    <ndxf>
      <font>
        <color auto="1"/>
      </font>
    </ndxf>
  </rcc>
  <rcc rId="279" sId="12" odxf="1" dxf="1">
    <nc r="G34" t="inlineStr">
      <is>
        <t>S</t>
      </is>
    </nc>
    <odxf>
      <font/>
    </odxf>
    <ndxf>
      <font/>
    </ndxf>
  </rcc>
  <rcc rId="280" sId="12" odxf="1" dxf="1">
    <nc r="H34" t="inlineStr">
      <is>
        <t>45</t>
      </is>
    </nc>
    <odxf>
      <font>
        <color auto="1"/>
      </font>
    </odxf>
    <ndxf>
      <font>
        <color auto="1"/>
      </font>
    </ndxf>
  </rcc>
  <rcc rId="281" sId="12" odxf="1" dxf="1">
    <nc r="I34" t="inlineStr">
      <is>
        <t>08/07/2022</t>
      </is>
    </nc>
    <odxf>
      <font>
        <color auto="1"/>
      </font>
    </odxf>
    <ndxf>
      <font>
        <color auto="1"/>
      </font>
    </ndxf>
  </rcc>
  <rcc rId="282" sId="12" odxf="1" dxf="1">
    <nc r="J34" t="inlineStr">
      <is>
        <t>KWBF95567</t>
      </is>
    </nc>
    <odxf>
      <font>
        <color auto="1"/>
      </font>
    </odxf>
    <ndxf>
      <font>
        <color auto="1"/>
      </font>
    </ndxf>
  </rcc>
  <rcc rId="283" sId="12" odxf="1" dxf="1">
    <nc r="K34">
      <v>2607901</v>
    </nc>
    <odxf>
      <font>
        <color rgb="FF333333"/>
      </font>
      <fill>
        <patternFill patternType="none">
          <bgColor indexed="65"/>
        </patternFill>
      </fill>
      <alignment horizontal="right" readingOrder="0"/>
    </odxf>
    <ndxf>
      <font>
        <color rgb="FF333333"/>
      </font>
      <fill>
        <patternFill patternType="solid">
          <bgColor theme="0"/>
        </patternFill>
      </fill>
      <alignment horizontal="general" readingOrder="0"/>
    </ndxf>
  </rcc>
  <rcc rId="284" sId="12" odxf="1" dxf="1" numFmtId="4">
    <nc r="L34">
      <v>145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95" sId="13" odxf="1" dxf="1">
    <nc r="C2">
      <v>833004</v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96" sId="13" odxf="1" dxf="1">
    <nc r="D2" t="inlineStr">
      <is>
        <t>04/08/2022</t>
      </is>
    </nc>
    <odxf>
      <font>
        <sz val="10"/>
      </font>
    </odxf>
    <ndxf>
      <font>
        <sz val="10"/>
      </font>
    </ndxf>
  </rcc>
  <rcc rId="297" sId="13" odxf="1" dxf="1" numFmtId="4">
    <nc r="E2">
      <v>506939.71</v>
    </nc>
    <odxf>
      <font>
        <sz val="10"/>
      </font>
    </odxf>
    <ndxf>
      <font>
        <sz val="10"/>
      </font>
    </ndxf>
  </rcc>
  <rcc rId="298" sId="13" odxf="1" dxf="1">
    <nc r="F2" t="inlineStr">
      <is>
        <t>N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99" sId="13" odxf="1" dxf="1">
    <nc r="G2" t="inlineStr">
      <is>
        <t>04/08/2022</t>
      </is>
    </nc>
    <odxf>
      <font>
        <sz val="10"/>
      </font>
    </odxf>
    <ndxf>
      <font>
        <sz val="10"/>
      </font>
    </ndxf>
  </rcc>
  <rcc rId="300" sId="13" odxf="1" dxf="1" numFmtId="4">
    <nc r="H2">
      <v>506939.71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11" sId="14" odxf="1" dxf="1">
    <nc r="F2" t="inlineStr">
      <is>
        <t>29/07/2022</t>
      </is>
    </nc>
    <odxf>
      <font>
        <color auto="1"/>
      </font>
    </odxf>
    <ndxf>
      <font>
        <color auto="1"/>
      </font>
    </ndxf>
  </rcc>
  <rcc rId="312" sId="14" odxf="1" dxf="1">
    <nc r="G2">
      <f>758.56+2924.5</f>
    </nc>
    <odxf>
      <font>
        <sz val="12"/>
        <color indexed="8"/>
        <name val="Calibri"/>
        <scheme val="minor"/>
      </font>
    </odxf>
    <ndxf>
      <font>
        <sz val="11"/>
        <color indexed="8"/>
        <name val="Calibri"/>
        <scheme val="minor"/>
      </font>
    </ndxf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5" sqref="C3">
    <dxf>
      <numFmt numFmtId="30" formatCode="@"/>
    </dxf>
  </rfmt>
  <rcc rId="323" sId="15" numFmtId="30">
    <oc r="C3">
      <v>1545203000126</v>
    </oc>
    <nc r="C3" t="inlineStr">
      <is>
        <t>01545203000126</t>
      </is>
    </nc>
  </rcc>
  <rcc rId="324" sId="15" numFmtId="34">
    <oc r="H4">
      <v>24591</v>
    </oc>
    <nc r="H4" t="inlineStr">
      <is>
        <t>-</t>
      </is>
    </nc>
  </rcc>
  <rcc rId="325" sId="15" odxf="1" dxf="1">
    <nc r="C14" t="inlineStr">
      <is>
        <t>19533734000164</t>
      </is>
    </nc>
    <odxf>
      <font>
        <color auto="1"/>
      </font>
      <numFmt numFmtId="164" formatCode="00000"/>
    </odxf>
    <ndxf>
      <font>
        <color auto="1"/>
      </font>
      <numFmt numFmtId="30" formatCode="@"/>
    </ndxf>
  </rcc>
  <rcc rId="326" sId="15" odxf="1" dxf="1">
    <nc r="D14" t="inlineStr">
      <is>
        <t>ALEXASANDRA DE GUSMÃO NERES</t>
      </is>
    </nc>
    <odxf>
      <font>
        <color auto="1"/>
      </font>
    </odxf>
    <ndxf>
      <font>
        <color auto="1"/>
      </font>
    </ndxf>
  </rcc>
  <rcc rId="327" sId="15" odxf="1" dxf="1">
    <nc r="E14" t="inlineStr">
      <is>
        <t>PRESTAÇÃO DE SERVIÇOS DE OUTSOURCING DE IMPRESSÃO</t>
      </is>
    </nc>
    <odxf>
      <font>
        <color auto="1"/>
      </font>
    </odxf>
    <ndxf>
      <font>
        <color auto="1"/>
      </font>
    </ndxf>
  </rcc>
  <rcc rId="328" sId="15" odxf="1" dxf="1">
    <nc r="F14" t="inlineStr">
      <is>
        <t>01/06/2022</t>
      </is>
    </nc>
    <odxf>
      <font>
        <color auto="1"/>
      </font>
    </odxf>
    <ndxf>
      <font>
        <color auto="1"/>
      </font>
    </ndxf>
  </rcc>
  <rcc rId="329" sId="15" odxf="1" dxf="1" numFmtId="19">
    <nc r="G14">
      <v>45017</v>
    </nc>
    <odxf>
      <font>
        <sz val="11"/>
        <color theme="1"/>
        <name val="Calibri"/>
        <scheme val="minor"/>
      </font>
      <numFmt numFmtId="0" formatCode="General"/>
    </odxf>
    <ndxf>
      <font>
        <sz val="11"/>
        <color theme="1"/>
        <name val="Calibri"/>
        <scheme val="minor"/>
      </font>
      <numFmt numFmtId="19" formatCode="dd/mm/yyyy"/>
    </ndxf>
  </rcc>
  <rcc rId="330" sId="15" odxf="1" s="1" dxf="1" numFmtId="34">
    <oc r="H14">
      <v>0</v>
    </oc>
    <nc r="H14">
      <v>1010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73" formatCode="_-[$R$-416]\ * #,##0.00_-;\-[$R$-416]\ * #,##0.00_-;_-[$R$-416]\ 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2"/>
        <color indexed="8"/>
        <name val="Calibri"/>
        <scheme val="minor"/>
      </font>
      <numFmt numFmtId="34" formatCode="_-&quot;R$&quot;\ * #,##0.00_-;\-&quot;R$&quot;\ * #,##0.00_-;_-&quot;R$&quot;\ * &quot;-&quot;??_-;_-@_-"/>
    </ndxf>
  </rcc>
  <rcc rId="331" sId="15" odxf="1" dxf="1">
    <nc r="I14" t="inlineStr">
      <is>
        <t>https://drive.google.com/file/d/1xIATvlaWERgiop9whU7RuRpozIBfPYnx/view?usp=sharing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c rId="332" sId="15">
    <nc r="A14" t="inlineStr">
      <is>
        <t>14284483000108</t>
      </is>
    </nc>
  </rcc>
  <rcc rId="333" sId="15">
    <nc r="B14" t="inlineStr">
      <is>
        <t>ASSOCIAÇÃO DE PROTEÇÃO A MATERNIDADE E INFRA</t>
      </is>
    </nc>
  </rcc>
  <rfmt sheetId="15" sqref="H13:H14" start="0" length="2147483647">
    <dxf>
      <font>
        <sz val="11"/>
      </font>
    </dxf>
  </rfmt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344" sId="16" odxf="1" dxf="1">
    <nc r="A2" t="inlineStr">
      <is>
        <t>14284483000108</t>
      </is>
    </nc>
    <odxf>
      <font>
        <sz val="10"/>
        <color auto="1"/>
      </font>
    </odxf>
    <ndxf>
      <font>
        <sz val="10"/>
        <color auto="1"/>
      </font>
    </ndxf>
  </rcc>
  <rcc rId="345" sId="16" odxf="1" dxf="1">
    <nc r="B2" t="inlineStr">
      <is>
        <t>ASSOCIAÇÃO DE PROTEÇÃO A MATERNIDADE E INFRA</t>
      </is>
    </nc>
    <odxf>
      <font>
        <sz val="10"/>
      </font>
    </odxf>
    <ndxf>
      <font>
        <sz val="10"/>
      </font>
    </ndxf>
  </rcc>
  <rcc rId="346" sId="16" odxf="1" dxf="1" numFmtId="4">
    <nc r="C2">
      <v>31145185000156</v>
    </nc>
    <odxf>
      <font>
        <sz val="10"/>
      </font>
      <numFmt numFmtId="30" formatCode="@"/>
      <alignment vertical="justify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rgb="FF222222"/>
      </font>
      <numFmt numFmtId="164" formatCode="00000"/>
      <alignment vertical="center" readingOrder="0"/>
      <border outline="0">
        <left/>
        <right/>
        <top/>
        <bottom/>
      </border>
    </ndxf>
  </rcc>
  <rcc rId="347" sId="16" odxf="1" dxf="1">
    <nc r="D2" t="inlineStr">
      <is>
        <t>CONSULT LAB LABORATÓRIO DE ANÁLISES CLÍNICAS LTDA</t>
      </is>
    </nc>
    <odxf>
      <font>
        <sz val="10"/>
      </font>
      <alignment vertical="justify" readingOrder="0"/>
      <protection locked="1"/>
    </odxf>
    <ndxf>
      <font>
        <sz val="10"/>
        <color auto="1"/>
      </font>
      <alignment vertical="center" readingOrder="0"/>
      <protection locked="0"/>
    </ndxf>
  </rcc>
  <rcc rId="348" sId="16" odxf="1" dxf="1">
    <nc r="E2" t="inlineStr">
      <is>
        <t>PRESTAÇÃO DE SERVIÇOS DE EXAMES LABORATORIAS</t>
      </is>
    </nc>
    <odxf>
      <font>
        <sz val="10"/>
      </font>
      <alignment vertical="justify" wrapText="0" readingOrder="0"/>
      <protection locked="1"/>
    </odxf>
    <ndxf>
      <font>
        <sz val="10"/>
        <color auto="1"/>
      </font>
      <alignment vertical="center" wrapText="1" readingOrder="0"/>
      <protection locked="0"/>
    </ndxf>
  </rcc>
  <rcc rId="349" sId="16" odxf="1" dxf="1">
    <nc r="A3" t="inlineStr">
      <is>
        <t>14284483000108</t>
      </is>
    </nc>
    <odxf>
      <font>
        <sz val="10"/>
        <color auto="1"/>
      </font>
    </odxf>
    <ndxf>
      <font>
        <sz val="10"/>
        <color auto="1"/>
      </font>
    </ndxf>
  </rcc>
  <rcc rId="350" sId="16" odxf="1" dxf="1">
    <nc r="B3" t="inlineStr">
      <is>
        <t>ASSOCIAÇÃO DE PROTEÇÃO A MATERNIDADE E INFRA</t>
      </is>
    </nc>
    <odxf>
      <font>
        <sz val="10"/>
      </font>
    </odxf>
    <ndxf>
      <font>
        <sz val="10"/>
      </font>
    </ndxf>
  </rcc>
  <rcc rId="351" sId="16" odxf="1" dxf="1">
    <nc r="C3" t="inlineStr">
      <is>
        <t>01545203000126</t>
      </is>
    </nc>
    <odxf>
      <font>
        <sz val="10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rgb="FF222222"/>
      </font>
      <border outline="0">
        <left/>
        <right/>
        <top/>
        <bottom/>
      </border>
    </ndxf>
  </rcc>
  <rcc rId="352" sId="16" odxf="1" dxf="1">
    <nc r="D3" t="inlineStr">
      <is>
        <t xml:space="preserve"> ENAE - EMPRESA NACIONAL DE ESTERIZAÇÃO EIRELI</t>
      </is>
    </nc>
    <odxf>
      <font>
        <sz val="10"/>
      </font>
      <protection locked="1"/>
    </odxf>
    <ndxf>
      <font>
        <sz val="10"/>
        <color auto="1"/>
      </font>
      <protection locked="0"/>
    </ndxf>
  </rcc>
  <rcc rId="353" sId="16" odxf="1" dxf="1">
    <nc r="E3" t="inlineStr">
      <is>
        <t>SERVIÇOS DE REPROCESSAMENTO ( ESTERILIZAÇÃO)</t>
      </is>
    </nc>
    <odxf>
      <font>
        <sz val="10"/>
      </font>
      <fill>
        <patternFill patternType="none">
          <bgColor indexed="65"/>
        </patternFill>
      </fill>
      <alignment vertical="justify" wrapText="0" readingOrder="0"/>
      <protection locked="1"/>
    </odxf>
    <ndxf>
      <font>
        <sz val="10"/>
      </font>
      <fill>
        <patternFill patternType="solid">
          <bgColor theme="0"/>
        </patternFill>
      </fill>
      <alignment vertical="center" wrapText="1" readingOrder="0"/>
      <protection locked="0"/>
    </ndxf>
  </rcc>
  <rcc rId="354" sId="16" odxf="1" dxf="1">
    <nc r="A4" t="inlineStr">
      <is>
        <t>14284483000108</t>
      </is>
    </nc>
    <odxf>
      <font>
        <sz val="10"/>
        <color auto="1"/>
      </font>
    </odxf>
    <ndxf>
      <font>
        <sz val="10"/>
        <color auto="1"/>
      </font>
    </ndxf>
  </rcc>
  <rcc rId="355" sId="16" odxf="1" dxf="1">
    <nc r="B4" t="inlineStr">
      <is>
        <t>ASSOCIAÇÃO DE PROTEÇÃO A MATERNIDADE E INFRA</t>
      </is>
    </nc>
    <odxf>
      <font>
        <sz val="10"/>
      </font>
    </odxf>
    <ndxf>
      <font>
        <sz val="10"/>
      </font>
    </ndxf>
  </rcc>
  <rcc rId="356" sId="16" odxf="1" dxf="1" numFmtId="4">
    <nc r="C4">
      <v>31675417000188</v>
    </nc>
    <odxf>
      <font>
        <sz val="10"/>
        <color auto="1"/>
      </font>
    </odxf>
    <ndxf>
      <font>
        <sz val="10"/>
        <color auto="1"/>
      </font>
    </ndxf>
  </rcc>
  <rcc rId="357" sId="16" odxf="1" dxf="1">
    <nc r="D4" t="inlineStr">
      <is>
        <t>LAVECLIN LAVANDERIA HOSPITAL</t>
      </is>
    </nc>
    <odxf>
      <font>
        <sz val="10"/>
        <color auto="1"/>
      </font>
    </odxf>
    <ndxf>
      <font>
        <sz val="10"/>
        <color auto="1"/>
      </font>
    </ndxf>
  </rcc>
  <rcc rId="358" sId="16" odxf="1" dxf="1">
    <nc r="E4" t="inlineStr">
      <is>
        <t xml:space="preserve">PRESTAÇÃO DE SERVIÇO DE LANDERIA </t>
      </is>
    </nc>
    <odxf>
      <font>
        <sz val="10"/>
      </font>
      <alignment vertical="justify" wrapText="0" readingOrder="0"/>
      <protection locked="1"/>
    </odxf>
    <ndxf>
      <font>
        <sz val="10"/>
        <color auto="1"/>
      </font>
      <alignment vertical="center" wrapText="1" readingOrder="0"/>
      <protection locked="0"/>
    </ndxf>
  </rcc>
  <rcc rId="359" sId="16" odxf="1" dxf="1">
    <nc r="A5" t="inlineStr">
      <is>
        <t>14284483000108</t>
      </is>
    </nc>
    <odxf>
      <font>
        <sz val="10"/>
        <color auto="1"/>
      </font>
    </odxf>
    <ndxf>
      <font>
        <sz val="10"/>
        <color auto="1"/>
      </font>
    </ndxf>
  </rcc>
  <rcc rId="360" sId="16" odxf="1" dxf="1">
    <nc r="B5" t="inlineStr">
      <is>
        <t>ASSOCIAÇÃO DE PROTEÇÃO A MATERNIDADE E INFRA</t>
      </is>
    </nc>
    <odxf>
      <font>
        <sz val="10"/>
      </font>
    </odxf>
    <ndxf>
      <font>
        <sz val="10"/>
      </font>
    </ndxf>
  </rcc>
  <rcc rId="361" sId="16" odxf="1" dxf="1">
    <nc r="C5" t="inlineStr">
      <is>
        <t>18554757000192</t>
      </is>
    </nc>
    <odxf>
      <font>
        <sz val="10"/>
      </font>
    </odxf>
    <ndxf>
      <font>
        <sz val="10"/>
      </font>
    </ndxf>
  </rcc>
  <rcc rId="362" sId="16" odxf="1" dxf="1">
    <nc r="D5" t="inlineStr">
      <is>
        <t>NUTRIFINE REFEIÇÕES LTDA</t>
      </is>
    </nc>
    <odxf>
      <font>
        <sz val="10"/>
      </font>
      <alignment vertical="justify" readingOrder="0"/>
      <protection locked="1"/>
    </odxf>
    <ndxf>
      <font>
        <sz val="10"/>
        <color auto="1"/>
      </font>
      <alignment vertical="center" readingOrder="0"/>
      <protection locked="0"/>
    </ndxf>
  </rcc>
  <rcc rId="363" sId="16" odxf="1" dxf="1">
    <nc r="E5" t="inlineStr">
      <is>
        <t xml:space="preserve">FORNECIMENTO DE REFEIÇÕES </t>
      </is>
    </nc>
    <odxf>
      <font>
        <sz val="10"/>
      </font>
      <alignment vertical="justify" wrapText="0" readingOrder="0"/>
      <protection locked="1"/>
    </odxf>
    <ndxf>
      <font>
        <sz val="10"/>
      </font>
      <alignment vertical="center" wrapText="1" readingOrder="0"/>
      <protection locked="0"/>
    </ndxf>
  </rcc>
  <rcc rId="364" sId="16" odxf="1" dxf="1">
    <nc r="A6" t="inlineStr">
      <is>
        <t>14284483000108</t>
      </is>
    </nc>
    <odxf>
      <font>
        <sz val="10"/>
        <color auto="1"/>
      </font>
    </odxf>
    <ndxf>
      <font>
        <sz val="10"/>
        <color auto="1"/>
      </font>
    </ndxf>
  </rcc>
  <rcc rId="365" sId="16" odxf="1" dxf="1">
    <nc r="B6" t="inlineStr">
      <is>
        <t>ASSOCIAÇÃO DE PROTEÇÃO A MATERNIDADE E INFRA</t>
      </is>
    </nc>
    <odxf>
      <font>
        <sz val="10"/>
      </font>
    </odxf>
    <ndxf>
      <font>
        <sz val="10"/>
      </font>
    </ndxf>
  </rcc>
  <rcc rId="366" sId="16" odxf="1" dxf="1">
    <nc r="C6" t="inlineStr">
      <is>
        <t>12882148000186</t>
      </is>
    </nc>
    <odxf>
      <font>
        <sz val="10"/>
      </font>
    </odxf>
    <ndxf>
      <font>
        <sz val="10"/>
      </font>
    </ndxf>
  </rcc>
  <rcc rId="367" sId="16" odxf="1" dxf="1">
    <nc r="D6" t="inlineStr">
      <is>
        <t>SOCASA SAÚDE AMBIENTAL LTDA</t>
      </is>
    </nc>
    <odxf>
      <font>
        <sz val="10"/>
      </font>
      <protection locked="1"/>
    </odxf>
    <ndxf>
      <font>
        <sz val="10"/>
        <color auto="1"/>
      </font>
      <protection locked="0"/>
    </ndxf>
  </rcc>
  <rcc rId="368" sId="16" odxf="1" dxf="1">
    <nc r="E6" t="inlineStr">
      <is>
        <t>SERVIÇO DE CONTROLE DE PRAGAS DESINSETIZAÇÃO</t>
      </is>
    </nc>
    <odxf>
      <font>
        <sz val="10"/>
      </font>
      <alignment vertical="justify" wrapText="0" readingOrder="0"/>
      <protection locked="1"/>
    </odxf>
    <ndxf>
      <font>
        <sz val="10"/>
      </font>
      <alignment vertical="center" wrapText="1" readingOrder="0"/>
      <protection locked="0"/>
    </ndxf>
  </rcc>
  <rcc rId="369" sId="16" odxf="1" dxf="1" numFmtId="19">
    <nc r="F2">
      <v>44743</v>
    </nc>
    <odxf>
      <font>
        <sz val="10"/>
      </font>
    </odxf>
    <ndxf>
      <font>
        <sz val="10"/>
      </font>
    </ndxf>
  </rcc>
  <rcc rId="370" sId="16" odxf="1" dxf="1">
    <nc r="G2" t="inlineStr">
      <is>
        <t>01/04/2023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minor"/>
      </font>
    </ndxf>
  </rcc>
  <rcc rId="371" sId="16" odxf="1" dxf="1" numFmtId="4">
    <oc r="H2">
      <v>0</v>
    </oc>
    <nc r="H2">
      <v>7000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372" sId="16" odxf="1" dxf="1">
    <nc r="I2" t="inlineStr">
      <is>
        <t>https://drive.google.com/file/d/1Gc_9PM0uho8GXdW5LSUesqJh23eywPCg/view?usp=sharing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c rId="373" sId="16" odxf="1" dxf="1" numFmtId="19">
    <nc r="F3">
      <v>44743</v>
    </nc>
    <odxf>
      <font>
        <sz val="10"/>
      </font>
    </odxf>
    <ndxf>
      <font>
        <sz val="10"/>
      </font>
    </ndxf>
  </rcc>
  <rcc rId="374" sId="16" odxf="1" dxf="1">
    <nc r="G3" t="inlineStr">
      <is>
        <t>01/04/2023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minor"/>
      </font>
    </ndxf>
  </rcc>
  <rfmt sheetId="16" sqref="H3" start="0" length="0">
    <dxf>
      <font>
        <sz val="12"/>
        <color indexed="8"/>
        <name val="Calibri"/>
        <scheme val="minor"/>
      </font>
    </dxf>
  </rfmt>
  <rcc rId="375" sId="16" odxf="1" dxf="1">
    <nc r="I3" t="inlineStr">
      <is>
        <t>https://drive.google.com/file/d/11ee9q17YZgNiD0FQ8sowpv6VZiZYVouj/view?usp=sharing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c rId="376" sId="16" odxf="1" dxf="1" numFmtId="19">
    <nc r="F4">
      <v>44743</v>
    </nc>
    <odxf>
      <font>
        <sz val="10"/>
      </font>
      <border outline="0">
        <top style="thin">
          <color auto="1"/>
        </top>
      </border>
      <protection locked="0"/>
    </odxf>
    <ndxf>
      <font>
        <sz val="10"/>
      </font>
      <border outline="0">
        <top/>
      </border>
      <protection locked="1"/>
    </ndxf>
  </rcc>
  <rcc rId="377" sId="16" odxf="1" s="1" dxf="1">
    <nc r="G4" t="inlineStr">
      <is>
        <t>01/04/2023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justify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0"/>
        <color auto="1"/>
        <name val="Calibri"/>
        <scheme val="minor"/>
      </font>
      <alignment vertical="center" readingOrder="0"/>
    </ndxf>
  </rcc>
  <rcc rId="378" sId="16" odxf="1" dxf="1" numFmtId="4">
    <oc r="H4">
      <v>0</v>
    </oc>
    <nc r="H4">
      <v>1500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379" sId="16" odxf="1" dxf="1">
    <nc r="I4" t="inlineStr">
      <is>
        <t>https://drive.google.com/file/d/17sKmy3Nxou70kwMU4bdqYL1fxrzWiBsG/view?usp=sharing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c rId="380" sId="16" odxf="1" dxf="1" numFmtId="19">
    <nc r="F5">
      <v>44743</v>
    </nc>
    <odxf>
      <font>
        <sz val="10"/>
      </font>
    </odxf>
    <ndxf>
      <font>
        <sz val="10"/>
      </font>
    </ndxf>
  </rcc>
  <rcc rId="381" sId="16" odxf="1" s="1" dxf="1">
    <nc r="G5" t="inlineStr">
      <is>
        <t>01/04/2023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justify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0"/>
        <color auto="1"/>
        <name val="Calibri"/>
        <scheme val="minor"/>
      </font>
      <alignment vertical="center" readingOrder="0"/>
    </ndxf>
  </rcc>
  <rfmt sheetId="16" sqref="H5" start="0" length="0">
    <dxf>
      <font>
        <sz val="12"/>
        <color indexed="8"/>
        <name val="Calibri"/>
        <scheme val="minor"/>
      </font>
    </dxf>
  </rfmt>
  <rcc rId="382" sId="16" odxf="1" dxf="1">
    <nc r="I5" t="inlineStr">
      <is>
        <t>https://drive.google.com/file/d/1P9d0k4eu0gt1fNHBddxIqls-6bs5PNrf/view?usp=sharing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c rId="383" sId="16" odxf="1" dxf="1" numFmtId="19">
    <nc r="F6">
      <v>44743</v>
    </nc>
    <odxf>
      <font>
        <sz val="10"/>
      </font>
    </odxf>
    <ndxf>
      <font>
        <sz val="10"/>
      </font>
    </ndxf>
  </rcc>
  <rcc rId="384" sId="16" odxf="1" s="1" dxf="1">
    <nc r="G6" t="inlineStr">
      <is>
        <t>01/04/2023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justify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odxf>
    <ndxf>
      <font>
        <sz val="10"/>
        <color auto="1"/>
        <name val="Calibri"/>
        <scheme val="minor"/>
      </font>
      <alignment vertical="center" readingOrder="0"/>
    </ndxf>
  </rcc>
  <rcc rId="385" sId="16" odxf="1" dxf="1" numFmtId="4">
    <oc r="H6">
      <v>0</v>
    </oc>
    <nc r="H6">
      <v>450</v>
    </nc>
    <odxf>
      <font>
        <sz val="12"/>
        <color indexed="8"/>
        <name val="Calibri"/>
        <scheme val="minor"/>
      </font>
    </odxf>
    <ndxf>
      <font>
        <sz val="12"/>
        <color indexed="8"/>
        <name val="Calibri"/>
        <scheme val="minor"/>
      </font>
    </ndxf>
  </rcc>
  <rcc rId="386" sId="16" odxf="1" dxf="1">
    <nc r="I6" t="inlineStr">
      <is>
        <t>https://drive.google.com/file/d/19y32GgkSz_-pjD0kUgdIL6FA7PV27N34/view?usp=sharing</t>
      </is>
    </nc>
    <odxf>
      <font>
        <sz val="11"/>
        <color theme="10"/>
        <name val="Calibri"/>
        <scheme val="minor"/>
      </font>
    </odxf>
    <ndxf>
      <font>
        <sz val="11"/>
        <color theme="10"/>
        <name val="Calibri"/>
        <scheme val="minor"/>
      </font>
    </ndxf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20.xml><?xml version="1.0" encoding="utf-8"?>
<revisions xmlns="http://schemas.openxmlformats.org/spreadsheetml/2006/main" xmlns:r="http://schemas.openxmlformats.org/officeDocument/2006/relationships"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" sId="1" numFmtId="34">
    <nc r="D29" t="n">
      <v>193927.52</v>
    </nc>
  </rcc>
  <rcc rId="388" sId="1" numFmtId="34">
    <nc r="D35" t="n">
      <v>2614.16</v>
    </nc>
  </rcc>
  <rcc rId="389" sId="1" numFmtId="34">
    <nc r="D36" t="n">
      <v>894.26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1" numFmtId="34">
    <nc r="D47" t="n">
      <v>1579.9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 numFmtId="34">
    <nc r="D46">
      <v>501.56</v>
    </nc>
  </rcc>
  <rcc rId="392" sId="1" numFmtId="34">
    <nc r="D44">
      <v>1961.42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9" numFmtId="34">
    <nc r="D44">
      <v>61355.66</v>
    </nc>
  </rcc>
  <rcc rId="394" sId="9" numFmtId="34">
    <nc r="D29">
      <v>6011.14</v>
    </nc>
  </rcc>
  <rcc rId="395" sId="9" numFmtId="34">
    <nc r="D27">
      <v>24285.52</v>
    </nc>
  </rcc>
  <rcc rId="396" sId="9" numFmtId="34">
    <nc r="D16">
      <v>24283.9</v>
    </nc>
  </rcc>
  <rcc rId="397" sId="9" numFmtId="34">
    <nc r="D15">
      <v>16558.900000000001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" sId="1" numFmtId="34">
    <nc r="D92">
      <v>1010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1" numFmtId="34">
    <nc r="D150">
      <v>10000</v>
    </nc>
  </rcc>
  <rcc rId="400" sId="1" numFmtId="34">
    <nc r="D202">
      <v>46599.73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" numFmtId="34">
    <nc r="D98">
      <v>145</v>
    </nc>
  </rcc>
  <rcc rId="402" sId="1" numFmtId="34">
    <nc r="D104">
      <v>7500.59</v>
    </nc>
  </rcc>
  <rcc rId="403" sId="1" numFmtId="34">
    <nc r="D105">
      <v>2676.7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" sId="1" numFmtId="34">
    <nc r="D119">
      <v>450</v>
    </nc>
  </rcc>
  <rcc rId="405" sId="1" numFmtId="34">
    <nc r="D121">
      <f>273+1197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" sId="1" numFmtId="34">
    <nc r="D123">
      <v>1500</v>
    </nc>
  </rcc>
  <rcc rId="407" sId="1" numFmtId="34">
    <nc r="D106">
      <v>13000</v>
    </nc>
  </rcc>
  <rcc rId="408" sId="1" numFmtId="34">
    <nc r="D137">
      <v>1326.7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2" odxf="1" dxf="1">
    <nc r="C35" t="inlineStr">
      <is>
        <t>6.1.4</t>
      </is>
    </nc>
    <odxf>
      <font>
        <color auto="1"/>
      </font>
    </odxf>
    <ndxf>
      <font>
        <color auto="1"/>
      </font>
    </ndxf>
  </rcc>
  <rcc rId="410" sId="12" odxf="1" dxf="1">
    <nc r="D35" t="inlineStr">
      <is>
        <t>43017653000196</t>
      </is>
    </nc>
    <odxf>
      <font>
        <color auto="1"/>
      </font>
    </odxf>
    <ndxf>
      <font>
        <color auto="1"/>
      </font>
    </ndxf>
  </rcc>
  <rfmt sheetId="12" sqref="E35" start="0" length="0">
    <dxf>
      <font>
        <color auto="1"/>
      </font>
    </dxf>
  </rfmt>
  <rcc rId="411" sId="12">
    <nc r="E35" t="inlineStr">
      <is>
        <t>MARIO FABIANO DOS ANJOS MOREIRA CONSULTORIA</t>
      </is>
    </nc>
  </rcc>
  <rcc rId="412" sId="12" odxf="1" dxf="1">
    <nc r="F35" t="inlineStr">
      <is>
        <t>S</t>
      </is>
    </nc>
    <odxf>
      <font>
        <color auto="1"/>
      </font>
    </odxf>
    <ndxf>
      <font>
        <color auto="1"/>
      </font>
    </ndxf>
  </rcc>
  <rcc rId="413" sId="12">
    <nc r="G35" t="inlineStr">
      <is>
        <t>S</t>
      </is>
    </nc>
  </rcc>
  <rcc rId="414" sId="12" odxf="1" dxf="1">
    <nc r="H35" t="inlineStr">
      <is>
        <t>008</t>
      </is>
    </nc>
    <odxf>
      <font>
        <color auto="1"/>
      </font>
    </odxf>
    <ndxf>
      <font>
        <color auto="1"/>
      </font>
    </ndxf>
  </rcc>
  <rcc rId="415" sId="12" odxf="1" dxf="1">
    <nc r="I35" t="inlineStr">
      <is>
        <t>05/07/2022</t>
      </is>
    </nc>
    <odxf>
      <font>
        <color auto="1"/>
      </font>
    </odxf>
    <ndxf>
      <font>
        <color auto="1"/>
      </font>
    </ndxf>
  </rcc>
  <rcc rId="416" sId="12" odxf="1" dxf="1">
    <nc r="J35" t="inlineStr">
      <is>
        <t>NFS.JF8Y1BVWT0.J52A78D3JG.000008</t>
      </is>
    </nc>
    <odxf>
      <font>
        <color auto="1"/>
      </font>
    </odxf>
    <ndxf>
      <font>
        <color auto="1"/>
      </font>
    </ndxf>
  </rcc>
  <rcc rId="417" sId="12" numFmtId="4">
    <nc r="L35">
      <v>10000</v>
    </nc>
  </rcc>
  <rcc rId="418" sId="12">
    <nc r="K35">
      <v>2608909</v>
    </nc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IV'!$A$1:$L$91</formula>
    <oldFormula>'Despesas gerais ANEXO IV'!$A$1:$L$91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9" sId="12" ref="A21:XFD21" action="insertRow"/>
  <rcc rId="430" sId="12">
    <nc r="A21" t="inlineStr">
      <is>
        <t>14284483000108</t>
      </is>
    </nc>
  </rcc>
  <rcc rId="431" sId="12">
    <nc r="B21" t="inlineStr">
      <is>
        <t>ASSOCIAÇÃO DE PROTEÇÃO A MATERNIDADE E INFRA</t>
      </is>
    </nc>
  </rcc>
  <rcc rId="432" sId="12">
    <nc r="C21" t="inlineStr">
      <is>
        <t>1.4</t>
      </is>
    </nc>
  </rcc>
  <rcc rId="433" sId="12">
    <nc r="D21" t="inlineStr">
      <is>
        <t>14284483000108</t>
      </is>
    </nc>
  </rcc>
  <rcc rId="434" sId="12">
    <nc r="E21" t="inlineStr">
      <is>
        <t>SIND DAS EMP DE TRANSP DE PASSAG DO EST DE</t>
      </is>
    </nc>
  </rcc>
  <rcc rId="435" sId="12">
    <nc r="F21" t="inlineStr">
      <is>
        <t>B</t>
      </is>
    </nc>
  </rcc>
  <rcc rId="436" sId="12">
    <nc r="G21" t="inlineStr">
      <is>
        <t>S</t>
      </is>
    </nc>
  </rcc>
  <rcc rId="437" sId="12" odxf="1" dxf="1">
    <nc r="H21" t="inlineStr">
      <is>
        <t>9070079</t>
      </is>
    </nc>
    <odxf>
      <font>
        <color auto="1"/>
      </font>
    </odxf>
    <ndxf>
      <font>
        <color auto="1"/>
      </font>
    </ndxf>
  </rcc>
  <rcc rId="438" sId="12" odxf="1" dxf="1">
    <nc r="I21" t="inlineStr">
      <is>
        <t>21/07/2022</t>
      </is>
    </nc>
    <odxf>
      <font>
        <color auto="1"/>
      </font>
    </odxf>
    <ndxf>
      <font>
        <color auto="1"/>
      </font>
    </ndxf>
  </rcc>
  <rcc rId="439" sId="12">
    <nc r="K21">
      <v>2611606</v>
    </nc>
  </rcc>
  <rcc rId="440" sId="12" numFmtId="4">
    <nc r="L21">
      <v>86.25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" sId="12" odxf="1" dxf="1">
    <nc r="D37" t="inlineStr">
      <is>
        <t>02535864000133</t>
      </is>
    </nc>
    <odxf>
      <font>
        <color auto="1"/>
      </font>
    </odxf>
    <ndxf>
      <font>
        <color auto="1"/>
      </font>
    </ndxf>
  </rcc>
  <rcc rId="442" sId="12" odxf="1" dxf="1">
    <nc r="D38" t="inlineStr">
      <is>
        <t>02535864000133</t>
      </is>
    </nc>
    <odxf>
      <font>
        <color auto="1"/>
      </font>
    </odxf>
    <ndxf>
      <font>
        <color auto="1"/>
      </font>
    </ndxf>
  </rcc>
  <rcc rId="443" sId="12" odxf="1" dxf="1">
    <nc r="E37" t="inlineStr">
      <is>
        <t>VR BENEFI</t>
      </is>
    </nc>
    <odxf>
      <font>
        <color auto="1"/>
      </font>
    </odxf>
    <ndxf>
      <font>
        <color auto="1"/>
      </font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" sId="12">
    <oc r="E37" t="inlineStr">
      <is>
        <t>VR BENEFI</t>
      </is>
    </oc>
    <nc r="E37" t="inlineStr">
      <is>
        <t>VR BENEFICIOS E SERVIÇOS DE PROCESSAMENTO S.A</t>
      </is>
    </nc>
  </rcc>
  <rfmt sheetId="12" sqref="F37" start="0" length="0">
    <dxf>
      <font>
        <color auto="1"/>
      </font>
    </dxf>
  </rfmt>
  <rcc rId="445" sId="12">
    <nc r="G37" t="inlineStr">
      <is>
        <t>S</t>
      </is>
    </nc>
  </rcc>
  <rcc rId="446" sId="12" odxf="1" dxf="1">
    <nc r="H37" t="inlineStr">
      <is>
        <t>39151221</t>
      </is>
    </nc>
    <odxf>
      <font>
        <color auto="1"/>
      </font>
    </odxf>
    <ndxf>
      <font>
        <color auto="1"/>
      </font>
    </ndxf>
  </rcc>
  <rcc rId="447" sId="12" odxf="1" dxf="1">
    <nc r="I37" t="inlineStr">
      <is>
        <t>14/07/2022</t>
      </is>
    </nc>
    <odxf>
      <font>
        <color auto="1"/>
      </font>
    </odxf>
    <ndxf>
      <font>
        <color auto="1"/>
      </font>
    </ndxf>
  </rcc>
  <rcc rId="448" sId="12" odxf="1" dxf="1">
    <nc r="J37" t="inlineStr">
      <is>
        <t>EKTU-RXPK</t>
      </is>
    </nc>
    <odxf>
      <font>
        <color auto="1"/>
      </font>
    </odxf>
    <ndxf>
      <font>
        <color auto="1"/>
      </font>
    </ndxf>
  </rcc>
  <rcc rId="449" sId="12">
    <oc r="C36" t="inlineStr">
      <is>
        <t>6.1.4</t>
      </is>
    </oc>
    <nc r="C36" t="inlineStr">
      <is>
        <t>6.3.1.4</t>
      </is>
    </nc>
  </rcc>
  <rcc rId="450" sId="12" odxf="1" dxf="1">
    <nc r="C37" t="inlineStr">
      <is>
        <t>3.4</t>
      </is>
    </nc>
    <odxf>
      <font>
        <color auto="1"/>
      </font>
    </odxf>
    <ndxf>
      <font>
        <color auto="1"/>
      </font>
    </ndxf>
  </rcc>
  <rcc rId="451" sId="12" odxf="1" dxf="1">
    <nc r="C38" t="inlineStr">
      <is>
        <t>3.4</t>
      </is>
    </nc>
    <odxf>
      <font>
        <color auto="1"/>
      </font>
    </odxf>
    <ndxf>
      <font>
        <color auto="1"/>
      </font>
    </ndxf>
  </rcc>
  <rcc rId="452" sId="12" odxf="1" dxf="1">
    <nc r="E38" t="inlineStr">
      <is>
        <t>VR BENEFICIOS E SERVIÇOS DE PROCESSAMENTO S.A</t>
      </is>
    </nc>
    <odxf>
      <font>
        <color auto="1"/>
      </font>
    </odxf>
    <ndxf>
      <font>
        <color auto="1"/>
      </font>
    </ndxf>
  </rcc>
  <rcc rId="453" sId="12">
    <nc r="F37" t="inlineStr">
      <is>
        <t>B</t>
      </is>
    </nc>
  </rcc>
  <rcc rId="454" sId="12" odxf="1" dxf="1">
    <nc r="F38" t="inlineStr">
      <is>
        <t>B</t>
      </is>
    </nc>
    <odxf>
      <font>
        <color auto="1"/>
      </font>
    </odxf>
    <ndxf>
      <font>
        <color auto="1"/>
      </font>
    </ndxf>
  </rcc>
  <rcc rId="455" sId="12">
    <nc r="G38" t="inlineStr">
      <is>
        <t>S</t>
      </is>
    </nc>
  </rcc>
  <rcc rId="456" sId="12">
    <nc r="K37">
      <v>3550308</v>
    </nc>
  </rcc>
  <rcc rId="457" sId="12" numFmtId="4">
    <nc r="L37">
      <v>746.25</v>
    </nc>
  </rcc>
  <rcc rId="458" sId="12" odxf="1" dxf="1">
    <nc r="H38" t="inlineStr">
      <is>
        <t>39697819</t>
      </is>
    </nc>
    <odxf>
      <font>
        <color auto="1"/>
      </font>
    </odxf>
    <ndxf>
      <font>
        <color auto="1"/>
      </font>
    </ndxf>
  </rcc>
  <rcc rId="459" sId="12" odxf="1" dxf="1">
    <nc r="I38" t="inlineStr">
      <is>
        <t>29/07/2022</t>
      </is>
    </nc>
    <odxf>
      <font>
        <color auto="1"/>
      </font>
    </odxf>
    <ndxf>
      <font>
        <color auto="1"/>
      </font>
    </ndxf>
  </rcc>
  <rcc rId="460" sId="12" odxf="1" dxf="1">
    <nc r="J38" t="inlineStr">
      <is>
        <t>7GWF-DEB9</t>
      </is>
    </nc>
    <odxf>
      <font>
        <color auto="1"/>
      </font>
    </odxf>
    <ndxf>
      <font>
        <color auto="1"/>
      </font>
    </ndxf>
  </rcc>
  <rcc rId="461" sId="12">
    <nc r="K38">
      <v>3550308</v>
    </nc>
  </rcc>
  <rcc rId="462" sId="12" numFmtId="4">
    <nc r="L38">
      <v>746.25</v>
    </nc>
  </rcc>
  <rcc rId="463" sId="12">
    <nc r="A40" t="inlineStr">
      <is>
        <t>14284483000108</t>
      </is>
    </nc>
  </rcc>
  <rcc rId="464" sId="12">
    <nc r="B40" t="inlineStr">
      <is>
        <t>ASSOCIAÇÃO DE PROTEÇÃO A MATERNIDADE E INFRA</t>
      </is>
    </nc>
  </rcc>
  <rcc rId="465" sId="12">
    <nc r="A41" t="inlineStr">
      <is>
        <t>14284483000108</t>
      </is>
    </nc>
  </rcc>
  <rcc rId="466" sId="12">
    <nc r="B41" t="inlineStr">
      <is>
        <t>ASSOCIAÇÃO DE PROTEÇÃO A MATERNIDADE E INFRA</t>
      </is>
    </nc>
  </rcc>
  <rcc rId="467" sId="12">
    <nc r="A42" t="inlineStr">
      <is>
        <t>14284483000108</t>
      </is>
    </nc>
  </rcc>
  <rcc rId="468" sId="12">
    <nc r="B42" t="inlineStr">
      <is>
        <t>ASSOCIAÇÃO DE PROTEÇÃO A MATERNIDADE E INFRA</t>
      </is>
    </nc>
  </rcc>
  <rcc rId="469" sId="12" odxf="1" dxf="1">
    <nc r="C39" t="inlineStr">
      <is>
        <t>6.3.1.4</t>
      </is>
    </nc>
    <odxf>
      <font>
        <color auto="1"/>
      </font>
    </odxf>
    <ndxf>
      <font>
        <color auto="1"/>
      </font>
    </ndxf>
  </rcc>
  <rcc rId="470" sId="12" odxf="1" dxf="1">
    <nc r="C40" t="inlineStr">
      <is>
        <t>6.3.1.4</t>
      </is>
    </nc>
    <odxf>
      <font>
        <color auto="1"/>
      </font>
    </odxf>
    <ndxf>
      <font>
        <color auto="1"/>
      </font>
    </ndxf>
  </rcc>
  <rcc rId="471" sId="12" odxf="1" dxf="1">
    <nc r="C41" t="inlineStr">
      <is>
        <t>6.3.1.4</t>
      </is>
    </nc>
    <odxf>
      <font>
        <color auto="1"/>
      </font>
    </odxf>
    <ndxf>
      <font>
        <color auto="1"/>
      </font>
    </ndxf>
  </rcc>
  <rcc rId="472" sId="12" odxf="1" dxf="1">
    <nc r="C42" t="inlineStr">
      <is>
        <t>6.3.1.4</t>
      </is>
    </nc>
    <odxf>
      <font>
        <color auto="1"/>
      </font>
    </odxf>
    <ndxf>
      <font>
        <color auto="1"/>
      </font>
    </ndxf>
  </rcc>
  <rcc rId="473" sId="12" odxf="1" dxf="1">
    <nc r="D39" t="inlineStr">
      <is>
        <t>43017653000196</t>
      </is>
    </nc>
    <odxf>
      <font>
        <color auto="1"/>
      </font>
    </odxf>
    <ndxf>
      <font>
        <color auto="1"/>
      </font>
    </ndxf>
  </rcc>
  <rcc rId="474" sId="12" odxf="1" dxf="1">
    <nc r="E39" t="inlineStr">
      <is>
        <t>MARIO FABIANO DOS ANJOS MOREIRA CONSULTORIA</t>
      </is>
    </nc>
    <odxf>
      <font>
        <color auto="1"/>
      </font>
    </odxf>
    <ndxf>
      <font>
        <color auto="1"/>
      </font>
    </ndxf>
  </rcc>
  <rcc rId="475" sId="12" odxf="1" dxf="1">
    <nc r="F39" t="inlineStr">
      <is>
        <t>S</t>
      </is>
    </nc>
    <odxf>
      <font>
        <color auto="1"/>
      </font>
    </odxf>
    <ndxf>
      <font>
        <color auto="1"/>
      </font>
    </ndxf>
  </rcc>
  <rcc rId="476" sId="12">
    <nc r="G39" t="inlineStr">
      <is>
        <t>S</t>
      </is>
    </nc>
  </rcc>
  <rcc rId="477" sId="12" odxf="1" dxf="1">
    <nc r="H39" t="inlineStr">
      <is>
        <t>010</t>
      </is>
    </nc>
    <odxf>
      <font>
        <color auto="1"/>
      </font>
    </odxf>
    <ndxf>
      <font>
        <color auto="1"/>
      </font>
    </ndxf>
  </rcc>
  <rcc rId="478" sId="12" odxf="1" dxf="1">
    <nc r="I39" t="inlineStr">
      <is>
        <t>05/08/2022</t>
      </is>
    </nc>
    <odxf>
      <font>
        <color auto="1"/>
      </font>
    </odxf>
    <ndxf>
      <font>
        <color auto="1"/>
      </font>
    </ndxf>
  </rcc>
  <rcc rId="479" sId="12" odxf="1" dxf="1">
    <nc r="J39" t="inlineStr">
      <is>
        <t>NFS.JF8Y1BVWT0.J52A78D3JG.00000A</t>
      </is>
    </nc>
    <odxf>
      <font>
        <color auto="1"/>
      </font>
    </odxf>
    <ndxf>
      <font>
        <color auto="1"/>
      </font>
    </ndxf>
  </rcc>
  <rcc rId="480" sId="12">
    <nc r="K39">
      <v>2608909</v>
    </nc>
  </rcc>
  <rcc rId="481" sId="12" numFmtId="4">
    <nc r="L39">
      <v>10000</v>
    </nc>
  </rcc>
  <rcc rId="482" sId="12" odxf="1" dxf="1">
    <nc r="D40" t="inlineStr">
      <is>
        <t>34247406000195</t>
      </is>
    </nc>
    <odxf>
      <font>
        <color auto="1"/>
      </font>
    </odxf>
    <ndxf>
      <font>
        <color auto="1"/>
      </font>
    </ndxf>
  </rcc>
  <rcc rId="483" sId="12">
    <nc r="E40" t="inlineStr">
      <is>
        <t xml:space="preserve">RAISSA ANDRADE DE ARAUJO </t>
      </is>
    </nc>
  </rcc>
  <rcc rId="484" sId="12" odxf="1" dxf="1">
    <nc r="F40" t="inlineStr">
      <is>
        <t>S</t>
      </is>
    </nc>
    <odxf>
      <font>
        <color auto="1"/>
      </font>
    </odxf>
    <ndxf>
      <font>
        <color auto="1"/>
      </font>
    </ndxf>
  </rcc>
  <rcc rId="485" sId="12">
    <nc r="G40" t="inlineStr">
      <is>
        <t>S</t>
      </is>
    </nc>
  </rcc>
  <rcc rId="486" sId="12" odxf="1" dxf="1">
    <nc r="H40" t="inlineStr">
      <is>
        <t>008</t>
      </is>
    </nc>
    <odxf>
      <font>
        <color auto="1"/>
      </font>
    </odxf>
    <ndxf>
      <font>
        <color auto="1"/>
      </font>
    </ndxf>
  </rcc>
  <rcc rId="487" sId="12" odxf="1" dxf="1">
    <nc r="I40" t="inlineStr">
      <is>
        <t>02/08/2022</t>
      </is>
    </nc>
    <odxf>
      <font>
        <color auto="1"/>
      </font>
    </odxf>
    <ndxf>
      <font>
        <color auto="1"/>
      </font>
    </ndxf>
  </rcc>
  <rcc rId="488" sId="12" odxf="1" dxf="1">
    <nc r="J40" t="inlineStr">
      <is>
        <t>QRJK-GCU6</t>
      </is>
    </nc>
    <odxf>
      <font>
        <color auto="1"/>
      </font>
    </odxf>
    <ndxf>
      <font>
        <color auto="1"/>
      </font>
    </ndxf>
  </rcc>
  <rcc rId="489" sId="12">
    <nc r="K40">
      <v>2927408</v>
    </nc>
  </rcc>
  <rcc rId="490" sId="12" numFmtId="4">
    <nc r="L40">
      <v>10000</v>
    </nc>
  </rcc>
  <rfmt sheetId="12" sqref="L2:L40" start="0" length="2147483647">
    <dxf>
      <font>
        <sz val="11"/>
      </font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12" odxf="1" dxf="1">
    <nc r="D41" t="inlineStr">
      <is>
        <t>31698424000103</t>
      </is>
    </nc>
    <odxf>
      <font>
        <color auto="1"/>
      </font>
    </odxf>
    <ndxf>
      <font>
        <color auto="1"/>
        <family val="2"/>
      </font>
    </ndxf>
  </rcc>
  <rcc rId="492" sId="12" odxf="1" dxf="1">
    <nc r="E41" t="inlineStr">
      <is>
        <t>VALTER &amp; CALIL ADVOCACIA</t>
      </is>
    </nc>
    <odxf>
      <font>
        <color auto="1"/>
      </font>
    </odxf>
    <ndxf>
      <font>
        <color auto="1"/>
        <family val="2"/>
      </font>
    </ndxf>
  </rcc>
  <rcc rId="493" sId="12" odxf="1" dxf="1">
    <nc r="F41" t="inlineStr">
      <is>
        <t>S</t>
      </is>
    </nc>
    <odxf>
      <font>
        <color auto="1"/>
      </font>
    </odxf>
    <ndxf>
      <font>
        <color auto="1"/>
        <family val="2"/>
      </font>
    </ndxf>
  </rcc>
  <rcc rId="494" sId="12" odxf="1" dxf="1">
    <nc r="G41" t="inlineStr">
      <is>
        <t>S</t>
      </is>
    </nc>
    <odxf>
      <font/>
    </odxf>
    <ndxf>
      <font>
        <family val="2"/>
      </font>
    </ndxf>
  </rcc>
  <rcc rId="495" sId="12" odxf="1" dxf="1">
    <nc r="H41" t="inlineStr">
      <is>
        <t>382</t>
      </is>
    </nc>
    <odxf>
      <font>
        <color auto="1"/>
      </font>
    </odxf>
    <ndxf>
      <font>
        <color auto="1"/>
        <family val="2"/>
      </font>
    </ndxf>
  </rcc>
  <rcc rId="496" sId="12" odxf="1" dxf="1">
    <nc r="I41" t="inlineStr">
      <is>
        <t>11/08/2022</t>
      </is>
    </nc>
    <odxf>
      <font>
        <color auto="1"/>
      </font>
    </odxf>
    <ndxf>
      <font>
        <color auto="1"/>
        <family val="2"/>
      </font>
    </ndxf>
  </rcc>
  <rcc rId="497" sId="12" odxf="1" dxf="1">
    <nc r="J41" t="inlineStr">
      <is>
        <t>24PM-UIMS</t>
      </is>
    </nc>
    <odxf>
      <font>
        <color auto="1"/>
      </font>
    </odxf>
    <ndxf>
      <font>
        <color auto="1"/>
        <family val="2"/>
      </font>
    </ndxf>
  </rcc>
  <rcc rId="498" sId="12">
    <nc r="K41">
      <v>2927408</v>
    </nc>
  </rcc>
  <rcc rId="499" sId="12" numFmtId="4">
    <nc r="L41">
      <v>6000</v>
    </nc>
  </rcc>
  <rfmt sheetId="12" sqref="L41:L57" start="0" length="2147483647">
    <dxf>
      <font>
        <sz val="11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1">
    <nc r="D115">
      <f>10000+6000+10000+5000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IV'!$A$1:$L$92</formula>
    <oldFormula>'Despesas gerais ANEXO IV'!$A$1:$L$92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2" odxf="1" dxf="1">
    <nc r="D42" t="inlineStr">
      <is>
        <t>21216574000171</t>
      </is>
    </nc>
    <odxf>
      <font>
        <color auto="1"/>
      </font>
    </odxf>
    <ndxf>
      <font>
        <color auto="1"/>
      </font>
    </ndxf>
  </rcc>
  <rcc rId="512" sId="12" odxf="1" dxf="1">
    <nc r="E42" t="inlineStr">
      <is>
        <t xml:space="preserve">BRANDÃO &amp; SÁ CONTABILIDADE </t>
      </is>
    </nc>
    <odxf>
      <font>
        <color auto="1"/>
      </font>
    </odxf>
    <ndxf>
      <font>
        <color auto="1"/>
      </font>
    </ndxf>
  </rcc>
  <rcc rId="513" sId="12" odxf="1" dxf="1">
    <nc r="F42" t="inlineStr">
      <is>
        <t>S</t>
      </is>
    </nc>
    <odxf>
      <font>
        <color auto="1"/>
      </font>
    </odxf>
    <ndxf>
      <font>
        <color auto="1"/>
      </font>
    </ndxf>
  </rcc>
  <rcc rId="514" sId="12">
    <nc r="G42" t="inlineStr">
      <is>
        <t>S</t>
      </is>
    </nc>
  </rcc>
  <rcc rId="515" sId="12">
    <nc r="H42">
      <v>2753</v>
    </nc>
  </rcc>
  <rcc rId="516" sId="12" odxf="1" dxf="1">
    <nc r="I42" t="inlineStr">
      <is>
        <t>12/08/2022</t>
      </is>
    </nc>
    <odxf>
      <font>
        <color auto="1"/>
      </font>
    </odxf>
    <ndxf>
      <font>
        <color auto="1"/>
      </font>
    </ndxf>
  </rcc>
  <rcc rId="517" sId="12" odxf="1" dxf="1">
    <nc r="J42" t="inlineStr">
      <is>
        <t>YBVR-MXSU</t>
      </is>
    </nc>
    <odxf>
      <font>
        <color auto="1"/>
      </font>
    </odxf>
    <ndxf>
      <font>
        <color auto="1"/>
      </font>
    </ndxf>
  </rcc>
  <rcc rId="518" sId="12" xfDxf="1" dxf="1">
    <nc r="K42">
      <v>2927408</v>
    </nc>
    <ndxf>
      <font>
        <color rgb="FF333333"/>
      </font>
      <alignment vertic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19" sId="12" numFmtId="4">
    <nc r="L42">
      <v>5000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IV'!$A$1:$L$92</formula>
    <oldFormula>'Despesas gerais ANEXO IV'!$A$1:$L$92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" sId="1" numFmtId="34">
    <nc r="D71">
      <v>60.95</v>
    </nc>
  </rcc>
  <rcc rId="531" sId="1">
    <nc r="D72">
      <f>11.65+9+199.5+3.92+9+11.65+9+11.65+11.65+11.65+11.65+11.65+9+11.65+11.65+9+11.65</f>
    </nc>
  </rcc>
  <rcv guid="{6AC9DC6A-6AFE-4FBF-BE69-2D4F84D27B2A}" action="delete"/>
  <rdn rId="0" localSheetId="1" customView="1" name="Z_6AC9DC6A_6AFE_4FBF_BE69_2D4F84D27B2A_.wvu.PrintArea" hidden="1" oldHidden="1">
    <formula>'CONTÁBIL FINANCEIRA - PCF'!$A$1:$E$232</formula>
    <oldFormula>'CONTÁBIL FINANCEIRA - PCF'!$A$1:$E$232</oldFormula>
  </rdn>
  <rdn rId="0" localSheetId="2" customView="1" name="Z_6AC9DC6A_6AFE_4FBF_BE69_2D4F84D27B2A_.wvu.PrintArea" hidden="1" oldHidden="1">
    <formula>'CÁLCULO FOLHA DE PAGAMENTO'!$A$1:$I$84</formula>
    <oldFormula>'CÁLCULO FOLHA DE PAGAMENTO'!$A$1:$I$84</oldFormula>
  </rdn>
  <rdn rId="0" localSheetId="9" customView="1" name="Z_6AC9DC6A_6AFE_4FBF_BE69_2D4F84D27B2A_.wvu.PrintArea" hidden="1" oldHidden="1">
    <formula>'SALDO DE ESTOQUE'!$A$1:$C$38</formula>
    <oldFormula>'SALDO DE ESTOQUE'!$A$1:$C$38</oldFormula>
  </rdn>
  <rdn rId="0" localSheetId="10" customView="1" name="Z_6AC9DC6A_6AFE_4FBF_BE69_2D4F84D27B2A_.wvu.PrintArea" hidden="1" oldHidden="1">
    <formula>'Despesa pessoal ANEXO II '!$A$1:$IG$89</formula>
    <oldFormula>'Despesa pessoal ANEXO II '!$A$1:$IG$89</oldFormula>
  </rdn>
  <rdn rId="0" localSheetId="10" customView="1" name="Z_6AC9DC6A_6AFE_4FBF_BE69_2D4F84D27B2A_.wvu.FilterData" hidden="1" oldHidden="1">
    <formula>'Despesa pessoal ANEXO II '!$A$1:$XEH$180</formula>
    <oldFormula>'Despesa pessoal ANEXO II '!$A$1:$XEH$180</oldFormula>
  </rdn>
  <rdn rId="0" localSheetId="11" customView="1" name="Z_6AC9DC6A_6AFE_4FBF_BE69_2D4F84D27B2A_.wvu.PrintArea" hidden="1" oldHidden="1">
    <formula>'Demais despesas pesso ANEXO III'!$A$1:$IE$89</formula>
    <oldFormula>'Demais despesas pesso ANEXO III'!$A$1:$IE$89</oldFormula>
  </rdn>
  <rdn rId="0" localSheetId="11" customView="1" name="Z_6AC9DC6A_6AFE_4FBF_BE69_2D4F84D27B2A_.wvu.FilterData" hidden="1" oldHidden="1">
    <formula>'Demais despesas pesso ANEXO III'!$A$1:$XEF$111</formula>
    <oldFormula>'Demais despesas pesso ANEXO III'!$A$1:$XEF$111</oldFormula>
  </rdn>
  <rdn rId="0" localSheetId="12" customView="1" name="Z_6AC9DC6A_6AFE_4FBF_BE69_2D4F84D27B2A_.wvu.PrintArea" hidden="1" oldHidden="1">
    <formula>'Despesas gerais ANEXO IV'!$A$1:$L$92</formula>
    <oldFormula>'Despesas gerais ANEXO IV'!$A$1:$L$92</oldFormula>
  </rdn>
  <rdn rId="0" localSheetId="15" customView="1" name="Z_6AC9DC6A_6AFE_4FBF_BE69_2D4F84D27B2A_.wvu.FilterData" hidden="1" oldHidden="1">
    <formula>'Contratos ANEXO VII'!$A$1:$I$56</formula>
    <oldFormula>'Contratos ANEXO VII'!$A$1:$I$56</oldFormula>
  </rdn>
  <rdn rId="0" localSheetId="16" customView="1" name="Z_6AC9DC6A_6AFE_4FBF_BE69_2D4F84D27B2A_.wvu.PrintArea" hidden="1" oldHidden="1">
    <formula>'Termo aditivo ANEXO VIII'!$A$1:$J$12</formula>
    <oldFormula>'Termo aditivo ANEXO VIII'!$A$1:$J$12</oldFormula>
  </rdn>
  <rcv guid="{6AC9DC6A-6AFE-4FBF-BE69-2D4F84D27B2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2D28F387-0FF1-4CC9-95B8-52CBB6C40B09}" name="usuario" id="-380477711" dateTime="2022-08-16T08:43:17"/>
  <userInfo guid="{043D4B8D-F3F8-4535-9DF0-7482B0967DFC}" name="Laura Pacheco de Oliveira" id="-1219410716" dateTime="2022-09-13T08:53:32"/>
</us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2"/>
  <sheetViews>
    <sheetView tabSelected="1" zoomScale="90" zoomScaleNormal="90" workbookViewId="0">
      <selection activeCell="D121" sqref="D121:E121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30"/>
      <c r="B1" s="549" t="s">
        <v>0</v>
      </c>
      <c r="C1" s="550"/>
      <c r="D1" s="551" t="s">
        <v>1</v>
      </c>
      <c r="E1" s="552"/>
      <c r="F1" s="497"/>
      <c r="G1" s="497"/>
      <c r="H1" s="497"/>
    </row>
    <row r="2" spans="1:10" ht="15.75" customHeight="1">
      <c r="A2" s="731"/>
      <c r="B2" s="553" t="s">
        <v>2</v>
      </c>
      <c r="C2" s="554"/>
      <c r="D2" s="733" t="s">
        <v>3</v>
      </c>
      <c r="E2" s="733" t="s">
        <v>4</v>
      </c>
      <c r="F2" s="497"/>
      <c r="G2" s="498"/>
      <c r="H2" s="498"/>
    </row>
    <row r="3" spans="1:10" ht="15" customHeight="1">
      <c r="A3" s="731"/>
      <c r="B3" s="555" t="s">
        <v>5</v>
      </c>
      <c r="C3" s="556"/>
      <c r="D3" s="734"/>
      <c r="E3" s="734"/>
      <c r="F3" s="497"/>
      <c r="G3" s="498"/>
      <c r="H3" s="498"/>
    </row>
    <row r="4" spans="1:10" ht="15" customHeight="1">
      <c r="A4" s="731"/>
      <c r="B4" s="499"/>
      <c r="C4" s="499"/>
      <c r="D4" s="735" t="s">
        <v>6</v>
      </c>
      <c r="E4" s="737">
        <v>1</v>
      </c>
      <c r="F4" s="497"/>
      <c r="G4" s="557"/>
      <c r="H4" s="557"/>
    </row>
    <row r="5" spans="1:10" ht="15.75" customHeight="1">
      <c r="A5" s="732"/>
      <c r="B5" s="558" t="s">
        <v>7</v>
      </c>
      <c r="C5" s="559"/>
      <c r="D5" s="736"/>
      <c r="E5" s="738"/>
      <c r="F5" s="497"/>
      <c r="G5" s="557"/>
      <c r="H5" s="557"/>
    </row>
    <row r="6" spans="1:10" ht="18.75">
      <c r="A6" s="560" t="s">
        <v>8</v>
      </c>
      <c r="B6" s="561"/>
      <c r="C6" s="500" t="s">
        <v>9</v>
      </c>
      <c r="D6" s="325" t="s">
        <v>10</v>
      </c>
      <c r="E6" s="501" t="s">
        <v>11</v>
      </c>
      <c r="F6" s="497"/>
      <c r="G6" s="502"/>
      <c r="H6" s="502"/>
    </row>
    <row r="7" spans="1:10" ht="18">
      <c r="A7" s="562" t="s">
        <v>12</v>
      </c>
      <c r="B7" s="563"/>
      <c r="C7" s="564" t="s">
        <v>13</v>
      </c>
      <c r="D7" s="565"/>
      <c r="E7" s="503"/>
      <c r="F7" s="497"/>
      <c r="G7" s="504"/>
      <c r="H7" s="502"/>
    </row>
    <row r="8" spans="1:10" ht="15.75">
      <c r="A8" s="566" t="s">
        <v>14</v>
      </c>
      <c r="B8" s="567"/>
      <c r="C8" s="568"/>
      <c r="D8" s="739" t="s">
        <v>15</v>
      </c>
      <c r="E8" s="740"/>
      <c r="F8" s="502"/>
      <c r="G8" s="502"/>
      <c r="H8" s="502"/>
    </row>
    <row r="9" spans="1:10" ht="15.75">
      <c r="A9" s="569" t="s">
        <v>16</v>
      </c>
      <c r="B9" s="570"/>
      <c r="C9" s="571"/>
      <c r="D9" s="709"/>
      <c r="E9" s="710"/>
      <c r="F9" s="502"/>
      <c r="G9" s="502"/>
      <c r="H9" s="502"/>
    </row>
    <row r="10" spans="1:10" ht="18.75">
      <c r="A10" s="572" t="s">
        <v>17</v>
      </c>
      <c r="B10" s="572"/>
      <c r="C10" s="573"/>
      <c r="D10" s="574">
        <v>506939.71</v>
      </c>
      <c r="E10" s="575"/>
      <c r="F10" s="502"/>
      <c r="G10" s="502"/>
      <c r="H10" s="505"/>
      <c r="J10" s="1" t="s">
        <v>18</v>
      </c>
    </row>
    <row r="11" spans="1:10" ht="18.75">
      <c r="A11" s="576" t="s">
        <v>19</v>
      </c>
      <c r="B11" s="576"/>
      <c r="C11" s="577"/>
      <c r="D11" s="578"/>
      <c r="E11" s="579"/>
      <c r="F11" s="502"/>
      <c r="G11" s="502"/>
      <c r="H11" s="505"/>
    </row>
    <row r="12" spans="1:10" ht="18.75">
      <c r="A12" s="576" t="s">
        <v>20</v>
      </c>
      <c r="B12" s="576"/>
      <c r="C12" s="577"/>
      <c r="D12" s="580">
        <v>0</v>
      </c>
      <c r="E12" s="581"/>
      <c r="F12" s="502"/>
      <c r="G12" s="502"/>
      <c r="H12" s="505"/>
    </row>
    <row r="13" spans="1:10" ht="18.75">
      <c r="A13" s="572" t="s">
        <v>21</v>
      </c>
      <c r="B13" s="572"/>
      <c r="C13" s="573"/>
      <c r="D13" s="582">
        <v>0</v>
      </c>
      <c r="E13" s="583"/>
      <c r="F13" s="502"/>
      <c r="G13" s="502"/>
      <c r="H13" s="505"/>
    </row>
    <row r="14" spans="1:10" ht="18.75">
      <c r="A14" s="584" t="s">
        <v>22</v>
      </c>
      <c r="B14" s="584"/>
      <c r="C14" s="585"/>
      <c r="D14" s="586">
        <v>0</v>
      </c>
      <c r="E14" s="587"/>
      <c r="F14" s="502"/>
      <c r="G14" s="502"/>
      <c r="H14" s="505"/>
    </row>
    <row r="15" spans="1:10" ht="18.75">
      <c r="A15" s="588" t="s">
        <v>23</v>
      </c>
      <c r="B15" s="588"/>
      <c r="C15" s="589"/>
      <c r="D15" s="590">
        <f>SUM(D10:E13)-D14</f>
        <v>506939.71</v>
      </c>
      <c r="E15" s="591"/>
      <c r="F15" s="506"/>
      <c r="G15" s="502"/>
      <c r="H15" s="505"/>
    </row>
    <row r="16" spans="1:10" ht="18.75">
      <c r="A16" s="572" t="s">
        <v>24</v>
      </c>
      <c r="B16" s="572"/>
      <c r="C16" s="573"/>
      <c r="D16" s="592">
        <f>D192</f>
        <v>3683.06</v>
      </c>
      <c r="E16" s="593"/>
      <c r="F16" s="506"/>
      <c r="G16" s="502"/>
      <c r="H16" s="505"/>
    </row>
    <row r="17" spans="1:8" ht="18.75">
      <c r="A17" s="572" t="s">
        <v>25</v>
      </c>
      <c r="B17" s="572"/>
      <c r="C17" s="573"/>
      <c r="D17" s="582">
        <v>0</v>
      </c>
      <c r="E17" s="583"/>
      <c r="F17" s="502"/>
      <c r="G17" s="502"/>
      <c r="H17" s="505"/>
    </row>
    <row r="18" spans="1:8" ht="18.75">
      <c r="A18" s="572" t="s">
        <v>26</v>
      </c>
      <c r="B18" s="572"/>
      <c r="C18" s="573"/>
      <c r="D18" s="582">
        <v>0</v>
      </c>
      <c r="E18" s="583"/>
      <c r="F18" s="502"/>
      <c r="G18" s="502"/>
      <c r="H18" s="505"/>
    </row>
    <row r="19" spans="1:8" ht="18.75">
      <c r="A19" s="594" t="s">
        <v>27</v>
      </c>
      <c r="B19" s="594"/>
      <c r="C19" s="595"/>
      <c r="D19" s="596">
        <f>SUM(D16:E18)</f>
        <v>3683.06</v>
      </c>
      <c r="E19" s="597"/>
      <c r="F19" s="506"/>
      <c r="G19" s="502"/>
      <c r="H19" s="505"/>
    </row>
    <row r="20" spans="1:8" ht="18.75">
      <c r="A20" s="570" t="s">
        <v>28</v>
      </c>
      <c r="B20" s="570"/>
      <c r="C20" s="571"/>
      <c r="D20" s="598">
        <f>D15+D19</f>
        <v>510622.77</v>
      </c>
      <c r="E20" s="599"/>
      <c r="F20" s="506"/>
      <c r="G20" s="502"/>
      <c r="H20" s="505"/>
    </row>
    <row r="21" spans="1:8" ht="18.75">
      <c r="A21" s="600"/>
      <c r="B21" s="572"/>
      <c r="C21" s="572"/>
      <c r="D21" s="507"/>
      <c r="E21" s="508"/>
      <c r="F21" s="502"/>
      <c r="G21" s="502"/>
      <c r="H21" s="505"/>
    </row>
    <row r="22" spans="1:8" ht="18.75">
      <c r="A22" s="569" t="s">
        <v>29</v>
      </c>
      <c r="B22" s="570"/>
      <c r="C22" s="571"/>
      <c r="D22" s="601" t="s">
        <v>15</v>
      </c>
      <c r="E22" s="602"/>
      <c r="F22" s="502"/>
      <c r="G22" s="502"/>
      <c r="H22" s="505"/>
    </row>
    <row r="23" spans="1:8" ht="18.75">
      <c r="A23" s="603" t="s">
        <v>30</v>
      </c>
      <c r="B23" s="604"/>
      <c r="C23" s="605"/>
      <c r="D23" s="606">
        <f>D24+SUM(D30:E33)</f>
        <v>300604.51151679998</v>
      </c>
      <c r="E23" s="607"/>
      <c r="F23" s="506"/>
      <c r="G23" s="502"/>
      <c r="H23" s="505"/>
    </row>
    <row r="24" spans="1:8" ht="18.75">
      <c r="A24" s="608" t="s">
        <v>31</v>
      </c>
      <c r="B24" s="609"/>
      <c r="C24" s="610"/>
      <c r="D24" s="611">
        <f>D25+D28+D29</f>
        <v>193927.52</v>
      </c>
      <c r="E24" s="612"/>
      <c r="F24" s="506"/>
      <c r="G24" s="502"/>
      <c r="H24" s="505"/>
    </row>
    <row r="25" spans="1:8" ht="18.75">
      <c r="A25" s="613" t="s">
        <v>32</v>
      </c>
      <c r="B25" s="614"/>
      <c r="C25" s="615"/>
      <c r="D25" s="616">
        <f>D26+D27</f>
        <v>0</v>
      </c>
      <c r="E25" s="617"/>
      <c r="F25" s="506"/>
      <c r="G25" s="502"/>
      <c r="H25" s="505"/>
    </row>
    <row r="26" spans="1:8" ht="18.75">
      <c r="A26" s="600" t="s">
        <v>33</v>
      </c>
      <c r="B26" s="572"/>
      <c r="C26" s="573"/>
      <c r="D26" s="582">
        <v>0</v>
      </c>
      <c r="E26" s="583"/>
      <c r="F26" s="506"/>
      <c r="G26" s="502"/>
      <c r="H26" s="505"/>
    </row>
    <row r="27" spans="1:8" ht="18.75">
      <c r="A27" s="600" t="s">
        <v>34</v>
      </c>
      <c r="B27" s="572"/>
      <c r="C27" s="573"/>
      <c r="D27" s="582">
        <v>0</v>
      </c>
      <c r="E27" s="583"/>
      <c r="F27" s="502"/>
      <c r="G27" s="502"/>
      <c r="H27" s="505"/>
    </row>
    <row r="28" spans="1:8" ht="18.75">
      <c r="A28" s="600" t="s">
        <v>35</v>
      </c>
      <c r="B28" s="572"/>
      <c r="C28" s="573"/>
      <c r="D28" s="582">
        <v>0</v>
      </c>
      <c r="E28" s="583"/>
      <c r="F28" s="502"/>
      <c r="G28" s="502"/>
      <c r="H28" s="505"/>
    </row>
    <row r="29" spans="1:8" ht="18.75">
      <c r="A29" s="600" t="s">
        <v>36</v>
      </c>
      <c r="B29" s="572"/>
      <c r="C29" s="573"/>
      <c r="D29" s="582">
        <v>193927.52</v>
      </c>
      <c r="E29" s="583"/>
      <c r="F29" s="502"/>
      <c r="G29" s="502"/>
      <c r="H29" s="505"/>
    </row>
    <row r="30" spans="1:8" ht="18.75">
      <c r="A30" s="600" t="s">
        <v>37</v>
      </c>
      <c r="B30" s="572"/>
      <c r="C30" s="573"/>
      <c r="D30" s="592">
        <f>'CÁLCULO FOLHA DE PAGAMENTO'!G69</f>
        <v>15514.205600000001</v>
      </c>
      <c r="E30" s="593"/>
      <c r="F30" s="506"/>
      <c r="G30" s="502"/>
      <c r="H30" s="505"/>
    </row>
    <row r="31" spans="1:8" ht="18.75">
      <c r="A31" s="600" t="s">
        <v>38</v>
      </c>
      <c r="B31" s="572"/>
      <c r="C31" s="573"/>
      <c r="D31" s="592">
        <f>'CÁLCULO FOLHA DE PAGAMENTO'!G70</f>
        <v>0</v>
      </c>
      <c r="E31" s="593"/>
      <c r="F31" s="506"/>
      <c r="G31" s="502"/>
      <c r="H31" s="505"/>
    </row>
    <row r="32" spans="1:8" ht="18.75">
      <c r="A32" s="600" t="s">
        <v>39</v>
      </c>
      <c r="B32" s="572"/>
      <c r="C32" s="573"/>
      <c r="D32" s="592">
        <f>'CÁLCULO FOLHA DE PAGAMENTO'!G73</f>
        <v>25064.53</v>
      </c>
      <c r="E32" s="593"/>
      <c r="F32" s="506"/>
      <c r="G32" s="502"/>
      <c r="H32" s="505"/>
    </row>
    <row r="33" spans="1:8" ht="18.75">
      <c r="A33" s="600" t="s">
        <v>40</v>
      </c>
      <c r="B33" s="572"/>
      <c r="C33" s="573"/>
      <c r="D33" s="592">
        <f>IF(E6="NÃO",(IF($E$4&gt;1,(8.333+11.111+1.56+0.194+4+2+$D$155)*$D$24/100,(8.333+11.111+1.56+0.194+4+9.08)*$D$24/100)),IF(E6="SIM",(IF($E$4&gt;1,(8.333+11.111+1.56+4+2+$D$155)*$D$24/100,(8.333+11.111+1.56+4+9.08)*$D$24/100))))</f>
        <v>66098.255916800001</v>
      </c>
      <c r="E33" s="593"/>
      <c r="F33" s="506"/>
      <c r="G33" s="502"/>
      <c r="H33" s="505"/>
    </row>
    <row r="34" spans="1:8" ht="18.75">
      <c r="A34" s="603" t="s">
        <v>41</v>
      </c>
      <c r="B34" s="604"/>
      <c r="C34" s="605"/>
      <c r="D34" s="606">
        <f>SUM(D35:E41)</f>
        <v>3508.42</v>
      </c>
      <c r="E34" s="607"/>
      <c r="F34" s="506"/>
      <c r="G34" s="502"/>
      <c r="H34" s="505"/>
    </row>
    <row r="35" spans="1:8" ht="18.75">
      <c r="A35" s="600" t="s">
        <v>42</v>
      </c>
      <c r="B35" s="572"/>
      <c r="C35" s="573"/>
      <c r="D35" s="582">
        <v>2614.16</v>
      </c>
      <c r="E35" s="583"/>
      <c r="F35" s="506"/>
      <c r="G35" s="502"/>
      <c r="H35" s="505"/>
    </row>
    <row r="36" spans="1:8" ht="18.75">
      <c r="A36" s="600" t="s">
        <v>43</v>
      </c>
      <c r="B36" s="572"/>
      <c r="C36" s="573"/>
      <c r="D36" s="582">
        <v>894.26</v>
      </c>
      <c r="E36" s="583"/>
      <c r="F36" s="502"/>
      <c r="G36" s="502"/>
      <c r="H36" s="505"/>
    </row>
    <row r="37" spans="1:8" ht="18.75">
      <c r="A37" s="600" t="s">
        <v>44</v>
      </c>
      <c r="B37" s="572"/>
      <c r="C37" s="573"/>
      <c r="D37" s="582"/>
      <c r="E37" s="583"/>
      <c r="F37" s="502"/>
      <c r="G37" s="502"/>
      <c r="H37" s="505"/>
    </row>
    <row r="38" spans="1:8" ht="18.75">
      <c r="A38" s="600" t="s">
        <v>45</v>
      </c>
      <c r="B38" s="572"/>
      <c r="C38" s="573"/>
      <c r="D38" s="582">
        <v>0</v>
      </c>
      <c r="E38" s="583"/>
      <c r="F38" s="502"/>
      <c r="G38" s="502"/>
      <c r="H38" s="505"/>
    </row>
    <row r="39" spans="1:8" ht="18.75">
      <c r="A39" s="600" t="s">
        <v>46</v>
      </c>
      <c r="B39" s="572"/>
      <c r="C39" s="573"/>
      <c r="D39" s="582">
        <v>0</v>
      </c>
      <c r="E39" s="583"/>
      <c r="F39" s="502"/>
      <c r="G39" s="502"/>
      <c r="H39" s="505"/>
    </row>
    <row r="40" spans="1:8" ht="18.75">
      <c r="A40" s="600" t="s">
        <v>47</v>
      </c>
      <c r="B40" s="572"/>
      <c r="C40" s="573"/>
      <c r="D40" s="582">
        <v>0</v>
      </c>
      <c r="E40" s="583"/>
      <c r="F40" s="502"/>
      <c r="G40" s="502"/>
      <c r="H40" s="505"/>
    </row>
    <row r="41" spans="1:8" ht="18.75">
      <c r="A41" s="600" t="s">
        <v>48</v>
      </c>
      <c r="B41" s="572"/>
      <c r="C41" s="573"/>
      <c r="D41" s="582">
        <v>0</v>
      </c>
      <c r="E41" s="583"/>
      <c r="F41" s="509"/>
      <c r="G41" s="502"/>
      <c r="H41" s="505"/>
    </row>
    <row r="42" spans="1:8" ht="18.75">
      <c r="A42" s="600" t="s">
        <v>49</v>
      </c>
      <c r="B42" s="572"/>
      <c r="C42" s="573"/>
      <c r="D42" s="582">
        <v>0</v>
      </c>
      <c r="E42" s="583"/>
      <c r="F42" s="509"/>
      <c r="G42" s="502"/>
      <c r="H42" s="505"/>
    </row>
    <row r="43" spans="1:8" ht="18.75">
      <c r="A43" s="603" t="s">
        <v>50</v>
      </c>
      <c r="B43" s="604"/>
      <c r="C43" s="605"/>
      <c r="D43" s="606">
        <f>SUM(D44:E48)+D49+D61+D62</f>
        <v>4042.88</v>
      </c>
      <c r="E43" s="607"/>
      <c r="F43" s="506"/>
      <c r="G43" s="502"/>
      <c r="H43" s="505"/>
    </row>
    <row r="44" spans="1:8" ht="18.75">
      <c r="A44" s="618" t="s">
        <v>51</v>
      </c>
      <c r="B44" s="618"/>
      <c r="C44" s="618"/>
      <c r="D44" s="582">
        <v>1961.42</v>
      </c>
      <c r="E44" s="583"/>
      <c r="F44" s="506"/>
      <c r="G44" s="502"/>
      <c r="H44" s="505"/>
    </row>
    <row r="45" spans="1:8" ht="18.75">
      <c r="A45" s="618" t="s">
        <v>52</v>
      </c>
      <c r="B45" s="618"/>
      <c r="C45" s="618"/>
      <c r="D45" s="582">
        <v>0</v>
      </c>
      <c r="E45" s="583"/>
      <c r="F45" s="502"/>
      <c r="G45" s="502"/>
      <c r="H45" s="505"/>
    </row>
    <row r="46" spans="1:8" ht="18.75">
      <c r="A46" s="618" t="s">
        <v>53</v>
      </c>
      <c r="B46" s="618"/>
      <c r="C46" s="618"/>
      <c r="D46" s="582">
        <v>501.56</v>
      </c>
      <c r="E46" s="583"/>
      <c r="F46" s="502"/>
      <c r="G46" s="502"/>
      <c r="H46" s="505"/>
    </row>
    <row r="47" spans="1:8" ht="18.75">
      <c r="A47" s="618" t="s">
        <v>54</v>
      </c>
      <c r="B47" s="618"/>
      <c r="C47" s="618"/>
      <c r="D47" s="582">
        <v>1579.9</v>
      </c>
      <c r="E47" s="583"/>
      <c r="F47" s="502"/>
      <c r="G47" s="502"/>
      <c r="H47" s="505"/>
    </row>
    <row r="48" spans="1:8" ht="18.75">
      <c r="A48" s="618" t="s">
        <v>55</v>
      </c>
      <c r="B48" s="618"/>
      <c r="C48" s="618"/>
      <c r="D48" s="582">
        <v>0</v>
      </c>
      <c r="E48" s="583"/>
      <c r="F48" s="502"/>
      <c r="G48" s="502"/>
      <c r="H48" s="505"/>
    </row>
    <row r="49" spans="1:8" ht="18.75">
      <c r="A49" s="619" t="s">
        <v>56</v>
      </c>
      <c r="B49" s="619"/>
      <c r="C49" s="619"/>
      <c r="D49" s="620">
        <f>D50+D52+D54+D57+D60</f>
        <v>0</v>
      </c>
      <c r="E49" s="621"/>
      <c r="F49" s="506"/>
      <c r="G49" s="502"/>
      <c r="H49" s="505"/>
    </row>
    <row r="50" spans="1:8" ht="18.75">
      <c r="A50" s="622" t="s">
        <v>57</v>
      </c>
      <c r="B50" s="622"/>
      <c r="C50" s="622"/>
      <c r="D50" s="623">
        <f>D51</f>
        <v>0</v>
      </c>
      <c r="E50" s="624"/>
      <c r="F50" s="506"/>
      <c r="G50" s="502"/>
      <c r="H50" s="505"/>
    </row>
    <row r="51" spans="1:8" ht="18.75">
      <c r="A51" s="625" t="s">
        <v>58</v>
      </c>
      <c r="B51" s="625"/>
      <c r="C51" s="625"/>
      <c r="D51" s="626">
        <v>0</v>
      </c>
      <c r="E51" s="627"/>
      <c r="F51" s="506"/>
      <c r="G51" s="502"/>
      <c r="H51" s="505"/>
    </row>
    <row r="52" spans="1:8" ht="18.75">
      <c r="A52" s="628" t="s">
        <v>59</v>
      </c>
      <c r="B52" s="628"/>
      <c r="C52" s="628"/>
      <c r="D52" s="623">
        <f>D53</f>
        <v>0</v>
      </c>
      <c r="E52" s="624"/>
      <c r="F52" s="506"/>
      <c r="G52" s="502"/>
      <c r="H52" s="505"/>
    </row>
    <row r="53" spans="1:8" ht="18.75">
      <c r="A53" s="625" t="s">
        <v>60</v>
      </c>
      <c r="B53" s="625"/>
      <c r="C53" s="625"/>
      <c r="D53" s="626">
        <v>0</v>
      </c>
      <c r="E53" s="627"/>
      <c r="F53" s="506"/>
      <c r="G53" s="502"/>
      <c r="H53" s="505"/>
    </row>
    <row r="54" spans="1:8" ht="18.75">
      <c r="A54" s="628" t="s">
        <v>61</v>
      </c>
      <c r="B54" s="628"/>
      <c r="C54" s="628"/>
      <c r="D54" s="629">
        <f>D55+D56</f>
        <v>0</v>
      </c>
      <c r="E54" s="630"/>
      <c r="F54" s="506"/>
      <c r="G54" s="502"/>
      <c r="H54" s="505"/>
    </row>
    <row r="55" spans="1:8" ht="18.75">
      <c r="A55" s="625" t="s">
        <v>62</v>
      </c>
      <c r="B55" s="625"/>
      <c r="C55" s="625"/>
      <c r="D55" s="626">
        <v>0</v>
      </c>
      <c r="E55" s="627"/>
      <c r="F55" s="506"/>
      <c r="G55" s="502"/>
      <c r="H55" s="505"/>
    </row>
    <row r="56" spans="1:8" ht="18.75">
      <c r="A56" s="625" t="s">
        <v>63</v>
      </c>
      <c r="B56" s="625"/>
      <c r="C56" s="625"/>
      <c r="D56" s="626">
        <v>0</v>
      </c>
      <c r="E56" s="627"/>
      <c r="F56" s="506"/>
      <c r="G56" s="502"/>
      <c r="H56" s="505"/>
    </row>
    <row r="57" spans="1:8" ht="18.75">
      <c r="A57" s="628" t="s">
        <v>64</v>
      </c>
      <c r="B57" s="628"/>
      <c r="C57" s="628"/>
      <c r="D57" s="629">
        <f>D58+D59</f>
        <v>0</v>
      </c>
      <c r="E57" s="630"/>
      <c r="F57" s="502"/>
      <c r="G57" s="502"/>
      <c r="H57" s="505"/>
    </row>
    <row r="58" spans="1:8" ht="18.75">
      <c r="A58" s="625" t="s">
        <v>65</v>
      </c>
      <c r="B58" s="625"/>
      <c r="C58" s="625"/>
      <c r="D58" s="626">
        <v>0</v>
      </c>
      <c r="E58" s="627"/>
      <c r="F58" s="502"/>
      <c r="G58" s="502"/>
      <c r="H58" s="505"/>
    </row>
    <row r="59" spans="1:8" ht="18.75">
      <c r="A59" s="625" t="s">
        <v>66</v>
      </c>
      <c r="B59" s="625"/>
      <c r="C59" s="625"/>
      <c r="D59" s="626">
        <v>0</v>
      </c>
      <c r="E59" s="627"/>
      <c r="F59" s="502"/>
      <c r="G59" s="502"/>
      <c r="H59" s="505"/>
    </row>
    <row r="60" spans="1:8" ht="18.75">
      <c r="A60" s="631" t="s">
        <v>67</v>
      </c>
      <c r="B60" s="631"/>
      <c r="C60" s="631"/>
      <c r="D60" s="632">
        <v>0</v>
      </c>
      <c r="E60" s="633"/>
      <c r="F60" s="502"/>
      <c r="G60" s="502"/>
      <c r="H60" s="505"/>
    </row>
    <row r="61" spans="1:8" ht="18.75">
      <c r="A61" s="634" t="s">
        <v>68</v>
      </c>
      <c r="B61" s="634"/>
      <c r="C61" s="634"/>
      <c r="D61" s="626"/>
      <c r="E61" s="627"/>
      <c r="F61" s="510"/>
      <c r="G61" s="510"/>
      <c r="H61" s="511"/>
    </row>
    <row r="62" spans="1:8" ht="18.75">
      <c r="A62" s="635" t="s">
        <v>69</v>
      </c>
      <c r="B62" s="635"/>
      <c r="C62" s="635"/>
      <c r="D62" s="626">
        <v>0</v>
      </c>
      <c r="E62" s="627"/>
      <c r="F62" s="502"/>
      <c r="G62" s="502"/>
      <c r="H62" s="505"/>
    </row>
    <row r="63" spans="1:8" ht="18.75">
      <c r="A63" s="636" t="s">
        <v>70</v>
      </c>
      <c r="B63" s="636"/>
      <c r="C63" s="636"/>
      <c r="D63" s="637">
        <f>D64+D67+D70</f>
        <v>425.86999999999983</v>
      </c>
      <c r="E63" s="638"/>
      <c r="F63" s="506"/>
      <c r="G63" s="502"/>
      <c r="H63" s="505"/>
    </row>
    <row r="64" spans="1:8" ht="18.75">
      <c r="A64" s="639" t="s">
        <v>71</v>
      </c>
      <c r="B64" s="639"/>
      <c r="C64" s="639"/>
      <c r="D64" s="640">
        <f>SUM(D65:D66)</f>
        <v>0</v>
      </c>
      <c r="E64" s="641"/>
      <c r="F64" s="506"/>
      <c r="G64" s="502"/>
      <c r="H64" s="505"/>
    </row>
    <row r="65" spans="1:8" ht="18.75">
      <c r="A65" s="618" t="s">
        <v>72</v>
      </c>
      <c r="B65" s="618"/>
      <c r="C65" s="618"/>
      <c r="D65" s="642">
        <v>0</v>
      </c>
      <c r="E65" s="643"/>
      <c r="F65" s="506"/>
      <c r="G65" s="502"/>
      <c r="H65" s="505"/>
    </row>
    <row r="66" spans="1:8" ht="18.75">
      <c r="A66" s="618" t="s">
        <v>73</v>
      </c>
      <c r="B66" s="618"/>
      <c r="C66" s="618"/>
      <c r="D66" s="642">
        <v>0</v>
      </c>
      <c r="E66" s="643"/>
      <c r="F66" s="506"/>
      <c r="G66" s="502"/>
      <c r="H66" s="505"/>
    </row>
    <row r="67" spans="1:8" ht="18.75">
      <c r="A67" s="639" t="s">
        <v>74</v>
      </c>
      <c r="B67" s="639"/>
      <c r="C67" s="639"/>
      <c r="D67" s="640">
        <f>SUM(D68:D69)</f>
        <v>0</v>
      </c>
      <c r="E67" s="641"/>
      <c r="F67" s="502"/>
      <c r="G67" s="502"/>
      <c r="H67" s="505"/>
    </row>
    <row r="68" spans="1:8" ht="18.75">
      <c r="A68" s="618" t="s">
        <v>75</v>
      </c>
      <c r="B68" s="618"/>
      <c r="C68" s="618"/>
      <c r="D68" s="642">
        <v>0</v>
      </c>
      <c r="E68" s="643"/>
      <c r="F68" s="506"/>
      <c r="G68" s="502"/>
      <c r="H68" s="505"/>
    </row>
    <row r="69" spans="1:8" ht="18.75">
      <c r="A69" s="618" t="s">
        <v>76</v>
      </c>
      <c r="B69" s="618"/>
      <c r="C69" s="618"/>
      <c r="D69" s="642">
        <v>0</v>
      </c>
      <c r="E69" s="643"/>
      <c r="F69" s="506"/>
      <c r="G69" s="502"/>
      <c r="H69" s="505"/>
    </row>
    <row r="70" spans="1:8" ht="18.75">
      <c r="A70" s="639" t="s">
        <v>77</v>
      </c>
      <c r="B70" s="639"/>
      <c r="C70" s="639"/>
      <c r="D70" s="640">
        <f>SUM(D71:D72)</f>
        <v>425.86999999999983</v>
      </c>
      <c r="E70" s="641"/>
      <c r="F70" s="506"/>
      <c r="G70" s="502"/>
      <c r="H70" s="505"/>
    </row>
    <row r="71" spans="1:8" ht="18.75">
      <c r="A71" s="618" t="s">
        <v>78</v>
      </c>
      <c r="B71" s="618"/>
      <c r="C71" s="618"/>
      <c r="D71" s="642">
        <v>60.95</v>
      </c>
      <c r="E71" s="643"/>
      <c r="F71" s="506"/>
      <c r="G71" s="502"/>
      <c r="H71" s="505"/>
    </row>
    <row r="72" spans="1:8" ht="18.75">
      <c r="A72" s="618" t="s">
        <v>79</v>
      </c>
      <c r="B72" s="618"/>
      <c r="C72" s="618"/>
      <c r="D72" s="642">
        <f>11.65+9+199.5+3.92+9+11.65+9+11.65+11.65+11.65+11.65+11.65+9+11.65+11.65+9+11.65</f>
        <v>364.91999999999985</v>
      </c>
      <c r="E72" s="643"/>
      <c r="F72" s="506"/>
      <c r="G72" s="502"/>
      <c r="H72" s="505"/>
    </row>
    <row r="73" spans="1:8" ht="15.75">
      <c r="A73" s="512"/>
      <c r="B73" s="512"/>
      <c r="C73" s="513"/>
      <c r="D73" s="644" t="s">
        <v>80</v>
      </c>
      <c r="E73" s="645"/>
      <c r="F73" s="505"/>
      <c r="G73" s="502"/>
      <c r="H73" s="505"/>
    </row>
    <row r="74" spans="1:8" ht="24" customHeight="1">
      <c r="A74" s="646" t="s">
        <v>81</v>
      </c>
      <c r="B74" s="646"/>
      <c r="C74" s="514" t="s">
        <v>82</v>
      </c>
      <c r="D74" s="647" t="s">
        <v>81</v>
      </c>
      <c r="E74" s="648"/>
      <c r="F74" s="515"/>
      <c r="G74" s="502"/>
      <c r="H74" s="505"/>
    </row>
    <row r="75" spans="1:8" ht="39" customHeight="1">
      <c r="A75" s="649" t="s">
        <v>83</v>
      </c>
      <c r="B75" s="649"/>
      <c r="C75" s="516" t="s">
        <v>84</v>
      </c>
      <c r="D75" s="650" t="s">
        <v>85</v>
      </c>
      <c r="E75" s="651"/>
      <c r="F75" s="502"/>
      <c r="G75" s="502"/>
      <c r="H75" s="505"/>
    </row>
    <row r="76" spans="1:8" ht="15.75">
      <c r="A76" s="730"/>
      <c r="B76" s="549" t="s">
        <v>0</v>
      </c>
      <c r="C76" s="550"/>
      <c r="D76" s="551" t="s">
        <v>1</v>
      </c>
      <c r="E76" s="552"/>
      <c r="F76" s="502"/>
      <c r="G76" s="502"/>
      <c r="H76" s="505"/>
    </row>
    <row r="77" spans="1:8" ht="15.75" customHeight="1">
      <c r="A77" s="731"/>
      <c r="B77" s="553" t="s">
        <v>2</v>
      </c>
      <c r="C77" s="554"/>
      <c r="D77" s="733" t="s">
        <v>3</v>
      </c>
      <c r="E77" s="733" t="s">
        <v>4</v>
      </c>
      <c r="F77" s="502"/>
      <c r="G77" s="502"/>
      <c r="H77" s="505"/>
    </row>
    <row r="78" spans="1:8" ht="15.75">
      <c r="A78" s="731"/>
      <c r="B78" s="555" t="s">
        <v>5</v>
      </c>
      <c r="C78" s="556"/>
      <c r="D78" s="734"/>
      <c r="E78" s="734"/>
      <c r="F78" s="502"/>
      <c r="G78" s="502"/>
      <c r="H78" s="505"/>
    </row>
    <row r="79" spans="1:8" ht="15.75" customHeight="1">
      <c r="A79" s="731"/>
      <c r="B79" s="499"/>
      <c r="C79" s="499"/>
      <c r="D79" s="735" t="s">
        <v>6</v>
      </c>
      <c r="E79" s="737">
        <f>E4</f>
        <v>1</v>
      </c>
      <c r="F79" s="502"/>
      <c r="G79" s="502"/>
      <c r="H79" s="505"/>
    </row>
    <row r="80" spans="1:8" ht="15.75" customHeight="1">
      <c r="A80" s="732"/>
      <c r="B80" s="558" t="s">
        <v>7</v>
      </c>
      <c r="C80" s="559"/>
      <c r="D80" s="736"/>
      <c r="E80" s="738"/>
      <c r="F80" s="502"/>
      <c r="G80" s="502"/>
      <c r="H80" s="505"/>
    </row>
    <row r="81" spans="1:8" ht="15.75">
      <c r="A81" s="652" t="s">
        <v>8</v>
      </c>
      <c r="B81" s="653"/>
      <c r="C81" s="654" t="s">
        <v>9</v>
      </c>
      <c r="D81" s="655"/>
      <c r="E81" s="656"/>
      <c r="F81" s="502"/>
      <c r="G81" s="502"/>
      <c r="H81" s="505"/>
    </row>
    <row r="82" spans="1:8" ht="33" customHeight="1">
      <c r="A82" s="564" t="s">
        <v>86</v>
      </c>
      <c r="B82" s="565"/>
      <c r="C82" s="657"/>
      <c r="D82" s="658"/>
      <c r="E82" s="659"/>
      <c r="F82" s="502"/>
      <c r="G82" s="502"/>
      <c r="H82" s="505"/>
    </row>
    <row r="83" spans="1:8" ht="15.75">
      <c r="A83" s="569" t="s">
        <v>87</v>
      </c>
      <c r="B83" s="570"/>
      <c r="C83" s="571"/>
      <c r="D83" s="566" t="s">
        <v>15</v>
      </c>
      <c r="E83" s="568"/>
      <c r="F83" s="502"/>
      <c r="G83" s="502"/>
      <c r="H83" s="505"/>
    </row>
    <row r="84" spans="1:8" ht="18.75">
      <c r="A84" s="636" t="s">
        <v>88</v>
      </c>
      <c r="B84" s="636"/>
      <c r="C84" s="636"/>
      <c r="D84" s="637">
        <f>D85+D88+D89+D90+D95+D96+D97</f>
        <v>1155</v>
      </c>
      <c r="E84" s="638"/>
      <c r="F84" s="506"/>
      <c r="G84" s="502"/>
      <c r="H84" s="505"/>
    </row>
    <row r="85" spans="1:8" ht="18.75">
      <c r="A85" s="660" t="s">
        <v>89</v>
      </c>
      <c r="B85" s="660"/>
      <c r="C85" s="660"/>
      <c r="D85" s="661">
        <f>SUM(D86:D87)</f>
        <v>0</v>
      </c>
      <c r="E85" s="662"/>
      <c r="F85" s="506"/>
      <c r="G85" s="502"/>
      <c r="H85" s="505"/>
    </row>
    <row r="86" spans="1:8" ht="18.75">
      <c r="A86" s="625" t="s">
        <v>90</v>
      </c>
      <c r="B86" s="625"/>
      <c r="C86" s="625"/>
      <c r="D86" s="642">
        <v>0</v>
      </c>
      <c r="E86" s="643"/>
      <c r="F86" s="502"/>
      <c r="G86" s="502"/>
      <c r="H86" s="505"/>
    </row>
    <row r="87" spans="1:8" ht="18.75">
      <c r="A87" s="625" t="s">
        <v>91</v>
      </c>
      <c r="B87" s="625"/>
      <c r="C87" s="625"/>
      <c r="D87" s="642">
        <v>0</v>
      </c>
      <c r="E87" s="643"/>
      <c r="F87" s="502"/>
      <c r="G87" s="502"/>
      <c r="H87" s="505"/>
    </row>
    <row r="88" spans="1:8" ht="18.75">
      <c r="A88" s="618" t="s">
        <v>92</v>
      </c>
      <c r="B88" s="618"/>
      <c r="C88" s="618"/>
      <c r="D88" s="642">
        <v>0</v>
      </c>
      <c r="E88" s="643"/>
      <c r="F88" s="502"/>
      <c r="G88" s="502"/>
      <c r="H88" s="505"/>
    </row>
    <row r="89" spans="1:8" ht="18.75">
      <c r="A89" s="618" t="s">
        <v>93</v>
      </c>
      <c r="B89" s="618"/>
      <c r="C89" s="618"/>
      <c r="D89" s="642">
        <v>0</v>
      </c>
      <c r="E89" s="643"/>
      <c r="F89" s="502"/>
      <c r="G89" s="502"/>
      <c r="H89" s="505"/>
    </row>
    <row r="90" spans="1:8" ht="18.75">
      <c r="A90" s="660" t="s">
        <v>94</v>
      </c>
      <c r="B90" s="660"/>
      <c r="C90" s="660"/>
      <c r="D90" s="661">
        <f>SUM(D91:D94)</f>
        <v>1010</v>
      </c>
      <c r="E90" s="662"/>
      <c r="F90" s="502"/>
      <c r="G90" s="502"/>
      <c r="H90" s="505"/>
    </row>
    <row r="91" spans="1:8" ht="18.75">
      <c r="A91" s="625" t="s">
        <v>95</v>
      </c>
      <c r="B91" s="625"/>
      <c r="C91" s="625"/>
      <c r="D91" s="642">
        <v>0</v>
      </c>
      <c r="E91" s="643"/>
      <c r="F91" s="502"/>
      <c r="G91" s="502"/>
      <c r="H91" s="505"/>
    </row>
    <row r="92" spans="1:8" ht="18.75">
      <c r="A92" s="625" t="s">
        <v>96</v>
      </c>
      <c r="B92" s="625"/>
      <c r="C92" s="625"/>
      <c r="D92" s="642">
        <v>1010</v>
      </c>
      <c r="E92" s="643"/>
      <c r="F92" s="502"/>
      <c r="G92" s="502"/>
      <c r="H92" s="505"/>
    </row>
    <row r="93" spans="1:8" ht="18.75">
      <c r="A93" s="625" t="s">
        <v>97</v>
      </c>
      <c r="B93" s="625"/>
      <c r="C93" s="625"/>
      <c r="D93" s="642">
        <v>0</v>
      </c>
      <c r="E93" s="643"/>
      <c r="F93" s="502"/>
      <c r="G93" s="502"/>
      <c r="H93" s="505"/>
    </row>
    <row r="94" spans="1:8" ht="18.75">
      <c r="A94" s="625" t="s">
        <v>98</v>
      </c>
      <c r="B94" s="625"/>
      <c r="C94" s="625"/>
      <c r="D94" s="642">
        <v>0</v>
      </c>
      <c r="E94" s="643"/>
      <c r="F94" s="502"/>
      <c r="G94" s="502"/>
      <c r="H94" s="505"/>
    </row>
    <row r="95" spans="1:8" ht="18.75">
      <c r="A95" s="625" t="s">
        <v>99</v>
      </c>
      <c r="B95" s="625"/>
      <c r="C95" s="625"/>
      <c r="D95" s="626"/>
      <c r="E95" s="627"/>
      <c r="F95" s="502"/>
      <c r="G95" s="502"/>
      <c r="H95" s="505"/>
    </row>
    <row r="96" spans="1:8" ht="18.75">
      <c r="A96" s="625" t="s">
        <v>100</v>
      </c>
      <c r="B96" s="625"/>
      <c r="C96" s="625"/>
      <c r="D96" s="626">
        <v>0</v>
      </c>
      <c r="E96" s="627"/>
      <c r="F96" s="502"/>
      <c r="G96" s="502"/>
      <c r="H96" s="505"/>
    </row>
    <row r="97" spans="1:8" ht="18.75">
      <c r="A97" s="628" t="s">
        <v>101</v>
      </c>
      <c r="B97" s="628"/>
      <c r="C97" s="628"/>
      <c r="D97" s="623">
        <f>SUM(D98:D99)</f>
        <v>145</v>
      </c>
      <c r="E97" s="624"/>
      <c r="F97" s="502"/>
      <c r="G97" s="502"/>
      <c r="H97" s="505"/>
    </row>
    <row r="98" spans="1:8" ht="18.75">
      <c r="A98" s="625" t="s">
        <v>102</v>
      </c>
      <c r="B98" s="625"/>
      <c r="C98" s="625"/>
      <c r="D98" s="626">
        <v>145</v>
      </c>
      <c r="E98" s="627"/>
      <c r="F98" s="502"/>
      <c r="G98" s="502"/>
      <c r="H98" s="505"/>
    </row>
    <row r="99" spans="1:8" ht="18.75">
      <c r="A99" s="625" t="s">
        <v>103</v>
      </c>
      <c r="B99" s="625"/>
      <c r="C99" s="625"/>
      <c r="D99" s="626"/>
      <c r="E99" s="627"/>
      <c r="F99" s="502"/>
      <c r="G99" s="502"/>
      <c r="H99" s="505"/>
    </row>
    <row r="100" spans="1:8" ht="18.75">
      <c r="A100" s="636" t="s">
        <v>104</v>
      </c>
      <c r="B100" s="636"/>
      <c r="C100" s="636"/>
      <c r="D100" s="637">
        <f>D101+D108+D110</f>
        <v>57597.29</v>
      </c>
      <c r="E100" s="638"/>
      <c r="F100" s="506"/>
      <c r="G100" s="502"/>
      <c r="H100" s="505"/>
    </row>
    <row r="101" spans="1:8" ht="18.75">
      <c r="A101" s="663" t="s">
        <v>105</v>
      </c>
      <c r="B101" s="663"/>
      <c r="C101" s="663"/>
      <c r="D101" s="664">
        <f>SUM(D102:D107)</f>
        <v>23177.29</v>
      </c>
      <c r="E101" s="665"/>
      <c r="F101" s="506"/>
      <c r="G101" s="502"/>
      <c r="H101" s="505"/>
    </row>
    <row r="102" spans="1:8" ht="18.75">
      <c r="A102" s="618" t="s">
        <v>106</v>
      </c>
      <c r="B102" s="618"/>
      <c r="C102" s="618"/>
      <c r="D102" s="642">
        <v>0</v>
      </c>
      <c r="E102" s="643"/>
      <c r="F102" s="506"/>
      <c r="G102" s="502"/>
      <c r="H102" s="505"/>
    </row>
    <row r="103" spans="1:8" ht="18.75">
      <c r="A103" s="618" t="s">
        <v>107</v>
      </c>
      <c r="B103" s="618"/>
      <c r="C103" s="618"/>
      <c r="D103" s="642">
        <v>0</v>
      </c>
      <c r="E103" s="643"/>
      <c r="F103" s="502"/>
      <c r="G103" s="502"/>
      <c r="H103" s="505"/>
    </row>
    <row r="104" spans="1:8" ht="18.75">
      <c r="A104" s="618" t="s">
        <v>108</v>
      </c>
      <c r="B104" s="618"/>
      <c r="C104" s="618"/>
      <c r="D104" s="642">
        <v>7500.59</v>
      </c>
      <c r="E104" s="643"/>
      <c r="F104" s="502"/>
      <c r="G104" s="502"/>
      <c r="H104" s="505"/>
    </row>
    <row r="105" spans="1:8" ht="18.75">
      <c r="A105" s="618" t="s">
        <v>109</v>
      </c>
      <c r="B105" s="618"/>
      <c r="C105" s="618"/>
      <c r="D105" s="642">
        <v>2676.7</v>
      </c>
      <c r="E105" s="643"/>
      <c r="F105" s="502"/>
      <c r="G105" s="502"/>
      <c r="H105" s="505"/>
    </row>
    <row r="106" spans="1:8" ht="18.75">
      <c r="A106" s="666" t="s">
        <v>110</v>
      </c>
      <c r="B106" s="666"/>
      <c r="C106" s="666"/>
      <c r="D106" s="642">
        <v>13000</v>
      </c>
      <c r="E106" s="643"/>
      <c r="F106" s="502"/>
      <c r="G106" s="502"/>
      <c r="H106" s="505"/>
    </row>
    <row r="107" spans="1:8" ht="18.75">
      <c r="A107" s="618" t="s">
        <v>111</v>
      </c>
      <c r="B107" s="618"/>
      <c r="C107" s="618"/>
      <c r="D107" s="642" t="s">
        <v>112</v>
      </c>
      <c r="E107" s="643"/>
      <c r="F107" s="502"/>
      <c r="G107" s="502"/>
      <c r="H107" s="505"/>
    </row>
    <row r="108" spans="1:8" ht="18.75">
      <c r="A108" s="663" t="s">
        <v>113</v>
      </c>
      <c r="B108" s="663"/>
      <c r="C108" s="663"/>
      <c r="D108" s="664">
        <f>D109</f>
        <v>0</v>
      </c>
      <c r="E108" s="665"/>
      <c r="F108" s="502"/>
      <c r="G108" s="502"/>
      <c r="H108" s="505"/>
    </row>
    <row r="109" spans="1:8" ht="18.75">
      <c r="A109" s="618" t="s">
        <v>114</v>
      </c>
      <c r="B109" s="618"/>
      <c r="C109" s="618"/>
      <c r="D109" s="642">
        <v>0</v>
      </c>
      <c r="E109" s="643"/>
      <c r="F109" s="502"/>
      <c r="G109" s="502"/>
      <c r="H109" s="505"/>
    </row>
    <row r="110" spans="1:8" ht="18.75">
      <c r="A110" s="663" t="s">
        <v>115</v>
      </c>
      <c r="B110" s="663"/>
      <c r="C110" s="663"/>
      <c r="D110" s="664">
        <f>D111+D122</f>
        <v>34420</v>
      </c>
      <c r="E110" s="665"/>
      <c r="F110" s="502"/>
      <c r="G110" s="502"/>
      <c r="H110" s="505"/>
    </row>
    <row r="111" spans="1:8" ht="18.75">
      <c r="A111" s="667" t="s">
        <v>116</v>
      </c>
      <c r="B111" s="667"/>
      <c r="C111" s="667"/>
      <c r="D111" s="668">
        <f>SUM(D112:D121)</f>
        <v>32920</v>
      </c>
      <c r="E111" s="669"/>
      <c r="F111" s="502"/>
      <c r="G111" s="502"/>
      <c r="H111" s="505"/>
    </row>
    <row r="112" spans="1:8" ht="18.75">
      <c r="A112" s="635" t="s">
        <v>117</v>
      </c>
      <c r="B112" s="635"/>
      <c r="C112" s="635"/>
      <c r="D112" s="642">
        <v>0</v>
      </c>
      <c r="E112" s="643"/>
      <c r="F112" s="502"/>
      <c r="G112" s="502"/>
      <c r="H112" s="505"/>
    </row>
    <row r="113" spans="1:8" ht="18.75">
      <c r="A113" s="635" t="s">
        <v>118</v>
      </c>
      <c r="B113" s="635"/>
      <c r="C113" s="635"/>
      <c r="D113" s="670">
        <v>0</v>
      </c>
      <c r="E113" s="671"/>
      <c r="F113" s="502"/>
      <c r="G113" s="502"/>
      <c r="H113" s="505"/>
    </row>
    <row r="114" spans="1:8" ht="18.75">
      <c r="A114" s="634" t="s">
        <v>119</v>
      </c>
      <c r="B114" s="634"/>
      <c r="C114" s="634"/>
      <c r="D114" s="642">
        <v>0</v>
      </c>
      <c r="E114" s="643"/>
      <c r="F114" s="502"/>
      <c r="G114" s="502"/>
      <c r="H114" s="505"/>
    </row>
    <row r="115" spans="1:8" ht="18.75">
      <c r="A115" s="635" t="s">
        <v>120</v>
      </c>
      <c r="B115" s="635"/>
      <c r="C115" s="635"/>
      <c r="D115" s="642">
        <f>10000+6000+10000+5000</f>
        <v>31000</v>
      </c>
      <c r="E115" s="643"/>
      <c r="F115" s="502"/>
      <c r="G115" s="502"/>
      <c r="H115" s="505"/>
    </row>
    <row r="116" spans="1:8" ht="18.75">
      <c r="A116" s="635" t="s">
        <v>121</v>
      </c>
      <c r="B116" s="635"/>
      <c r="C116" s="635"/>
      <c r="D116" s="642">
        <v>0</v>
      </c>
      <c r="E116" s="643"/>
      <c r="F116" s="502"/>
      <c r="G116" s="502"/>
      <c r="H116" s="505"/>
    </row>
    <row r="117" spans="1:8" ht="18.75">
      <c r="A117" s="625" t="s">
        <v>122</v>
      </c>
      <c r="B117" s="625"/>
      <c r="C117" s="625"/>
      <c r="D117" s="642"/>
      <c r="E117" s="643"/>
      <c r="F117" s="502"/>
      <c r="G117" s="502"/>
      <c r="H117" s="505"/>
    </row>
    <row r="118" spans="1:8" ht="18.75">
      <c r="A118" s="625" t="s">
        <v>123</v>
      </c>
      <c r="B118" s="625"/>
      <c r="C118" s="625"/>
      <c r="D118" s="642"/>
      <c r="E118" s="643"/>
      <c r="F118" s="502"/>
      <c r="G118" s="502"/>
      <c r="H118" s="505"/>
    </row>
    <row r="119" spans="1:8" ht="18.75">
      <c r="A119" s="625" t="s">
        <v>124</v>
      </c>
      <c r="B119" s="625"/>
      <c r="C119" s="625"/>
      <c r="D119" s="642">
        <v>450</v>
      </c>
      <c r="E119" s="643"/>
      <c r="F119" s="502"/>
      <c r="G119" s="502"/>
      <c r="H119" s="505"/>
    </row>
    <row r="120" spans="1:8" ht="18.75">
      <c r="A120" s="635" t="s">
        <v>125</v>
      </c>
      <c r="B120" s="635"/>
      <c r="C120" s="635"/>
      <c r="D120" s="642"/>
      <c r="E120" s="643"/>
      <c r="F120" s="502"/>
      <c r="G120" s="502"/>
      <c r="H120" s="505"/>
    </row>
    <row r="121" spans="1:8" ht="18.75">
      <c r="A121" s="635" t="s">
        <v>126</v>
      </c>
      <c r="B121" s="635"/>
      <c r="C121" s="635"/>
      <c r="D121" s="642">
        <f>273+1197</f>
        <v>1470</v>
      </c>
      <c r="E121" s="643"/>
      <c r="F121" s="502"/>
      <c r="G121" s="502"/>
      <c r="H121" s="505"/>
    </row>
    <row r="122" spans="1:8" ht="18.75">
      <c r="A122" s="667" t="s">
        <v>127</v>
      </c>
      <c r="B122" s="667"/>
      <c r="C122" s="667"/>
      <c r="D122" s="668">
        <f>SUM(D123:D125)</f>
        <v>1500</v>
      </c>
      <c r="E122" s="669"/>
      <c r="F122" s="502"/>
      <c r="G122" s="502"/>
      <c r="H122" s="505"/>
    </row>
    <row r="123" spans="1:8" ht="18.75">
      <c r="A123" s="635" t="s">
        <v>128</v>
      </c>
      <c r="B123" s="635"/>
      <c r="C123" s="635"/>
      <c r="D123" s="642">
        <v>1500</v>
      </c>
      <c r="E123" s="643"/>
      <c r="F123" s="502"/>
      <c r="G123" s="502"/>
      <c r="H123" s="505"/>
    </row>
    <row r="124" spans="1:8" ht="18.75">
      <c r="A124" s="625" t="s">
        <v>129</v>
      </c>
      <c r="B124" s="625"/>
      <c r="C124" s="625"/>
      <c r="D124" s="642">
        <v>0</v>
      </c>
      <c r="E124" s="643"/>
      <c r="F124" s="502"/>
      <c r="G124" s="502"/>
      <c r="H124" s="505"/>
    </row>
    <row r="125" spans="1:8" ht="18.75">
      <c r="A125" s="625" t="s">
        <v>130</v>
      </c>
      <c r="B125" s="625"/>
      <c r="C125" s="625"/>
      <c r="D125" s="642">
        <v>0</v>
      </c>
      <c r="E125" s="643"/>
      <c r="F125" s="502"/>
      <c r="G125" s="502"/>
      <c r="H125" s="505"/>
    </row>
    <row r="126" spans="1:8" ht="18.75">
      <c r="A126" s="636" t="s">
        <v>131</v>
      </c>
      <c r="B126" s="636"/>
      <c r="C126" s="636"/>
      <c r="D126" s="637">
        <f>D127+D135</f>
        <v>1326.7</v>
      </c>
      <c r="E126" s="638"/>
      <c r="F126" s="506"/>
      <c r="G126" s="502"/>
      <c r="H126" s="505"/>
    </row>
    <row r="127" spans="1:8" ht="18.75">
      <c r="A127" s="672" t="s">
        <v>132</v>
      </c>
      <c r="B127" s="672"/>
      <c r="C127" s="672"/>
      <c r="D127" s="673">
        <f>D128+D132+D133+D134</f>
        <v>0</v>
      </c>
      <c r="E127" s="674"/>
      <c r="F127" s="506"/>
      <c r="G127" s="502"/>
      <c r="H127" s="505"/>
    </row>
    <row r="128" spans="1:8" ht="18.75">
      <c r="A128" s="667" t="s">
        <v>133</v>
      </c>
      <c r="B128" s="667"/>
      <c r="C128" s="667"/>
      <c r="D128" s="668">
        <f>SUM(D129:D131)</f>
        <v>0</v>
      </c>
      <c r="E128" s="669"/>
      <c r="F128" s="506"/>
      <c r="G128" s="502"/>
      <c r="H128" s="505"/>
    </row>
    <row r="129" spans="1:8" ht="18.75">
      <c r="A129" s="625" t="s">
        <v>134</v>
      </c>
      <c r="B129" s="625"/>
      <c r="C129" s="625"/>
      <c r="D129" s="642"/>
      <c r="E129" s="643"/>
      <c r="F129" s="506"/>
      <c r="G129" s="502"/>
      <c r="H129" s="505"/>
    </row>
    <row r="130" spans="1:8" ht="18.75">
      <c r="A130" s="625" t="s">
        <v>135</v>
      </c>
      <c r="B130" s="625"/>
      <c r="C130" s="625"/>
      <c r="D130" s="642">
        <v>0</v>
      </c>
      <c r="E130" s="643"/>
      <c r="F130" s="506"/>
      <c r="G130" s="502"/>
      <c r="H130" s="505"/>
    </row>
    <row r="131" spans="1:8" ht="18.75">
      <c r="A131" s="625" t="s">
        <v>136</v>
      </c>
      <c r="B131" s="625"/>
      <c r="C131" s="625"/>
      <c r="D131" s="642">
        <v>0</v>
      </c>
      <c r="E131" s="643"/>
      <c r="F131" s="506"/>
      <c r="G131" s="502"/>
      <c r="H131" s="505"/>
    </row>
    <row r="132" spans="1:8" ht="18.75">
      <c r="A132" s="625" t="s">
        <v>137</v>
      </c>
      <c r="B132" s="625"/>
      <c r="C132" s="625"/>
      <c r="D132" s="642">
        <v>0</v>
      </c>
      <c r="E132" s="643"/>
      <c r="F132" s="506"/>
      <c r="G132" s="502"/>
      <c r="H132" s="505"/>
    </row>
    <row r="133" spans="1:8" ht="18.75">
      <c r="A133" s="625" t="s">
        <v>138</v>
      </c>
      <c r="B133" s="625"/>
      <c r="C133" s="625"/>
      <c r="D133" s="642">
        <v>0</v>
      </c>
      <c r="E133" s="643"/>
      <c r="F133" s="506"/>
      <c r="G133" s="502"/>
      <c r="H133" s="505"/>
    </row>
    <row r="134" spans="1:8" ht="18.75">
      <c r="A134" s="625" t="s">
        <v>139</v>
      </c>
      <c r="B134" s="625"/>
      <c r="C134" s="625"/>
      <c r="D134" s="642">
        <v>0</v>
      </c>
      <c r="E134" s="643"/>
      <c r="F134" s="506"/>
      <c r="G134" s="502"/>
      <c r="H134" s="505"/>
    </row>
    <row r="135" spans="1:8" ht="18.75">
      <c r="A135" s="675" t="s">
        <v>140</v>
      </c>
      <c r="B135" s="675"/>
      <c r="C135" s="675"/>
      <c r="D135" s="673">
        <f>D136+D141+D142+D143</f>
        <v>1326.7</v>
      </c>
      <c r="E135" s="674"/>
      <c r="F135" s="506"/>
      <c r="G135" s="502"/>
      <c r="H135" s="505"/>
    </row>
    <row r="136" spans="1:8" ht="18.75">
      <c r="A136" s="676" t="s">
        <v>141</v>
      </c>
      <c r="B136" s="676"/>
      <c r="C136" s="676"/>
      <c r="D136" s="668">
        <f>SUM(D137:D140)</f>
        <v>1326.7</v>
      </c>
      <c r="E136" s="669"/>
      <c r="F136" s="506"/>
      <c r="G136" s="502"/>
      <c r="H136" s="505"/>
    </row>
    <row r="137" spans="1:8" ht="18.75">
      <c r="A137" s="625" t="s">
        <v>142</v>
      </c>
      <c r="B137" s="625"/>
      <c r="C137" s="625"/>
      <c r="D137" s="642">
        <v>1326.7</v>
      </c>
      <c r="E137" s="643"/>
      <c r="F137" s="506"/>
      <c r="G137" s="502"/>
      <c r="H137" s="505"/>
    </row>
    <row r="138" spans="1:8" ht="18.75">
      <c r="A138" s="625" t="s">
        <v>143</v>
      </c>
      <c r="B138" s="625"/>
      <c r="C138" s="625"/>
      <c r="D138" s="642">
        <v>0</v>
      </c>
      <c r="E138" s="643"/>
      <c r="F138" s="506"/>
      <c r="G138" s="502"/>
      <c r="H138" s="505"/>
    </row>
    <row r="139" spans="1:8" ht="18.75">
      <c r="A139" s="625" t="s">
        <v>144</v>
      </c>
      <c r="B139" s="625"/>
      <c r="C139" s="625"/>
      <c r="D139" s="642">
        <v>0</v>
      </c>
      <c r="E139" s="643"/>
      <c r="F139" s="506"/>
      <c r="G139" s="502"/>
      <c r="H139" s="505"/>
    </row>
    <row r="140" spans="1:8" ht="18.75">
      <c r="A140" s="625" t="s">
        <v>145</v>
      </c>
      <c r="B140" s="625"/>
      <c r="C140" s="625"/>
      <c r="D140" s="642">
        <v>0</v>
      </c>
      <c r="E140" s="643"/>
      <c r="F140" s="506"/>
      <c r="G140" s="502"/>
      <c r="H140" s="505"/>
    </row>
    <row r="141" spans="1:8" ht="18.75">
      <c r="A141" s="625" t="s">
        <v>146</v>
      </c>
      <c r="B141" s="625"/>
      <c r="C141" s="625"/>
      <c r="D141" s="642">
        <v>0</v>
      </c>
      <c r="E141" s="643"/>
      <c r="F141" s="506"/>
      <c r="G141" s="502"/>
      <c r="H141" s="505"/>
    </row>
    <row r="142" spans="1:8" ht="18.75">
      <c r="A142" s="625" t="s">
        <v>147</v>
      </c>
      <c r="B142" s="625"/>
      <c r="C142" s="625"/>
      <c r="D142" s="642">
        <v>0</v>
      </c>
      <c r="E142" s="643"/>
      <c r="F142" s="506"/>
      <c r="G142" s="502"/>
      <c r="H142" s="505"/>
    </row>
    <row r="143" spans="1:8" ht="18.75">
      <c r="A143" s="625" t="s">
        <v>148</v>
      </c>
      <c r="B143" s="625"/>
      <c r="C143" s="625"/>
      <c r="D143" s="642">
        <v>0</v>
      </c>
      <c r="E143" s="643"/>
      <c r="F143" s="506"/>
      <c r="G143" s="502"/>
      <c r="H143" s="505"/>
    </row>
    <row r="144" spans="1:8" ht="18.75">
      <c r="A144" s="677" t="s">
        <v>149</v>
      </c>
      <c r="B144" s="588"/>
      <c r="C144" s="589"/>
      <c r="D144" s="678">
        <f>SUM(D145:E148)</f>
        <v>0</v>
      </c>
      <c r="E144" s="679"/>
      <c r="F144" s="506"/>
      <c r="G144" s="502"/>
      <c r="H144" s="505"/>
    </row>
    <row r="145" spans="1:8" ht="18.75">
      <c r="A145" s="680" t="s">
        <v>150</v>
      </c>
      <c r="B145" s="681"/>
      <c r="C145" s="682"/>
      <c r="D145" s="580">
        <v>0</v>
      </c>
      <c r="E145" s="581"/>
      <c r="F145" s="506"/>
      <c r="G145" s="497"/>
      <c r="H145" s="497"/>
    </row>
    <row r="146" spans="1:8" ht="18.75">
      <c r="A146" s="680" t="s">
        <v>151</v>
      </c>
      <c r="B146" s="681"/>
      <c r="C146" s="682"/>
      <c r="D146" s="580">
        <v>0</v>
      </c>
      <c r="E146" s="581"/>
      <c r="F146" s="497"/>
      <c r="G146" s="497"/>
      <c r="H146" s="497"/>
    </row>
    <row r="147" spans="1:8" ht="18.75">
      <c r="A147" s="680" t="s">
        <v>152</v>
      </c>
      <c r="B147" s="681"/>
      <c r="C147" s="682"/>
      <c r="D147" s="580">
        <v>0</v>
      </c>
      <c r="E147" s="581"/>
      <c r="F147" s="497"/>
      <c r="G147" s="497"/>
      <c r="H147" s="497"/>
    </row>
    <row r="148" spans="1:8" ht="18.75">
      <c r="A148" s="680" t="s">
        <v>153</v>
      </c>
      <c r="B148" s="681"/>
      <c r="C148" s="682"/>
      <c r="D148" s="580">
        <v>0</v>
      </c>
      <c r="E148" s="581"/>
      <c r="F148" s="497"/>
      <c r="G148" s="497"/>
      <c r="H148" s="497"/>
    </row>
    <row r="149" spans="1:8" ht="18.75">
      <c r="A149" s="683" t="s">
        <v>154</v>
      </c>
      <c r="B149" s="684"/>
      <c r="C149" s="685"/>
      <c r="D149" s="686">
        <f>D12</f>
        <v>0</v>
      </c>
      <c r="E149" s="687"/>
      <c r="F149" s="506"/>
      <c r="G149" s="517"/>
      <c r="H149" s="497"/>
    </row>
    <row r="150" spans="1:8" ht="18.75">
      <c r="A150" s="603" t="s">
        <v>155</v>
      </c>
      <c r="B150" s="604"/>
      <c r="C150" s="605"/>
      <c r="D150" s="688">
        <v>10000</v>
      </c>
      <c r="E150" s="689"/>
      <c r="F150" s="506"/>
      <c r="G150" s="502"/>
      <c r="H150" s="505"/>
    </row>
    <row r="151" spans="1:8" ht="18.75">
      <c r="A151" s="569" t="s">
        <v>156</v>
      </c>
      <c r="B151" s="570"/>
      <c r="C151" s="571"/>
      <c r="D151" s="598">
        <f>D23+D34+D43+D63+D84+D100+D126+D144+D149+D150</f>
        <v>378660.67151679995</v>
      </c>
      <c r="E151" s="599"/>
      <c r="F151" s="506"/>
      <c r="G151" s="502"/>
      <c r="H151" s="505"/>
    </row>
    <row r="152" spans="1:8" ht="18.75">
      <c r="A152" s="690" t="s">
        <v>157</v>
      </c>
      <c r="B152" s="594"/>
      <c r="C152" s="595"/>
      <c r="D152" s="596">
        <f>D20-D151</f>
        <v>131962.09848320007</v>
      </c>
      <c r="E152" s="597"/>
      <c r="F152" s="506"/>
      <c r="G152" s="502"/>
      <c r="H152" s="505"/>
    </row>
    <row r="153" spans="1:8" ht="18.75">
      <c r="A153" s="691" t="s">
        <v>158</v>
      </c>
      <c r="B153" s="692"/>
      <c r="C153" s="693"/>
      <c r="D153" s="582">
        <v>0</v>
      </c>
      <c r="E153" s="583"/>
      <c r="F153" s="502"/>
      <c r="G153" s="502"/>
      <c r="H153" s="502"/>
    </row>
    <row r="154" spans="1:8" ht="18.75">
      <c r="A154" s="691" t="s">
        <v>159</v>
      </c>
      <c r="B154" s="692"/>
      <c r="C154" s="693"/>
      <c r="D154" s="582">
        <v>0</v>
      </c>
      <c r="E154" s="583"/>
      <c r="F154" s="497"/>
      <c r="G154" s="497"/>
      <c r="H154" s="497"/>
    </row>
    <row r="155" spans="1:8" ht="18.75">
      <c r="A155" s="569" t="s">
        <v>160</v>
      </c>
      <c r="B155" s="570"/>
      <c r="C155" s="571"/>
      <c r="D155" s="598">
        <f>TURNOVER!B22</f>
        <v>2.2727272727272729</v>
      </c>
      <c r="E155" s="599"/>
      <c r="F155" s="497"/>
      <c r="G155" s="497"/>
      <c r="H155" s="497"/>
    </row>
    <row r="156" spans="1:8" ht="15.75">
      <c r="A156" s="518"/>
      <c r="B156" s="519"/>
      <c r="C156" s="513"/>
      <c r="D156" s="644"/>
      <c r="E156" s="645"/>
      <c r="F156" s="520"/>
      <c r="G156" s="520"/>
      <c r="H156" s="520"/>
    </row>
    <row r="157" spans="1:8" ht="33.75" customHeight="1">
      <c r="A157" s="646" t="s">
        <v>81</v>
      </c>
      <c r="B157" s="646"/>
      <c r="C157" s="514" t="s">
        <v>82</v>
      </c>
      <c r="D157" s="647" t="s">
        <v>81</v>
      </c>
      <c r="E157" s="648"/>
      <c r="F157" s="520"/>
      <c r="G157" s="520"/>
      <c r="H157" s="520"/>
    </row>
    <row r="158" spans="1:8" ht="32.25" customHeight="1">
      <c r="A158" s="649" t="s">
        <v>83</v>
      </c>
      <c r="B158" s="649"/>
      <c r="C158" s="516" t="s">
        <v>84</v>
      </c>
      <c r="D158" s="650" t="s">
        <v>85</v>
      </c>
      <c r="E158" s="651"/>
      <c r="F158" s="520"/>
      <c r="G158" s="520"/>
      <c r="H158" s="520"/>
    </row>
    <row r="159" spans="1:8" ht="15.75">
      <c r="A159" s="730"/>
      <c r="B159" s="549" t="s">
        <v>0</v>
      </c>
      <c r="C159" s="550"/>
      <c r="D159" s="551" t="s">
        <v>1</v>
      </c>
      <c r="E159" s="552"/>
      <c r="F159" s="520"/>
      <c r="G159" s="520"/>
      <c r="H159" s="520"/>
    </row>
    <row r="160" spans="1:8" ht="15.75" customHeight="1">
      <c r="A160" s="731"/>
      <c r="B160" s="553" t="s">
        <v>2</v>
      </c>
      <c r="C160" s="554"/>
      <c r="D160" s="733" t="s">
        <v>3</v>
      </c>
      <c r="E160" s="733" t="s">
        <v>4</v>
      </c>
      <c r="F160" s="520"/>
      <c r="G160" s="520"/>
      <c r="H160" s="520"/>
    </row>
    <row r="161" spans="1:8" ht="15.75">
      <c r="A161" s="731"/>
      <c r="B161" s="555" t="s">
        <v>5</v>
      </c>
      <c r="C161" s="556"/>
      <c r="D161" s="734"/>
      <c r="E161" s="734"/>
      <c r="F161" s="520"/>
      <c r="G161" s="520"/>
      <c r="H161" s="520"/>
    </row>
    <row r="162" spans="1:8" ht="15.75" customHeight="1">
      <c r="A162" s="731"/>
      <c r="B162" s="694" t="s">
        <v>161</v>
      </c>
      <c r="C162" s="695"/>
      <c r="D162" s="735" t="s">
        <v>6</v>
      </c>
      <c r="E162" s="737">
        <f>E4</f>
        <v>1</v>
      </c>
      <c r="F162" s="520"/>
      <c r="G162" s="520"/>
      <c r="H162" s="520"/>
    </row>
    <row r="163" spans="1:8" ht="15.75" customHeight="1">
      <c r="A163" s="732"/>
      <c r="B163" s="558" t="s">
        <v>7</v>
      </c>
      <c r="C163" s="559"/>
      <c r="D163" s="736"/>
      <c r="E163" s="738"/>
      <c r="F163" s="520"/>
      <c r="G163" s="520"/>
      <c r="H163" s="520"/>
    </row>
    <row r="164" spans="1:8" ht="15.75">
      <c r="A164" s="652" t="s">
        <v>8</v>
      </c>
      <c r="B164" s="653"/>
      <c r="C164" s="654" t="s">
        <v>9</v>
      </c>
      <c r="D164" s="655"/>
      <c r="E164" s="656"/>
      <c r="F164" s="520"/>
      <c r="G164" s="520"/>
      <c r="H164" s="520"/>
    </row>
    <row r="165" spans="1:8" ht="36.75" customHeight="1">
      <c r="A165" s="564" t="s">
        <v>86</v>
      </c>
      <c r="B165" s="565"/>
      <c r="C165" s="657"/>
      <c r="D165" s="658"/>
      <c r="E165" s="659"/>
      <c r="F165" s="520"/>
      <c r="G165" s="520"/>
      <c r="H165" s="520"/>
    </row>
    <row r="166" spans="1:8" ht="21">
      <c r="A166" s="521" t="s">
        <v>162</v>
      </c>
      <c r="B166" s="522"/>
      <c r="C166" s="522"/>
      <c r="D166" s="498"/>
      <c r="E166" s="523"/>
      <c r="F166" s="497"/>
    </row>
    <row r="167" spans="1:8" ht="15.75">
      <c r="A167" s="566" t="s">
        <v>14</v>
      </c>
      <c r="B167" s="567"/>
      <c r="C167" s="568"/>
      <c r="D167" s="696" t="s">
        <v>15</v>
      </c>
      <c r="E167" s="697"/>
      <c r="F167" s="497"/>
    </row>
    <row r="168" spans="1:8" ht="18.75">
      <c r="A168" s="698" t="s">
        <v>163</v>
      </c>
      <c r="B168" s="699"/>
      <c r="C168" s="700"/>
      <c r="D168" s="582">
        <v>0</v>
      </c>
      <c r="E168" s="583"/>
      <c r="F168" s="524"/>
    </row>
    <row r="169" spans="1:8" ht="18.75">
      <c r="A169" s="698" t="s">
        <v>164</v>
      </c>
      <c r="B169" s="699"/>
      <c r="C169" s="700"/>
      <c r="D169" s="582">
        <v>0</v>
      </c>
      <c r="E169" s="583"/>
      <c r="F169" s="497"/>
    </row>
    <row r="170" spans="1:8" ht="18.75">
      <c r="A170" s="698" t="s">
        <v>165</v>
      </c>
      <c r="B170" s="699"/>
      <c r="C170" s="700"/>
      <c r="D170" s="582">
        <v>0</v>
      </c>
      <c r="E170" s="583"/>
      <c r="F170" s="497"/>
    </row>
    <row r="171" spans="1:8" ht="18.75">
      <c r="A171" s="701" t="s">
        <v>166</v>
      </c>
      <c r="B171" s="702"/>
      <c r="C171" s="703"/>
      <c r="D171" s="598">
        <f>D168-D169+D170</f>
        <v>0</v>
      </c>
      <c r="E171" s="599"/>
      <c r="F171" s="506"/>
    </row>
    <row r="172" spans="1:8" ht="15.75">
      <c r="A172" s="525"/>
      <c r="B172" s="526"/>
      <c r="C172" s="526"/>
      <c r="D172" s="527"/>
      <c r="E172" s="528"/>
      <c r="F172" s="506"/>
    </row>
    <row r="173" spans="1:8" ht="21">
      <c r="A173" s="529" t="s">
        <v>167</v>
      </c>
      <c r="B173" s="526"/>
      <c r="C173" s="526"/>
      <c r="D173" s="527"/>
      <c r="E173" s="528"/>
      <c r="F173" s="497"/>
    </row>
    <row r="174" spans="1:8" ht="15.75">
      <c r="A174" s="566" t="s">
        <v>14</v>
      </c>
      <c r="B174" s="567"/>
      <c r="C174" s="568"/>
      <c r="D174" s="696" t="s">
        <v>15</v>
      </c>
      <c r="E174" s="697"/>
      <c r="F174" s="497"/>
    </row>
    <row r="175" spans="1:8" ht="18.75">
      <c r="A175" s="698" t="s">
        <v>163</v>
      </c>
      <c r="B175" s="699"/>
      <c r="C175" s="700"/>
      <c r="D175" s="592">
        <f>'1 CONTA CORRENTE (D E C)'!D13+'2. CONTA CORRENTE (D E C)'!D13</f>
        <v>39.6</v>
      </c>
      <c r="E175" s="593"/>
      <c r="F175" s="524"/>
    </row>
    <row r="176" spans="1:8" ht="18.75">
      <c r="A176" s="698" t="s">
        <v>164</v>
      </c>
      <c r="B176" s="699"/>
      <c r="C176" s="700"/>
      <c r="D176" s="592">
        <f>'1 CONTA CORRENTE (D E C)'!C350+'2. CONTA CORRENTE (D E C)'!C350</f>
        <v>798942.05000000016</v>
      </c>
      <c r="E176" s="593"/>
      <c r="F176" s="497"/>
    </row>
    <row r="177" spans="1:6" ht="18.75">
      <c r="A177" s="698" t="s">
        <v>165</v>
      </c>
      <c r="B177" s="699"/>
      <c r="C177" s="700"/>
      <c r="D177" s="592">
        <f>'1 CONTA CORRENTE (D E C)'!D350+'2. CONTA CORRENTE (D E C)'!D350</f>
        <v>799603.97</v>
      </c>
      <c r="E177" s="593"/>
      <c r="F177" s="497"/>
    </row>
    <row r="178" spans="1:6" ht="18.75">
      <c r="A178" s="701" t="s">
        <v>166</v>
      </c>
      <c r="B178" s="702"/>
      <c r="C178" s="703"/>
      <c r="D178" s="598">
        <f>D175-D176+D177</f>
        <v>701.5199999997858</v>
      </c>
      <c r="E178" s="599"/>
      <c r="F178" s="506"/>
    </row>
    <row r="179" spans="1:6" ht="15.75">
      <c r="A179" s="525"/>
      <c r="B179" s="526"/>
      <c r="C179" s="526"/>
      <c r="D179" s="527"/>
      <c r="E179" s="528"/>
      <c r="F179" s="506"/>
    </row>
    <row r="180" spans="1:6" ht="21">
      <c r="A180" s="529" t="s">
        <v>168</v>
      </c>
      <c r="B180" s="526"/>
      <c r="C180" s="526"/>
      <c r="D180" s="527"/>
      <c r="E180" s="528"/>
      <c r="F180" s="497"/>
    </row>
    <row r="181" spans="1:6" ht="15.75">
      <c r="A181" s="566" t="s">
        <v>14</v>
      </c>
      <c r="B181" s="567"/>
      <c r="C181" s="568"/>
      <c r="D181" s="696" t="s">
        <v>15</v>
      </c>
      <c r="E181" s="697"/>
      <c r="F181" s="497"/>
    </row>
    <row r="182" spans="1:6" ht="18.75">
      <c r="A182" s="698" t="s">
        <v>169</v>
      </c>
      <c r="B182" s="699"/>
      <c r="C182" s="700"/>
      <c r="D182" s="592">
        <f>'SALDO DE ESTOQUE'!D23</f>
        <v>40894.79</v>
      </c>
      <c r="E182" s="593"/>
      <c r="F182" s="506"/>
    </row>
    <row r="183" spans="1:6" ht="18.75">
      <c r="A183" s="698" t="s">
        <v>170</v>
      </c>
      <c r="B183" s="699"/>
      <c r="C183" s="700"/>
      <c r="D183" s="592">
        <f>'SALDO DE ESTOQUE'!D46</f>
        <v>91652.32</v>
      </c>
      <c r="E183" s="593"/>
      <c r="F183" s="506"/>
    </row>
    <row r="184" spans="1:6" ht="18.75">
      <c r="A184" s="698" t="s">
        <v>171</v>
      </c>
      <c r="B184" s="699"/>
      <c r="C184" s="700"/>
      <c r="D184" s="592">
        <f>'SALDO DE ESTOQUE'!D53</f>
        <v>0</v>
      </c>
      <c r="E184" s="593"/>
      <c r="F184" s="506"/>
    </row>
    <row r="185" spans="1:6" ht="18.75">
      <c r="A185" s="701" t="s">
        <v>172</v>
      </c>
      <c r="B185" s="702"/>
      <c r="C185" s="703"/>
      <c r="D185" s="598">
        <f>SUM(D182:E184)</f>
        <v>132547.11000000002</v>
      </c>
      <c r="E185" s="599"/>
      <c r="F185" s="506"/>
    </row>
    <row r="186" spans="1:6" ht="18.75">
      <c r="A186" s="530"/>
      <c r="B186" s="531"/>
      <c r="C186" s="531"/>
      <c r="D186" s="532"/>
      <c r="E186" s="533"/>
      <c r="F186" s="506"/>
    </row>
    <row r="187" spans="1:6" ht="21">
      <c r="A187" s="529" t="s">
        <v>173</v>
      </c>
      <c r="B187" s="526"/>
      <c r="C187" s="526"/>
      <c r="D187" s="527"/>
      <c r="E187" s="528"/>
      <c r="F187" s="497"/>
    </row>
    <row r="188" spans="1:6" ht="15.75">
      <c r="A188" s="566" t="s">
        <v>14</v>
      </c>
      <c r="B188" s="567"/>
      <c r="C188" s="568"/>
      <c r="D188" s="696" t="s">
        <v>15</v>
      </c>
      <c r="E188" s="697"/>
      <c r="F188" s="497"/>
    </row>
    <row r="189" spans="1:6" ht="18.75">
      <c r="A189" s="698" t="s">
        <v>163</v>
      </c>
      <c r="B189" s="699"/>
      <c r="C189" s="700"/>
      <c r="D189" s="592">
        <f>'APLICAÇÃO FINANCEIRA'!B24</f>
        <v>223194.12</v>
      </c>
      <c r="E189" s="593"/>
      <c r="F189" s="524"/>
    </row>
    <row r="190" spans="1:6" ht="18.75">
      <c r="A190" s="698" t="s">
        <v>174</v>
      </c>
      <c r="B190" s="699"/>
      <c r="C190" s="700"/>
      <c r="D190" s="592">
        <f>'APLICAÇÃO FINANCEIRA'!C24</f>
        <v>290500</v>
      </c>
      <c r="E190" s="593"/>
      <c r="F190" s="497"/>
    </row>
    <row r="191" spans="1:6" ht="18.75">
      <c r="A191" s="698" t="s">
        <v>175</v>
      </c>
      <c r="B191" s="699"/>
      <c r="C191" s="700"/>
      <c r="D191" s="592">
        <f>'APLICAÇÃO FINANCEIRA'!D24</f>
        <v>222062.59</v>
      </c>
      <c r="E191" s="593"/>
      <c r="F191" s="497"/>
    </row>
    <row r="192" spans="1:6" ht="18.75">
      <c r="A192" s="698" t="s">
        <v>176</v>
      </c>
      <c r="B192" s="699"/>
      <c r="C192" s="700"/>
      <c r="D192" s="592">
        <f>'APLICAÇÃO FINANCEIRA'!E24</f>
        <v>3683.06</v>
      </c>
      <c r="E192" s="593"/>
      <c r="F192" s="497"/>
    </row>
    <row r="193" spans="1:8" ht="18.75">
      <c r="A193" s="698" t="s">
        <v>177</v>
      </c>
      <c r="B193" s="699"/>
      <c r="C193" s="700"/>
      <c r="D193" s="592">
        <f>'APLICAÇÃO FINANCEIRA'!F24</f>
        <v>0</v>
      </c>
      <c r="E193" s="593"/>
      <c r="F193" s="497"/>
    </row>
    <row r="194" spans="1:8" ht="18.75">
      <c r="A194" s="701" t="s">
        <v>178</v>
      </c>
      <c r="B194" s="702"/>
      <c r="C194" s="703"/>
      <c r="D194" s="598">
        <f>D189-D190+D191+D192-D193</f>
        <v>158439.76999999999</v>
      </c>
      <c r="E194" s="599"/>
      <c r="F194" s="506"/>
    </row>
    <row r="195" spans="1:8" ht="15.75">
      <c r="A195" s="534"/>
      <c r="B195" s="526"/>
      <c r="C195" s="526"/>
      <c r="D195" s="527"/>
      <c r="E195" s="528"/>
      <c r="F195" s="506"/>
    </row>
    <row r="196" spans="1:8" ht="18.75">
      <c r="A196" s="566" t="s">
        <v>179</v>
      </c>
      <c r="B196" s="567"/>
      <c r="C196" s="568"/>
      <c r="D196" s="598">
        <f>D194+D178+D171+D185</f>
        <v>291688.39999999979</v>
      </c>
      <c r="E196" s="599"/>
      <c r="F196" s="506"/>
    </row>
    <row r="197" spans="1:8" ht="15.75">
      <c r="A197" s="704"/>
      <c r="B197" s="705"/>
      <c r="C197" s="705"/>
      <c r="D197" s="527"/>
      <c r="E197" s="528"/>
      <c r="F197" s="506"/>
      <c r="G197" s="497"/>
      <c r="H197" s="497"/>
    </row>
    <row r="198" spans="1:8" ht="21">
      <c r="A198" s="535" t="s">
        <v>180</v>
      </c>
      <c r="B198" s="526"/>
      <c r="C198" s="526"/>
      <c r="D198" s="527"/>
      <c r="E198" s="536"/>
      <c r="F198" s="497"/>
      <c r="G198" s="497"/>
      <c r="H198" s="497"/>
    </row>
    <row r="199" spans="1:8" ht="15.75">
      <c r="A199" s="706" t="s">
        <v>14</v>
      </c>
      <c r="B199" s="707"/>
      <c r="C199" s="708"/>
      <c r="D199" s="709" t="s">
        <v>15</v>
      </c>
      <c r="E199" s="710"/>
      <c r="F199" s="497"/>
      <c r="G199" s="497"/>
      <c r="H199" s="497"/>
    </row>
    <row r="200" spans="1:8" ht="18.75" customHeight="1">
      <c r="A200" s="711" t="s">
        <v>181</v>
      </c>
      <c r="B200" s="712"/>
      <c r="C200" s="713"/>
      <c r="D200" s="714">
        <v>0</v>
      </c>
      <c r="E200" s="715"/>
      <c r="F200" s="497"/>
      <c r="G200" s="497"/>
      <c r="H200" s="497"/>
    </row>
    <row r="201" spans="1:8" ht="18.75" customHeight="1">
      <c r="A201" s="711" t="s">
        <v>182</v>
      </c>
      <c r="B201" s="712"/>
      <c r="C201" s="713"/>
      <c r="D201" s="716">
        <v>0</v>
      </c>
      <c r="E201" s="717"/>
      <c r="F201" s="497"/>
      <c r="G201" s="497"/>
      <c r="H201" s="497"/>
    </row>
    <row r="202" spans="1:8" ht="18.75" customHeight="1">
      <c r="A202" s="711" t="s">
        <v>183</v>
      </c>
      <c r="B202" s="712"/>
      <c r="C202" s="713"/>
      <c r="D202" s="716">
        <v>46599.73</v>
      </c>
      <c r="E202" s="717"/>
      <c r="F202" s="497"/>
      <c r="G202" s="497"/>
      <c r="H202" s="497"/>
    </row>
    <row r="203" spans="1:8" ht="18.75" customHeight="1">
      <c r="A203" s="711" t="s">
        <v>184</v>
      </c>
      <c r="B203" s="712"/>
      <c r="C203" s="713"/>
      <c r="D203" s="718"/>
      <c r="E203" s="719"/>
      <c r="F203" s="537"/>
      <c r="G203" s="497"/>
      <c r="H203" s="497"/>
    </row>
    <row r="204" spans="1:8" ht="18.75">
      <c r="A204" s="566" t="s">
        <v>185</v>
      </c>
      <c r="B204" s="567"/>
      <c r="C204" s="568"/>
      <c r="D204" s="598">
        <f>SUM(D200:E203)</f>
        <v>46599.73</v>
      </c>
      <c r="E204" s="599"/>
      <c r="F204" s="506"/>
      <c r="G204" s="497"/>
      <c r="H204" s="497"/>
    </row>
    <row r="205" spans="1:8" ht="15.75">
      <c r="A205" s="525"/>
      <c r="B205" s="526"/>
      <c r="C205" s="526"/>
      <c r="D205" s="527"/>
      <c r="E205" s="528"/>
      <c r="F205" s="506"/>
      <c r="G205" s="497"/>
      <c r="H205" s="536"/>
    </row>
    <row r="206" spans="1:8" ht="21">
      <c r="A206" s="535" t="s">
        <v>186</v>
      </c>
      <c r="B206" s="526"/>
      <c r="C206" s="526"/>
      <c r="D206" s="527"/>
      <c r="E206" s="536"/>
      <c r="F206" s="497"/>
      <c r="G206" s="497"/>
      <c r="H206" s="497"/>
    </row>
    <row r="207" spans="1:8" ht="15.75">
      <c r="A207" s="706" t="s">
        <v>14</v>
      </c>
      <c r="B207" s="707"/>
      <c r="C207" s="708"/>
      <c r="D207" s="709" t="s">
        <v>15</v>
      </c>
      <c r="E207" s="710"/>
      <c r="F207" s="497"/>
      <c r="G207" s="497"/>
      <c r="H207" s="497"/>
    </row>
    <row r="208" spans="1:8" ht="18.75">
      <c r="A208" s="720" t="s">
        <v>163</v>
      </c>
      <c r="B208" s="721"/>
      <c r="C208" s="722"/>
      <c r="D208" s="582">
        <v>0</v>
      </c>
      <c r="E208" s="583"/>
      <c r="F208" s="524"/>
      <c r="G208" s="497"/>
      <c r="H208" s="497"/>
    </row>
    <row r="209" spans="1:8" ht="15.75" customHeight="1">
      <c r="A209" s="720" t="s">
        <v>187</v>
      </c>
      <c r="B209" s="721"/>
      <c r="C209" s="722"/>
      <c r="D209" s="592">
        <f>D33</f>
        <v>66098.255916800001</v>
      </c>
      <c r="E209" s="593"/>
      <c r="F209" s="506"/>
      <c r="G209" s="497"/>
      <c r="H209" s="497"/>
    </row>
    <row r="210" spans="1:8" ht="18.75">
      <c r="A210" s="720" t="s">
        <v>188</v>
      </c>
      <c r="B210" s="721"/>
      <c r="C210" s="722"/>
      <c r="D210" s="592">
        <f>'CÁLCULO FOLHA DE PAGAMENTO'!H15</f>
        <v>0</v>
      </c>
      <c r="E210" s="593"/>
      <c r="F210" s="506"/>
      <c r="G210" s="497"/>
      <c r="H210" s="497"/>
    </row>
    <row r="211" spans="1:8" ht="18.75">
      <c r="A211" s="720" t="s">
        <v>189</v>
      </c>
      <c r="B211" s="721"/>
      <c r="C211" s="722"/>
      <c r="D211" s="592">
        <f>'CÁLCULO FOLHA DE PAGAMENTO'!H17</f>
        <v>0</v>
      </c>
      <c r="E211" s="593"/>
      <c r="F211" s="506"/>
      <c r="G211" s="497"/>
      <c r="H211" s="497"/>
    </row>
    <row r="212" spans="1:8" ht="15.75" customHeight="1">
      <c r="A212" s="720" t="s">
        <v>190</v>
      </c>
      <c r="B212" s="721"/>
      <c r="C212" s="722"/>
      <c r="D212" s="592">
        <f>'CÁLCULO FOLHA DE PAGAMENTO'!H19</f>
        <v>9462.5300000000007</v>
      </c>
      <c r="E212" s="593"/>
      <c r="F212" s="506"/>
      <c r="G212" s="497"/>
      <c r="H212" s="497"/>
    </row>
    <row r="213" spans="1:8" ht="18.75">
      <c r="A213" s="701" t="s">
        <v>191</v>
      </c>
      <c r="B213" s="702"/>
      <c r="C213" s="703"/>
      <c r="D213" s="598">
        <f>D208+D209-D210-D211-D212</f>
        <v>56635.725916800002</v>
      </c>
      <c r="E213" s="599"/>
      <c r="F213" s="506"/>
      <c r="G213" s="497"/>
      <c r="H213" s="497"/>
    </row>
    <row r="214" spans="1:8" ht="15.75">
      <c r="A214" s="525"/>
      <c r="B214" s="526"/>
      <c r="C214" s="526"/>
      <c r="D214" s="527"/>
      <c r="E214" s="528"/>
      <c r="F214" s="506"/>
      <c r="G214" s="497"/>
      <c r="H214" s="497"/>
    </row>
    <row r="215" spans="1:8" ht="21" customHeight="1">
      <c r="A215" s="723" t="s">
        <v>192</v>
      </c>
      <c r="B215" s="723"/>
      <c r="C215" s="723"/>
      <c r="D215" s="527"/>
      <c r="E215" s="536"/>
      <c r="F215" s="497"/>
      <c r="G215" s="497"/>
      <c r="H215" s="497"/>
    </row>
    <row r="216" spans="1:8" ht="15.75">
      <c r="A216" s="706" t="s">
        <v>14</v>
      </c>
      <c r="B216" s="707"/>
      <c r="C216" s="708"/>
      <c r="D216" s="709" t="s">
        <v>15</v>
      </c>
      <c r="E216" s="710"/>
      <c r="F216" s="497"/>
      <c r="G216" s="497"/>
      <c r="H216" s="497"/>
    </row>
    <row r="217" spans="1:8" ht="18.75">
      <c r="A217" s="720" t="s">
        <v>193</v>
      </c>
      <c r="B217" s="721"/>
      <c r="C217" s="722"/>
      <c r="D217" s="582">
        <v>0</v>
      </c>
      <c r="E217" s="583"/>
      <c r="F217" s="497"/>
      <c r="G217" s="497"/>
      <c r="H217" s="497"/>
    </row>
    <row r="218" spans="1:8" ht="18.75">
      <c r="A218" s="720" t="s">
        <v>194</v>
      </c>
      <c r="B218" s="721"/>
      <c r="C218" s="722"/>
      <c r="D218" s="582">
        <v>0</v>
      </c>
      <c r="E218" s="583"/>
      <c r="F218" s="497"/>
      <c r="G218" s="497"/>
      <c r="H218" s="497"/>
    </row>
    <row r="219" spans="1:8" ht="21" customHeight="1">
      <c r="A219" s="720" t="s">
        <v>195</v>
      </c>
      <c r="B219" s="721"/>
      <c r="C219" s="722"/>
      <c r="D219" s="582">
        <v>0</v>
      </c>
      <c r="E219" s="583"/>
      <c r="F219" s="497"/>
      <c r="G219" s="497"/>
      <c r="H219" s="497"/>
    </row>
    <row r="220" spans="1:8" ht="18.75">
      <c r="A220" s="720" t="s">
        <v>196</v>
      </c>
      <c r="B220" s="721"/>
      <c r="C220" s="722"/>
      <c r="D220" s="582">
        <v>0</v>
      </c>
      <c r="E220" s="583"/>
      <c r="F220" s="497"/>
      <c r="G220" s="497"/>
      <c r="H220" s="497"/>
    </row>
    <row r="221" spans="1:8" ht="18.75">
      <c r="A221" s="720" t="s">
        <v>197</v>
      </c>
      <c r="B221" s="721"/>
      <c r="C221" s="722"/>
      <c r="D221" s="582">
        <v>0</v>
      </c>
      <c r="E221" s="583"/>
      <c r="F221" s="497"/>
      <c r="G221" s="497"/>
      <c r="H221" s="497"/>
    </row>
    <row r="222" spans="1:8" ht="18.75">
      <c r="A222" s="566" t="s">
        <v>185</v>
      </c>
      <c r="B222" s="567"/>
      <c r="C222" s="568"/>
      <c r="D222" s="598">
        <f>SUM(D217:E221)</f>
        <v>0</v>
      </c>
      <c r="E222" s="599"/>
      <c r="F222" s="506"/>
      <c r="G222" s="497"/>
      <c r="H222" s="538"/>
    </row>
    <row r="223" spans="1:8" ht="18.75">
      <c r="A223" s="539"/>
      <c r="B223" s="539"/>
      <c r="C223" s="539"/>
      <c r="D223" s="540"/>
      <c r="E223" s="540"/>
      <c r="F223" s="506"/>
      <c r="G223" s="497"/>
      <c r="H223" s="497"/>
    </row>
    <row r="224" spans="1:8" ht="21" customHeight="1">
      <c r="A224" s="723" t="s">
        <v>198</v>
      </c>
      <c r="B224" s="723"/>
      <c r="C224" s="723"/>
      <c r="D224" s="723"/>
      <c r="E224" s="723"/>
      <c r="F224" s="497"/>
      <c r="G224" s="497"/>
      <c r="H224" s="497"/>
    </row>
    <row r="225" spans="1:8" ht="15.75">
      <c r="A225" s="566" t="s">
        <v>14</v>
      </c>
      <c r="B225" s="567"/>
      <c r="C225" s="568"/>
      <c r="D225" s="709" t="s">
        <v>15</v>
      </c>
      <c r="E225" s="710"/>
      <c r="F225" s="497"/>
      <c r="G225" s="497"/>
      <c r="H225" s="497"/>
    </row>
    <row r="226" spans="1:8" ht="18.75">
      <c r="A226" s="720" t="s">
        <v>163</v>
      </c>
      <c r="B226" s="721"/>
      <c r="C226" s="722"/>
      <c r="D226" s="582">
        <v>0</v>
      </c>
      <c r="E226" s="583"/>
      <c r="F226" s="524"/>
      <c r="G226" s="497"/>
      <c r="H226" s="497"/>
    </row>
    <row r="227" spans="1:8" ht="18.75">
      <c r="A227" s="720" t="s">
        <v>199</v>
      </c>
      <c r="B227" s="721"/>
      <c r="C227" s="722"/>
      <c r="D227" s="582">
        <v>0</v>
      </c>
      <c r="E227" s="583"/>
      <c r="F227" s="497"/>
      <c r="G227" s="497"/>
      <c r="H227" s="497"/>
    </row>
    <row r="228" spans="1:8" ht="18.75">
      <c r="A228" s="720" t="s">
        <v>200</v>
      </c>
      <c r="B228" s="721"/>
      <c r="C228" s="722"/>
      <c r="D228" s="592">
        <f>D222</f>
        <v>0</v>
      </c>
      <c r="E228" s="593"/>
      <c r="F228" s="506"/>
      <c r="G228" s="497"/>
      <c r="H228" s="497"/>
    </row>
    <row r="229" spans="1:8" ht="18.75">
      <c r="A229" s="701" t="s">
        <v>201</v>
      </c>
      <c r="B229" s="702"/>
      <c r="C229" s="703"/>
      <c r="D229" s="598">
        <f>D226+D227-D228</f>
        <v>0</v>
      </c>
      <c r="E229" s="599"/>
      <c r="F229" s="506"/>
      <c r="G229" s="497"/>
      <c r="H229" s="497"/>
    </row>
    <row r="230" spans="1:8" ht="15.75">
      <c r="A230" s="541"/>
      <c r="B230" s="541"/>
      <c r="C230" s="542"/>
      <c r="D230" s="724"/>
      <c r="E230" s="725"/>
      <c r="F230" s="497"/>
      <c r="G230" s="497"/>
      <c r="H230" s="538"/>
    </row>
    <row r="231" spans="1:8" ht="15.75" customHeight="1">
      <c r="A231" s="646" t="s">
        <v>81</v>
      </c>
      <c r="B231" s="646"/>
      <c r="C231" s="514" t="s">
        <v>82</v>
      </c>
      <c r="D231" s="726" t="s">
        <v>81</v>
      </c>
      <c r="E231" s="727"/>
      <c r="F231" s="497"/>
      <c r="G231" s="497"/>
      <c r="H231" s="538"/>
    </row>
    <row r="232" spans="1:8" ht="36.75" customHeight="1">
      <c r="A232" s="649" t="s">
        <v>83</v>
      </c>
      <c r="B232" s="649"/>
      <c r="C232" s="516" t="s">
        <v>84</v>
      </c>
      <c r="D232" s="728" t="s">
        <v>85</v>
      </c>
      <c r="E232" s="729"/>
      <c r="F232" s="497"/>
      <c r="G232" s="497"/>
      <c r="H232" s="538"/>
    </row>
  </sheetData>
  <sheetProtection password="8F50" sheet="1" objects="1" scenarios="1"/>
  <customSheetViews>
    <customSheetView guid="{6AC9DC6A-6AFE-4FBF-BE69-2D4F84D27B2A}" scale="90" showPageBreaks="1" printArea="1" topLeftCell="A60">
      <selection activeCell="D73" sqref="D73:E73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2"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D202:E202"/>
    <mergeCell ref="A203:C203"/>
    <mergeCell ref="D203:E203"/>
    <mergeCell ref="A204:C204"/>
    <mergeCell ref="D204:E204"/>
    <mergeCell ref="A207:C207"/>
    <mergeCell ref="D207:E207"/>
    <mergeCell ref="A208:C208"/>
    <mergeCell ref="D208:E208"/>
    <mergeCell ref="A196:C196"/>
    <mergeCell ref="D196:E196"/>
    <mergeCell ref="A197:C197"/>
    <mergeCell ref="A199:C199"/>
    <mergeCell ref="D199:E199"/>
    <mergeCell ref="A200:C200"/>
    <mergeCell ref="D200:E200"/>
    <mergeCell ref="A201:C201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3:C183"/>
    <mergeCell ref="D183:E183"/>
    <mergeCell ref="A184:C184"/>
    <mergeCell ref="D184:E184"/>
    <mergeCell ref="A185:C185"/>
    <mergeCell ref="D185:E185"/>
    <mergeCell ref="A188:C188"/>
    <mergeCell ref="D188:E188"/>
    <mergeCell ref="A189:C189"/>
    <mergeCell ref="D189:E189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41:C141"/>
    <mergeCell ref="D141:E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A131:C131"/>
    <mergeCell ref="D131:E131"/>
    <mergeCell ref="A132:C132"/>
    <mergeCell ref="D132:E132"/>
    <mergeCell ref="A133:C133"/>
    <mergeCell ref="D133:E133"/>
    <mergeCell ref="A134:C134"/>
    <mergeCell ref="D134:E134"/>
    <mergeCell ref="A135:C135"/>
    <mergeCell ref="D135:E135"/>
    <mergeCell ref="A126:C126"/>
    <mergeCell ref="D126:E126"/>
    <mergeCell ref="A127:C127"/>
    <mergeCell ref="D127:E127"/>
    <mergeCell ref="A128:C128"/>
    <mergeCell ref="D128:E128"/>
    <mergeCell ref="A129:C129"/>
    <mergeCell ref="D129:E129"/>
    <mergeCell ref="A130:C130"/>
    <mergeCell ref="D130:E13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16:C116"/>
    <mergeCell ref="D116:E116"/>
    <mergeCell ref="A117:C117"/>
    <mergeCell ref="D117:E117"/>
    <mergeCell ref="A118:C118"/>
    <mergeCell ref="D118:E118"/>
    <mergeCell ref="A119:C119"/>
    <mergeCell ref="D119:E119"/>
    <mergeCell ref="A120:C120"/>
    <mergeCell ref="D120:E120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D115:E11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81:B81"/>
    <mergeCell ref="C81:E81"/>
    <mergeCell ref="A82:B82"/>
    <mergeCell ref="C82:E82"/>
    <mergeCell ref="A83:C83"/>
    <mergeCell ref="D83:E83"/>
    <mergeCell ref="A84:C84"/>
    <mergeCell ref="D84:E84"/>
    <mergeCell ref="A85:C85"/>
    <mergeCell ref="D85:E85"/>
    <mergeCell ref="A74:B74"/>
    <mergeCell ref="D74:E74"/>
    <mergeCell ref="A75:B75"/>
    <mergeCell ref="D75:E75"/>
    <mergeCell ref="B76:C76"/>
    <mergeCell ref="D76:E76"/>
    <mergeCell ref="B77:C77"/>
    <mergeCell ref="B78:C78"/>
    <mergeCell ref="B80:C80"/>
    <mergeCell ref="A69:C69"/>
    <mergeCell ref="D69:E69"/>
    <mergeCell ref="A70:C70"/>
    <mergeCell ref="D70:E70"/>
    <mergeCell ref="A71:C71"/>
    <mergeCell ref="D71:E71"/>
    <mergeCell ref="A72:C72"/>
    <mergeCell ref="D72:E72"/>
    <mergeCell ref="D73:E7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B1:C1"/>
    <mergeCell ref="D1:E1"/>
    <mergeCell ref="B2:C2"/>
    <mergeCell ref="B3:C3"/>
    <mergeCell ref="G4:H4"/>
    <mergeCell ref="B5:C5"/>
    <mergeCell ref="G5:H5"/>
    <mergeCell ref="A6:B6"/>
    <mergeCell ref="A7:B7"/>
    <mergeCell ref="C7:D7"/>
  </mergeCells>
  <pageMargins left="0.511811024" right="0.511811024" top="0.78740157499999996" bottom="0.78740157499999996" header="0.31496062000000002" footer="0.31496062000000002"/>
  <pageSetup paperSize="9" scale="55" orientation="portrait" r:id="rId2"/>
  <rowBreaks count="2" manualBreakCount="2">
    <brk id="75" max="16383" man="1"/>
    <brk id="158" max="16383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84"/>
  <sheetViews>
    <sheetView topLeftCell="A16" zoomScale="85" zoomScaleNormal="85" workbookViewId="0">
      <selection activeCell="H46" sqref="H46"/>
    </sheetView>
  </sheetViews>
  <sheetFormatPr defaultColWidth="8.7109375" defaultRowHeight="15.75"/>
  <cols>
    <col min="1" max="1" width="8.140625" style="418" customWidth="1"/>
    <col min="2" max="2" width="33.28515625" style="418" customWidth="1"/>
    <col min="3" max="3" width="35.140625" style="418" customWidth="1"/>
    <col min="4" max="4" width="40" style="418" customWidth="1"/>
    <col min="5" max="5" width="29.42578125" style="418" customWidth="1"/>
    <col min="6" max="6" width="47" style="418" customWidth="1"/>
    <col min="7" max="7" width="27.140625" style="418" customWidth="1"/>
    <col min="8" max="8" width="41" style="418" customWidth="1"/>
    <col min="9" max="9" width="19.7109375" style="418" customWidth="1"/>
    <col min="10" max="256" width="8.7109375" style="418"/>
    <col min="257" max="257" width="8.140625" style="418" customWidth="1"/>
    <col min="258" max="258" width="40.140625" style="418" customWidth="1"/>
    <col min="259" max="259" width="43.42578125" style="418" customWidth="1"/>
    <col min="260" max="260" width="30.7109375" style="418" customWidth="1"/>
    <col min="261" max="261" width="24.85546875" style="418" customWidth="1"/>
    <col min="262" max="262" width="34.42578125" style="418" customWidth="1"/>
    <col min="263" max="263" width="27.140625" style="418" customWidth="1"/>
    <col min="264" max="264" width="23.5703125" style="418" customWidth="1"/>
    <col min="265" max="512" width="8.7109375" style="418"/>
    <col min="513" max="513" width="8.140625" style="418" customWidth="1"/>
    <col min="514" max="514" width="40.140625" style="418" customWidth="1"/>
    <col min="515" max="515" width="43.42578125" style="418" customWidth="1"/>
    <col min="516" max="516" width="30.7109375" style="418" customWidth="1"/>
    <col min="517" max="517" width="24.85546875" style="418" customWidth="1"/>
    <col min="518" max="518" width="34.42578125" style="418" customWidth="1"/>
    <col min="519" max="519" width="27.140625" style="418" customWidth="1"/>
    <col min="520" max="520" width="23.5703125" style="418" customWidth="1"/>
    <col min="521" max="768" width="8.7109375" style="418"/>
    <col min="769" max="769" width="8.140625" style="418" customWidth="1"/>
    <col min="770" max="770" width="40.140625" style="418" customWidth="1"/>
    <col min="771" max="771" width="43.42578125" style="418" customWidth="1"/>
    <col min="772" max="772" width="30.7109375" style="418" customWidth="1"/>
    <col min="773" max="773" width="24.85546875" style="418" customWidth="1"/>
    <col min="774" max="774" width="34.42578125" style="418" customWidth="1"/>
    <col min="775" max="775" width="27.140625" style="418" customWidth="1"/>
    <col min="776" max="776" width="23.5703125" style="418" customWidth="1"/>
    <col min="777" max="1024" width="8.7109375" style="418"/>
    <col min="1025" max="1025" width="8.140625" style="418" customWidth="1"/>
    <col min="1026" max="1026" width="40.140625" style="418" customWidth="1"/>
    <col min="1027" max="1027" width="43.42578125" style="418" customWidth="1"/>
    <col min="1028" max="1028" width="30.7109375" style="418" customWidth="1"/>
    <col min="1029" max="1029" width="24.85546875" style="418" customWidth="1"/>
    <col min="1030" max="1030" width="34.42578125" style="418" customWidth="1"/>
    <col min="1031" max="1031" width="27.140625" style="418" customWidth="1"/>
    <col min="1032" max="1032" width="23.5703125" style="418" customWidth="1"/>
    <col min="1033" max="1280" width="8.7109375" style="418"/>
    <col min="1281" max="1281" width="8.140625" style="418" customWidth="1"/>
    <col min="1282" max="1282" width="40.140625" style="418" customWidth="1"/>
    <col min="1283" max="1283" width="43.42578125" style="418" customWidth="1"/>
    <col min="1284" max="1284" width="30.7109375" style="418" customWidth="1"/>
    <col min="1285" max="1285" width="24.85546875" style="418" customWidth="1"/>
    <col min="1286" max="1286" width="34.42578125" style="418" customWidth="1"/>
    <col min="1287" max="1287" width="27.140625" style="418" customWidth="1"/>
    <col min="1288" max="1288" width="23.5703125" style="418" customWidth="1"/>
    <col min="1289" max="1536" width="8.7109375" style="418"/>
    <col min="1537" max="1537" width="8.140625" style="418" customWidth="1"/>
    <col min="1538" max="1538" width="40.140625" style="418" customWidth="1"/>
    <col min="1539" max="1539" width="43.42578125" style="418" customWidth="1"/>
    <col min="1540" max="1540" width="30.7109375" style="418" customWidth="1"/>
    <col min="1541" max="1541" width="24.85546875" style="418" customWidth="1"/>
    <col min="1542" max="1542" width="34.42578125" style="418" customWidth="1"/>
    <col min="1543" max="1543" width="27.140625" style="418" customWidth="1"/>
    <col min="1544" max="1544" width="23.5703125" style="418" customWidth="1"/>
    <col min="1545" max="1792" width="8.7109375" style="418"/>
    <col min="1793" max="1793" width="8.140625" style="418" customWidth="1"/>
    <col min="1794" max="1794" width="40.140625" style="418" customWidth="1"/>
    <col min="1795" max="1795" width="43.42578125" style="418" customWidth="1"/>
    <col min="1796" max="1796" width="30.7109375" style="418" customWidth="1"/>
    <col min="1797" max="1797" width="24.85546875" style="418" customWidth="1"/>
    <col min="1798" max="1798" width="34.42578125" style="418" customWidth="1"/>
    <col min="1799" max="1799" width="27.140625" style="418" customWidth="1"/>
    <col min="1800" max="1800" width="23.5703125" style="418" customWidth="1"/>
    <col min="1801" max="2048" width="8.7109375" style="418"/>
    <col min="2049" max="2049" width="8.140625" style="418" customWidth="1"/>
    <col min="2050" max="2050" width="40.140625" style="418" customWidth="1"/>
    <col min="2051" max="2051" width="43.42578125" style="418" customWidth="1"/>
    <col min="2052" max="2052" width="30.7109375" style="418" customWidth="1"/>
    <col min="2053" max="2053" width="24.85546875" style="418" customWidth="1"/>
    <col min="2054" max="2054" width="34.42578125" style="418" customWidth="1"/>
    <col min="2055" max="2055" width="27.140625" style="418" customWidth="1"/>
    <col min="2056" max="2056" width="23.5703125" style="418" customWidth="1"/>
    <col min="2057" max="2304" width="8.7109375" style="418"/>
    <col min="2305" max="2305" width="8.140625" style="418" customWidth="1"/>
    <col min="2306" max="2306" width="40.140625" style="418" customWidth="1"/>
    <col min="2307" max="2307" width="43.42578125" style="418" customWidth="1"/>
    <col min="2308" max="2308" width="30.7109375" style="418" customWidth="1"/>
    <col min="2309" max="2309" width="24.85546875" style="418" customWidth="1"/>
    <col min="2310" max="2310" width="34.42578125" style="418" customWidth="1"/>
    <col min="2311" max="2311" width="27.140625" style="418" customWidth="1"/>
    <col min="2312" max="2312" width="23.5703125" style="418" customWidth="1"/>
    <col min="2313" max="2560" width="8.7109375" style="418"/>
    <col min="2561" max="2561" width="8.140625" style="418" customWidth="1"/>
    <col min="2562" max="2562" width="40.140625" style="418" customWidth="1"/>
    <col min="2563" max="2563" width="43.42578125" style="418" customWidth="1"/>
    <col min="2564" max="2564" width="30.7109375" style="418" customWidth="1"/>
    <col min="2565" max="2565" width="24.85546875" style="418" customWidth="1"/>
    <col min="2566" max="2566" width="34.42578125" style="418" customWidth="1"/>
    <col min="2567" max="2567" width="27.140625" style="418" customWidth="1"/>
    <col min="2568" max="2568" width="23.5703125" style="418" customWidth="1"/>
    <col min="2569" max="2816" width="8.7109375" style="418"/>
    <col min="2817" max="2817" width="8.140625" style="418" customWidth="1"/>
    <col min="2818" max="2818" width="40.140625" style="418" customWidth="1"/>
    <col min="2819" max="2819" width="43.42578125" style="418" customWidth="1"/>
    <col min="2820" max="2820" width="30.7109375" style="418" customWidth="1"/>
    <col min="2821" max="2821" width="24.85546875" style="418" customWidth="1"/>
    <col min="2822" max="2822" width="34.42578125" style="418" customWidth="1"/>
    <col min="2823" max="2823" width="27.140625" style="418" customWidth="1"/>
    <col min="2824" max="2824" width="23.5703125" style="418" customWidth="1"/>
    <col min="2825" max="3072" width="8.7109375" style="418"/>
    <col min="3073" max="3073" width="8.140625" style="418" customWidth="1"/>
    <col min="3074" max="3074" width="40.140625" style="418" customWidth="1"/>
    <col min="3075" max="3075" width="43.42578125" style="418" customWidth="1"/>
    <col min="3076" max="3076" width="30.7109375" style="418" customWidth="1"/>
    <col min="3077" max="3077" width="24.85546875" style="418" customWidth="1"/>
    <col min="3078" max="3078" width="34.42578125" style="418" customWidth="1"/>
    <col min="3079" max="3079" width="27.140625" style="418" customWidth="1"/>
    <col min="3080" max="3080" width="23.5703125" style="418" customWidth="1"/>
    <col min="3081" max="3328" width="8.7109375" style="418"/>
    <col min="3329" max="3329" width="8.140625" style="418" customWidth="1"/>
    <col min="3330" max="3330" width="40.140625" style="418" customWidth="1"/>
    <col min="3331" max="3331" width="43.42578125" style="418" customWidth="1"/>
    <col min="3332" max="3332" width="30.7109375" style="418" customWidth="1"/>
    <col min="3333" max="3333" width="24.85546875" style="418" customWidth="1"/>
    <col min="3334" max="3334" width="34.42578125" style="418" customWidth="1"/>
    <col min="3335" max="3335" width="27.140625" style="418" customWidth="1"/>
    <col min="3336" max="3336" width="23.5703125" style="418" customWidth="1"/>
    <col min="3337" max="3584" width="8.7109375" style="418"/>
    <col min="3585" max="3585" width="8.140625" style="418" customWidth="1"/>
    <col min="3586" max="3586" width="40.140625" style="418" customWidth="1"/>
    <col min="3587" max="3587" width="43.42578125" style="418" customWidth="1"/>
    <col min="3588" max="3588" width="30.7109375" style="418" customWidth="1"/>
    <col min="3589" max="3589" width="24.85546875" style="418" customWidth="1"/>
    <col min="3590" max="3590" width="34.42578125" style="418" customWidth="1"/>
    <col min="3591" max="3591" width="27.140625" style="418" customWidth="1"/>
    <col min="3592" max="3592" width="23.5703125" style="418" customWidth="1"/>
    <col min="3593" max="3840" width="8.7109375" style="418"/>
    <col min="3841" max="3841" width="8.140625" style="418" customWidth="1"/>
    <col min="3842" max="3842" width="40.140625" style="418" customWidth="1"/>
    <col min="3843" max="3843" width="43.42578125" style="418" customWidth="1"/>
    <col min="3844" max="3844" width="30.7109375" style="418" customWidth="1"/>
    <col min="3845" max="3845" width="24.85546875" style="418" customWidth="1"/>
    <col min="3846" max="3846" width="34.42578125" style="418" customWidth="1"/>
    <col min="3847" max="3847" width="27.140625" style="418" customWidth="1"/>
    <col min="3848" max="3848" width="23.5703125" style="418" customWidth="1"/>
    <col min="3849" max="4096" width="8.7109375" style="418"/>
    <col min="4097" max="4097" width="8.140625" style="418" customWidth="1"/>
    <col min="4098" max="4098" width="40.140625" style="418" customWidth="1"/>
    <col min="4099" max="4099" width="43.42578125" style="418" customWidth="1"/>
    <col min="4100" max="4100" width="30.7109375" style="418" customWidth="1"/>
    <col min="4101" max="4101" width="24.85546875" style="418" customWidth="1"/>
    <col min="4102" max="4102" width="34.42578125" style="418" customWidth="1"/>
    <col min="4103" max="4103" width="27.140625" style="418" customWidth="1"/>
    <col min="4104" max="4104" width="23.5703125" style="418" customWidth="1"/>
    <col min="4105" max="4352" width="8.7109375" style="418"/>
    <col min="4353" max="4353" width="8.140625" style="418" customWidth="1"/>
    <col min="4354" max="4354" width="40.140625" style="418" customWidth="1"/>
    <col min="4355" max="4355" width="43.42578125" style="418" customWidth="1"/>
    <col min="4356" max="4356" width="30.7109375" style="418" customWidth="1"/>
    <col min="4357" max="4357" width="24.85546875" style="418" customWidth="1"/>
    <col min="4358" max="4358" width="34.42578125" style="418" customWidth="1"/>
    <col min="4359" max="4359" width="27.140625" style="418" customWidth="1"/>
    <col min="4360" max="4360" width="23.5703125" style="418" customWidth="1"/>
    <col min="4361" max="4608" width="8.7109375" style="418"/>
    <col min="4609" max="4609" width="8.140625" style="418" customWidth="1"/>
    <col min="4610" max="4610" width="40.140625" style="418" customWidth="1"/>
    <col min="4611" max="4611" width="43.42578125" style="418" customWidth="1"/>
    <col min="4612" max="4612" width="30.7109375" style="418" customWidth="1"/>
    <col min="4613" max="4613" width="24.85546875" style="418" customWidth="1"/>
    <col min="4614" max="4614" width="34.42578125" style="418" customWidth="1"/>
    <col min="4615" max="4615" width="27.140625" style="418" customWidth="1"/>
    <col min="4616" max="4616" width="23.5703125" style="418" customWidth="1"/>
    <col min="4617" max="4864" width="8.7109375" style="418"/>
    <col min="4865" max="4865" width="8.140625" style="418" customWidth="1"/>
    <col min="4866" max="4866" width="40.140625" style="418" customWidth="1"/>
    <col min="4867" max="4867" width="43.42578125" style="418" customWidth="1"/>
    <col min="4868" max="4868" width="30.7109375" style="418" customWidth="1"/>
    <col min="4869" max="4869" width="24.85546875" style="418" customWidth="1"/>
    <col min="4870" max="4870" width="34.42578125" style="418" customWidth="1"/>
    <col min="4871" max="4871" width="27.140625" style="418" customWidth="1"/>
    <col min="4872" max="4872" width="23.5703125" style="418" customWidth="1"/>
    <col min="4873" max="5120" width="8.7109375" style="418"/>
    <col min="5121" max="5121" width="8.140625" style="418" customWidth="1"/>
    <col min="5122" max="5122" width="40.140625" style="418" customWidth="1"/>
    <col min="5123" max="5123" width="43.42578125" style="418" customWidth="1"/>
    <col min="5124" max="5124" width="30.7109375" style="418" customWidth="1"/>
    <col min="5125" max="5125" width="24.85546875" style="418" customWidth="1"/>
    <col min="5126" max="5126" width="34.42578125" style="418" customWidth="1"/>
    <col min="5127" max="5127" width="27.140625" style="418" customWidth="1"/>
    <col min="5128" max="5128" width="23.5703125" style="418" customWidth="1"/>
    <col min="5129" max="5376" width="8.7109375" style="418"/>
    <col min="5377" max="5377" width="8.140625" style="418" customWidth="1"/>
    <col min="5378" max="5378" width="40.140625" style="418" customWidth="1"/>
    <col min="5379" max="5379" width="43.42578125" style="418" customWidth="1"/>
    <col min="5380" max="5380" width="30.7109375" style="418" customWidth="1"/>
    <col min="5381" max="5381" width="24.85546875" style="418" customWidth="1"/>
    <col min="5382" max="5382" width="34.42578125" style="418" customWidth="1"/>
    <col min="5383" max="5383" width="27.140625" style="418" customWidth="1"/>
    <col min="5384" max="5384" width="23.5703125" style="418" customWidth="1"/>
    <col min="5385" max="5632" width="8.7109375" style="418"/>
    <col min="5633" max="5633" width="8.140625" style="418" customWidth="1"/>
    <col min="5634" max="5634" width="40.140625" style="418" customWidth="1"/>
    <col min="5635" max="5635" width="43.42578125" style="418" customWidth="1"/>
    <col min="5636" max="5636" width="30.7109375" style="418" customWidth="1"/>
    <col min="5637" max="5637" width="24.85546875" style="418" customWidth="1"/>
    <col min="5638" max="5638" width="34.42578125" style="418" customWidth="1"/>
    <col min="5639" max="5639" width="27.140625" style="418" customWidth="1"/>
    <col min="5640" max="5640" width="23.5703125" style="418" customWidth="1"/>
    <col min="5641" max="5888" width="8.7109375" style="418"/>
    <col min="5889" max="5889" width="8.140625" style="418" customWidth="1"/>
    <col min="5890" max="5890" width="40.140625" style="418" customWidth="1"/>
    <col min="5891" max="5891" width="43.42578125" style="418" customWidth="1"/>
    <col min="5892" max="5892" width="30.7109375" style="418" customWidth="1"/>
    <col min="5893" max="5893" width="24.85546875" style="418" customWidth="1"/>
    <col min="5894" max="5894" width="34.42578125" style="418" customWidth="1"/>
    <col min="5895" max="5895" width="27.140625" style="418" customWidth="1"/>
    <col min="5896" max="5896" width="23.5703125" style="418" customWidth="1"/>
    <col min="5897" max="6144" width="8.7109375" style="418"/>
    <col min="6145" max="6145" width="8.140625" style="418" customWidth="1"/>
    <col min="6146" max="6146" width="40.140625" style="418" customWidth="1"/>
    <col min="6147" max="6147" width="43.42578125" style="418" customWidth="1"/>
    <col min="6148" max="6148" width="30.7109375" style="418" customWidth="1"/>
    <col min="6149" max="6149" width="24.85546875" style="418" customWidth="1"/>
    <col min="6150" max="6150" width="34.42578125" style="418" customWidth="1"/>
    <col min="6151" max="6151" width="27.140625" style="418" customWidth="1"/>
    <col min="6152" max="6152" width="23.5703125" style="418" customWidth="1"/>
    <col min="6153" max="6400" width="8.7109375" style="418"/>
    <col min="6401" max="6401" width="8.140625" style="418" customWidth="1"/>
    <col min="6402" max="6402" width="40.140625" style="418" customWidth="1"/>
    <col min="6403" max="6403" width="43.42578125" style="418" customWidth="1"/>
    <col min="6404" max="6404" width="30.7109375" style="418" customWidth="1"/>
    <col min="6405" max="6405" width="24.85546875" style="418" customWidth="1"/>
    <col min="6406" max="6406" width="34.42578125" style="418" customWidth="1"/>
    <col min="6407" max="6407" width="27.140625" style="418" customWidth="1"/>
    <col min="6408" max="6408" width="23.5703125" style="418" customWidth="1"/>
    <col min="6409" max="6656" width="8.7109375" style="418"/>
    <col min="6657" max="6657" width="8.140625" style="418" customWidth="1"/>
    <col min="6658" max="6658" width="40.140625" style="418" customWidth="1"/>
    <col min="6659" max="6659" width="43.42578125" style="418" customWidth="1"/>
    <col min="6660" max="6660" width="30.7109375" style="418" customWidth="1"/>
    <col min="6661" max="6661" width="24.85546875" style="418" customWidth="1"/>
    <col min="6662" max="6662" width="34.42578125" style="418" customWidth="1"/>
    <col min="6663" max="6663" width="27.140625" style="418" customWidth="1"/>
    <col min="6664" max="6664" width="23.5703125" style="418" customWidth="1"/>
    <col min="6665" max="6912" width="8.7109375" style="418"/>
    <col min="6913" max="6913" width="8.140625" style="418" customWidth="1"/>
    <col min="6914" max="6914" width="40.140625" style="418" customWidth="1"/>
    <col min="6915" max="6915" width="43.42578125" style="418" customWidth="1"/>
    <col min="6916" max="6916" width="30.7109375" style="418" customWidth="1"/>
    <col min="6917" max="6917" width="24.85546875" style="418" customWidth="1"/>
    <col min="6918" max="6918" width="34.42578125" style="418" customWidth="1"/>
    <col min="6919" max="6919" width="27.140625" style="418" customWidth="1"/>
    <col min="6920" max="6920" width="23.5703125" style="418" customWidth="1"/>
    <col min="6921" max="7168" width="8.7109375" style="418"/>
    <col min="7169" max="7169" width="8.140625" style="418" customWidth="1"/>
    <col min="7170" max="7170" width="40.140625" style="418" customWidth="1"/>
    <col min="7171" max="7171" width="43.42578125" style="418" customWidth="1"/>
    <col min="7172" max="7172" width="30.7109375" style="418" customWidth="1"/>
    <col min="7173" max="7173" width="24.85546875" style="418" customWidth="1"/>
    <col min="7174" max="7174" width="34.42578125" style="418" customWidth="1"/>
    <col min="7175" max="7175" width="27.140625" style="418" customWidth="1"/>
    <col min="7176" max="7176" width="23.5703125" style="418" customWidth="1"/>
    <col min="7177" max="7424" width="8.7109375" style="418"/>
    <col min="7425" max="7425" width="8.140625" style="418" customWidth="1"/>
    <col min="7426" max="7426" width="40.140625" style="418" customWidth="1"/>
    <col min="7427" max="7427" width="43.42578125" style="418" customWidth="1"/>
    <col min="7428" max="7428" width="30.7109375" style="418" customWidth="1"/>
    <col min="7429" max="7429" width="24.85546875" style="418" customWidth="1"/>
    <col min="7430" max="7430" width="34.42578125" style="418" customWidth="1"/>
    <col min="7431" max="7431" width="27.140625" style="418" customWidth="1"/>
    <col min="7432" max="7432" width="23.5703125" style="418" customWidth="1"/>
    <col min="7433" max="7680" width="8.7109375" style="418"/>
    <col min="7681" max="7681" width="8.140625" style="418" customWidth="1"/>
    <col min="7682" max="7682" width="40.140625" style="418" customWidth="1"/>
    <col min="7683" max="7683" width="43.42578125" style="418" customWidth="1"/>
    <col min="7684" max="7684" width="30.7109375" style="418" customWidth="1"/>
    <col min="7685" max="7685" width="24.85546875" style="418" customWidth="1"/>
    <col min="7686" max="7686" width="34.42578125" style="418" customWidth="1"/>
    <col min="7687" max="7687" width="27.140625" style="418" customWidth="1"/>
    <col min="7688" max="7688" width="23.5703125" style="418" customWidth="1"/>
    <col min="7689" max="7936" width="8.7109375" style="418"/>
    <col min="7937" max="7937" width="8.140625" style="418" customWidth="1"/>
    <col min="7938" max="7938" width="40.140625" style="418" customWidth="1"/>
    <col min="7939" max="7939" width="43.42578125" style="418" customWidth="1"/>
    <col min="7940" max="7940" width="30.7109375" style="418" customWidth="1"/>
    <col min="7941" max="7941" width="24.85546875" style="418" customWidth="1"/>
    <col min="7942" max="7942" width="34.42578125" style="418" customWidth="1"/>
    <col min="7943" max="7943" width="27.140625" style="418" customWidth="1"/>
    <col min="7944" max="7944" width="23.5703125" style="418" customWidth="1"/>
    <col min="7945" max="8192" width="8.7109375" style="418"/>
    <col min="8193" max="8193" width="8.140625" style="418" customWidth="1"/>
    <col min="8194" max="8194" width="40.140625" style="418" customWidth="1"/>
    <col min="8195" max="8195" width="43.42578125" style="418" customWidth="1"/>
    <col min="8196" max="8196" width="30.7109375" style="418" customWidth="1"/>
    <col min="8197" max="8197" width="24.85546875" style="418" customWidth="1"/>
    <col min="8198" max="8198" width="34.42578125" style="418" customWidth="1"/>
    <col min="8199" max="8199" width="27.140625" style="418" customWidth="1"/>
    <col min="8200" max="8200" width="23.5703125" style="418" customWidth="1"/>
    <col min="8201" max="8448" width="8.7109375" style="418"/>
    <col min="8449" max="8449" width="8.140625" style="418" customWidth="1"/>
    <col min="8450" max="8450" width="40.140625" style="418" customWidth="1"/>
    <col min="8451" max="8451" width="43.42578125" style="418" customWidth="1"/>
    <col min="8452" max="8452" width="30.7109375" style="418" customWidth="1"/>
    <col min="8453" max="8453" width="24.85546875" style="418" customWidth="1"/>
    <col min="8454" max="8454" width="34.42578125" style="418" customWidth="1"/>
    <col min="8455" max="8455" width="27.140625" style="418" customWidth="1"/>
    <col min="8456" max="8456" width="23.5703125" style="418" customWidth="1"/>
    <col min="8457" max="8704" width="8.7109375" style="418"/>
    <col min="8705" max="8705" width="8.140625" style="418" customWidth="1"/>
    <col min="8706" max="8706" width="40.140625" style="418" customWidth="1"/>
    <col min="8707" max="8707" width="43.42578125" style="418" customWidth="1"/>
    <col min="8708" max="8708" width="30.7109375" style="418" customWidth="1"/>
    <col min="8709" max="8709" width="24.85546875" style="418" customWidth="1"/>
    <col min="8710" max="8710" width="34.42578125" style="418" customWidth="1"/>
    <col min="8711" max="8711" width="27.140625" style="418" customWidth="1"/>
    <col min="8712" max="8712" width="23.5703125" style="418" customWidth="1"/>
    <col min="8713" max="8960" width="8.7109375" style="418"/>
    <col min="8961" max="8961" width="8.140625" style="418" customWidth="1"/>
    <col min="8962" max="8962" width="40.140625" style="418" customWidth="1"/>
    <col min="8963" max="8963" width="43.42578125" style="418" customWidth="1"/>
    <col min="8964" max="8964" width="30.7109375" style="418" customWidth="1"/>
    <col min="8965" max="8965" width="24.85546875" style="418" customWidth="1"/>
    <col min="8966" max="8966" width="34.42578125" style="418" customWidth="1"/>
    <col min="8967" max="8967" width="27.140625" style="418" customWidth="1"/>
    <col min="8968" max="8968" width="23.5703125" style="418" customWidth="1"/>
    <col min="8969" max="9216" width="8.7109375" style="418"/>
    <col min="9217" max="9217" width="8.140625" style="418" customWidth="1"/>
    <col min="9218" max="9218" width="40.140625" style="418" customWidth="1"/>
    <col min="9219" max="9219" width="43.42578125" style="418" customWidth="1"/>
    <col min="9220" max="9220" width="30.7109375" style="418" customWidth="1"/>
    <col min="9221" max="9221" width="24.85546875" style="418" customWidth="1"/>
    <col min="9222" max="9222" width="34.42578125" style="418" customWidth="1"/>
    <col min="9223" max="9223" width="27.140625" style="418" customWidth="1"/>
    <col min="9224" max="9224" width="23.5703125" style="418" customWidth="1"/>
    <col min="9225" max="9472" width="8.7109375" style="418"/>
    <col min="9473" max="9473" width="8.140625" style="418" customWidth="1"/>
    <col min="9474" max="9474" width="40.140625" style="418" customWidth="1"/>
    <col min="9475" max="9475" width="43.42578125" style="418" customWidth="1"/>
    <col min="9476" max="9476" width="30.7109375" style="418" customWidth="1"/>
    <col min="9477" max="9477" width="24.85546875" style="418" customWidth="1"/>
    <col min="9478" max="9478" width="34.42578125" style="418" customWidth="1"/>
    <col min="9479" max="9479" width="27.140625" style="418" customWidth="1"/>
    <col min="9480" max="9480" width="23.5703125" style="418" customWidth="1"/>
    <col min="9481" max="9728" width="8.7109375" style="418"/>
    <col min="9729" max="9729" width="8.140625" style="418" customWidth="1"/>
    <col min="9730" max="9730" width="40.140625" style="418" customWidth="1"/>
    <col min="9731" max="9731" width="43.42578125" style="418" customWidth="1"/>
    <col min="9732" max="9732" width="30.7109375" style="418" customWidth="1"/>
    <col min="9733" max="9733" width="24.85546875" style="418" customWidth="1"/>
    <col min="9734" max="9734" width="34.42578125" style="418" customWidth="1"/>
    <col min="9735" max="9735" width="27.140625" style="418" customWidth="1"/>
    <col min="9736" max="9736" width="23.5703125" style="418" customWidth="1"/>
    <col min="9737" max="9984" width="8.7109375" style="418"/>
    <col min="9985" max="9985" width="8.140625" style="418" customWidth="1"/>
    <col min="9986" max="9986" width="40.140625" style="418" customWidth="1"/>
    <col min="9987" max="9987" width="43.42578125" style="418" customWidth="1"/>
    <col min="9988" max="9988" width="30.7109375" style="418" customWidth="1"/>
    <col min="9989" max="9989" width="24.85546875" style="418" customWidth="1"/>
    <col min="9990" max="9990" width="34.42578125" style="418" customWidth="1"/>
    <col min="9991" max="9991" width="27.140625" style="418" customWidth="1"/>
    <col min="9992" max="9992" width="23.5703125" style="418" customWidth="1"/>
    <col min="9993" max="10240" width="8.7109375" style="418"/>
    <col min="10241" max="10241" width="8.140625" style="418" customWidth="1"/>
    <col min="10242" max="10242" width="40.140625" style="418" customWidth="1"/>
    <col min="10243" max="10243" width="43.42578125" style="418" customWidth="1"/>
    <col min="10244" max="10244" width="30.7109375" style="418" customWidth="1"/>
    <col min="10245" max="10245" width="24.85546875" style="418" customWidth="1"/>
    <col min="10246" max="10246" width="34.42578125" style="418" customWidth="1"/>
    <col min="10247" max="10247" width="27.140625" style="418" customWidth="1"/>
    <col min="10248" max="10248" width="23.5703125" style="418" customWidth="1"/>
    <col min="10249" max="10496" width="8.7109375" style="418"/>
    <col min="10497" max="10497" width="8.140625" style="418" customWidth="1"/>
    <col min="10498" max="10498" width="40.140625" style="418" customWidth="1"/>
    <col min="10499" max="10499" width="43.42578125" style="418" customWidth="1"/>
    <col min="10500" max="10500" width="30.7109375" style="418" customWidth="1"/>
    <col min="10501" max="10501" width="24.85546875" style="418" customWidth="1"/>
    <col min="10502" max="10502" width="34.42578125" style="418" customWidth="1"/>
    <col min="10503" max="10503" width="27.140625" style="418" customWidth="1"/>
    <col min="10504" max="10504" width="23.5703125" style="418" customWidth="1"/>
    <col min="10505" max="10752" width="8.7109375" style="418"/>
    <col min="10753" max="10753" width="8.140625" style="418" customWidth="1"/>
    <col min="10754" max="10754" width="40.140625" style="418" customWidth="1"/>
    <col min="10755" max="10755" width="43.42578125" style="418" customWidth="1"/>
    <col min="10756" max="10756" width="30.7109375" style="418" customWidth="1"/>
    <col min="10757" max="10757" width="24.85546875" style="418" customWidth="1"/>
    <col min="10758" max="10758" width="34.42578125" style="418" customWidth="1"/>
    <col min="10759" max="10759" width="27.140625" style="418" customWidth="1"/>
    <col min="10760" max="10760" width="23.5703125" style="418" customWidth="1"/>
    <col min="10761" max="11008" width="8.7109375" style="418"/>
    <col min="11009" max="11009" width="8.140625" style="418" customWidth="1"/>
    <col min="11010" max="11010" width="40.140625" style="418" customWidth="1"/>
    <col min="11011" max="11011" width="43.42578125" style="418" customWidth="1"/>
    <col min="11012" max="11012" width="30.7109375" style="418" customWidth="1"/>
    <col min="11013" max="11013" width="24.85546875" style="418" customWidth="1"/>
    <col min="11014" max="11014" width="34.42578125" style="418" customWidth="1"/>
    <col min="11015" max="11015" width="27.140625" style="418" customWidth="1"/>
    <col min="11016" max="11016" width="23.5703125" style="418" customWidth="1"/>
    <col min="11017" max="11264" width="8.7109375" style="418"/>
    <col min="11265" max="11265" width="8.140625" style="418" customWidth="1"/>
    <col min="11266" max="11266" width="40.140625" style="418" customWidth="1"/>
    <col min="11267" max="11267" width="43.42578125" style="418" customWidth="1"/>
    <col min="11268" max="11268" width="30.7109375" style="418" customWidth="1"/>
    <col min="11269" max="11269" width="24.85546875" style="418" customWidth="1"/>
    <col min="11270" max="11270" width="34.42578125" style="418" customWidth="1"/>
    <col min="11271" max="11271" width="27.140625" style="418" customWidth="1"/>
    <col min="11272" max="11272" width="23.5703125" style="418" customWidth="1"/>
    <col min="11273" max="11520" width="8.7109375" style="418"/>
    <col min="11521" max="11521" width="8.140625" style="418" customWidth="1"/>
    <col min="11522" max="11522" width="40.140625" style="418" customWidth="1"/>
    <col min="11523" max="11523" width="43.42578125" style="418" customWidth="1"/>
    <col min="11524" max="11524" width="30.7109375" style="418" customWidth="1"/>
    <col min="11525" max="11525" width="24.85546875" style="418" customWidth="1"/>
    <col min="11526" max="11526" width="34.42578125" style="418" customWidth="1"/>
    <col min="11527" max="11527" width="27.140625" style="418" customWidth="1"/>
    <col min="11528" max="11528" width="23.5703125" style="418" customWidth="1"/>
    <col min="11529" max="11776" width="8.7109375" style="418"/>
    <col min="11777" max="11777" width="8.140625" style="418" customWidth="1"/>
    <col min="11778" max="11778" width="40.140625" style="418" customWidth="1"/>
    <col min="11779" max="11779" width="43.42578125" style="418" customWidth="1"/>
    <col min="11780" max="11780" width="30.7109375" style="418" customWidth="1"/>
    <col min="11781" max="11781" width="24.85546875" style="418" customWidth="1"/>
    <col min="11782" max="11782" width="34.42578125" style="418" customWidth="1"/>
    <col min="11783" max="11783" width="27.140625" style="418" customWidth="1"/>
    <col min="11784" max="11784" width="23.5703125" style="418" customWidth="1"/>
    <col min="11785" max="12032" width="8.7109375" style="418"/>
    <col min="12033" max="12033" width="8.140625" style="418" customWidth="1"/>
    <col min="12034" max="12034" width="40.140625" style="418" customWidth="1"/>
    <col min="12035" max="12035" width="43.42578125" style="418" customWidth="1"/>
    <col min="12036" max="12036" width="30.7109375" style="418" customWidth="1"/>
    <col min="12037" max="12037" width="24.85546875" style="418" customWidth="1"/>
    <col min="12038" max="12038" width="34.42578125" style="418" customWidth="1"/>
    <col min="12039" max="12039" width="27.140625" style="418" customWidth="1"/>
    <col min="12040" max="12040" width="23.5703125" style="418" customWidth="1"/>
    <col min="12041" max="12288" width="8.7109375" style="418"/>
    <col min="12289" max="12289" width="8.140625" style="418" customWidth="1"/>
    <col min="12290" max="12290" width="40.140625" style="418" customWidth="1"/>
    <col min="12291" max="12291" width="43.42578125" style="418" customWidth="1"/>
    <col min="12292" max="12292" width="30.7109375" style="418" customWidth="1"/>
    <col min="12293" max="12293" width="24.85546875" style="418" customWidth="1"/>
    <col min="12294" max="12294" width="34.42578125" style="418" customWidth="1"/>
    <col min="12295" max="12295" width="27.140625" style="418" customWidth="1"/>
    <col min="12296" max="12296" width="23.5703125" style="418" customWidth="1"/>
    <col min="12297" max="12544" width="8.7109375" style="418"/>
    <col min="12545" max="12545" width="8.140625" style="418" customWidth="1"/>
    <col min="12546" max="12546" width="40.140625" style="418" customWidth="1"/>
    <col min="12547" max="12547" width="43.42578125" style="418" customWidth="1"/>
    <col min="12548" max="12548" width="30.7109375" style="418" customWidth="1"/>
    <col min="12549" max="12549" width="24.85546875" style="418" customWidth="1"/>
    <col min="12550" max="12550" width="34.42578125" style="418" customWidth="1"/>
    <col min="12551" max="12551" width="27.140625" style="418" customWidth="1"/>
    <col min="12552" max="12552" width="23.5703125" style="418" customWidth="1"/>
    <col min="12553" max="12800" width="8.7109375" style="418"/>
    <col min="12801" max="12801" width="8.140625" style="418" customWidth="1"/>
    <col min="12802" max="12802" width="40.140625" style="418" customWidth="1"/>
    <col min="12803" max="12803" width="43.42578125" style="418" customWidth="1"/>
    <col min="12804" max="12804" width="30.7109375" style="418" customWidth="1"/>
    <col min="12805" max="12805" width="24.85546875" style="418" customWidth="1"/>
    <col min="12806" max="12806" width="34.42578125" style="418" customWidth="1"/>
    <col min="12807" max="12807" width="27.140625" style="418" customWidth="1"/>
    <col min="12808" max="12808" width="23.5703125" style="418" customWidth="1"/>
    <col min="12809" max="13056" width="8.7109375" style="418"/>
    <col min="13057" max="13057" width="8.140625" style="418" customWidth="1"/>
    <col min="13058" max="13058" width="40.140625" style="418" customWidth="1"/>
    <col min="13059" max="13059" width="43.42578125" style="418" customWidth="1"/>
    <col min="13060" max="13060" width="30.7109375" style="418" customWidth="1"/>
    <col min="13061" max="13061" width="24.85546875" style="418" customWidth="1"/>
    <col min="13062" max="13062" width="34.42578125" style="418" customWidth="1"/>
    <col min="13063" max="13063" width="27.140625" style="418" customWidth="1"/>
    <col min="13064" max="13064" width="23.5703125" style="418" customWidth="1"/>
    <col min="13065" max="13312" width="8.7109375" style="418"/>
    <col min="13313" max="13313" width="8.140625" style="418" customWidth="1"/>
    <col min="13314" max="13314" width="40.140625" style="418" customWidth="1"/>
    <col min="13315" max="13315" width="43.42578125" style="418" customWidth="1"/>
    <col min="13316" max="13316" width="30.7109375" style="418" customWidth="1"/>
    <col min="13317" max="13317" width="24.85546875" style="418" customWidth="1"/>
    <col min="13318" max="13318" width="34.42578125" style="418" customWidth="1"/>
    <col min="13319" max="13319" width="27.140625" style="418" customWidth="1"/>
    <col min="13320" max="13320" width="23.5703125" style="418" customWidth="1"/>
    <col min="13321" max="13568" width="8.7109375" style="418"/>
    <col min="13569" max="13569" width="8.140625" style="418" customWidth="1"/>
    <col min="13570" max="13570" width="40.140625" style="418" customWidth="1"/>
    <col min="13571" max="13571" width="43.42578125" style="418" customWidth="1"/>
    <col min="13572" max="13572" width="30.7109375" style="418" customWidth="1"/>
    <col min="13573" max="13573" width="24.85546875" style="418" customWidth="1"/>
    <col min="13574" max="13574" width="34.42578125" style="418" customWidth="1"/>
    <col min="13575" max="13575" width="27.140625" style="418" customWidth="1"/>
    <col min="13576" max="13576" width="23.5703125" style="418" customWidth="1"/>
    <col min="13577" max="13824" width="8.7109375" style="418"/>
    <col min="13825" max="13825" width="8.140625" style="418" customWidth="1"/>
    <col min="13826" max="13826" width="40.140625" style="418" customWidth="1"/>
    <col min="13827" max="13827" width="43.42578125" style="418" customWidth="1"/>
    <col min="13828" max="13828" width="30.7109375" style="418" customWidth="1"/>
    <col min="13829" max="13829" width="24.85546875" style="418" customWidth="1"/>
    <col min="13830" max="13830" width="34.42578125" style="418" customWidth="1"/>
    <col min="13831" max="13831" width="27.140625" style="418" customWidth="1"/>
    <col min="13832" max="13832" width="23.5703125" style="418" customWidth="1"/>
    <col min="13833" max="14080" width="8.7109375" style="418"/>
    <col min="14081" max="14081" width="8.140625" style="418" customWidth="1"/>
    <col min="14082" max="14082" width="40.140625" style="418" customWidth="1"/>
    <col min="14083" max="14083" width="43.42578125" style="418" customWidth="1"/>
    <col min="14084" max="14084" width="30.7109375" style="418" customWidth="1"/>
    <col min="14085" max="14085" width="24.85546875" style="418" customWidth="1"/>
    <col min="14086" max="14086" width="34.42578125" style="418" customWidth="1"/>
    <col min="14087" max="14087" width="27.140625" style="418" customWidth="1"/>
    <col min="14088" max="14088" width="23.5703125" style="418" customWidth="1"/>
    <col min="14089" max="14336" width="8.7109375" style="418"/>
    <col min="14337" max="14337" width="8.140625" style="418" customWidth="1"/>
    <col min="14338" max="14338" width="40.140625" style="418" customWidth="1"/>
    <col min="14339" max="14339" width="43.42578125" style="418" customWidth="1"/>
    <col min="14340" max="14340" width="30.7109375" style="418" customWidth="1"/>
    <col min="14341" max="14341" width="24.85546875" style="418" customWidth="1"/>
    <col min="14342" max="14342" width="34.42578125" style="418" customWidth="1"/>
    <col min="14343" max="14343" width="27.140625" style="418" customWidth="1"/>
    <col min="14344" max="14344" width="23.5703125" style="418" customWidth="1"/>
    <col min="14345" max="14592" width="8.7109375" style="418"/>
    <col min="14593" max="14593" width="8.140625" style="418" customWidth="1"/>
    <col min="14594" max="14594" width="40.140625" style="418" customWidth="1"/>
    <col min="14595" max="14595" width="43.42578125" style="418" customWidth="1"/>
    <col min="14596" max="14596" width="30.7109375" style="418" customWidth="1"/>
    <col min="14597" max="14597" width="24.85546875" style="418" customWidth="1"/>
    <col min="14598" max="14598" width="34.42578125" style="418" customWidth="1"/>
    <col min="14599" max="14599" width="27.140625" style="418" customWidth="1"/>
    <col min="14600" max="14600" width="23.5703125" style="418" customWidth="1"/>
    <col min="14601" max="14848" width="8.7109375" style="418"/>
    <col min="14849" max="14849" width="8.140625" style="418" customWidth="1"/>
    <col min="14850" max="14850" width="40.140625" style="418" customWidth="1"/>
    <col min="14851" max="14851" width="43.42578125" style="418" customWidth="1"/>
    <col min="14852" max="14852" width="30.7109375" style="418" customWidth="1"/>
    <col min="14853" max="14853" width="24.85546875" style="418" customWidth="1"/>
    <col min="14854" max="14854" width="34.42578125" style="418" customWidth="1"/>
    <col min="14855" max="14855" width="27.140625" style="418" customWidth="1"/>
    <col min="14856" max="14856" width="23.5703125" style="418" customWidth="1"/>
    <col min="14857" max="15104" width="8.7109375" style="418"/>
    <col min="15105" max="15105" width="8.140625" style="418" customWidth="1"/>
    <col min="15106" max="15106" width="40.140625" style="418" customWidth="1"/>
    <col min="15107" max="15107" width="43.42578125" style="418" customWidth="1"/>
    <col min="15108" max="15108" width="30.7109375" style="418" customWidth="1"/>
    <col min="15109" max="15109" width="24.85546875" style="418" customWidth="1"/>
    <col min="15110" max="15110" width="34.42578125" style="418" customWidth="1"/>
    <col min="15111" max="15111" width="27.140625" style="418" customWidth="1"/>
    <col min="15112" max="15112" width="23.5703125" style="418" customWidth="1"/>
    <col min="15113" max="15360" width="8.7109375" style="418"/>
    <col min="15361" max="15361" width="8.140625" style="418" customWidth="1"/>
    <col min="15362" max="15362" width="40.140625" style="418" customWidth="1"/>
    <col min="15363" max="15363" width="43.42578125" style="418" customWidth="1"/>
    <col min="15364" max="15364" width="30.7109375" style="418" customWidth="1"/>
    <col min="15365" max="15365" width="24.85546875" style="418" customWidth="1"/>
    <col min="15366" max="15366" width="34.42578125" style="418" customWidth="1"/>
    <col min="15367" max="15367" width="27.140625" style="418" customWidth="1"/>
    <col min="15368" max="15368" width="23.5703125" style="418" customWidth="1"/>
    <col min="15369" max="15616" width="8.7109375" style="418"/>
    <col min="15617" max="15617" width="8.140625" style="418" customWidth="1"/>
    <col min="15618" max="15618" width="40.140625" style="418" customWidth="1"/>
    <col min="15619" max="15619" width="43.42578125" style="418" customWidth="1"/>
    <col min="15620" max="15620" width="30.7109375" style="418" customWidth="1"/>
    <col min="15621" max="15621" width="24.85546875" style="418" customWidth="1"/>
    <col min="15622" max="15622" width="34.42578125" style="418" customWidth="1"/>
    <col min="15623" max="15623" width="27.140625" style="418" customWidth="1"/>
    <col min="15624" max="15624" width="23.5703125" style="418" customWidth="1"/>
    <col min="15625" max="15872" width="8.7109375" style="418"/>
    <col min="15873" max="15873" width="8.140625" style="418" customWidth="1"/>
    <col min="15874" max="15874" width="40.140625" style="418" customWidth="1"/>
    <col min="15875" max="15875" width="43.42578125" style="418" customWidth="1"/>
    <col min="15876" max="15876" width="30.7109375" style="418" customWidth="1"/>
    <col min="15877" max="15877" width="24.85546875" style="418" customWidth="1"/>
    <col min="15878" max="15878" width="34.42578125" style="418" customWidth="1"/>
    <col min="15879" max="15879" width="27.140625" style="418" customWidth="1"/>
    <col min="15880" max="15880" width="23.5703125" style="418" customWidth="1"/>
    <col min="15881" max="16128" width="8.7109375" style="418"/>
    <col min="16129" max="16129" width="8.140625" style="418" customWidth="1"/>
    <col min="16130" max="16130" width="40.140625" style="418" customWidth="1"/>
    <col min="16131" max="16131" width="43.42578125" style="418" customWidth="1"/>
    <col min="16132" max="16132" width="30.7109375" style="418" customWidth="1"/>
    <col min="16133" max="16133" width="24.85546875" style="418" customWidth="1"/>
    <col min="16134" max="16134" width="34.42578125" style="418" customWidth="1"/>
    <col min="16135" max="16135" width="27.140625" style="418" customWidth="1"/>
    <col min="16136" max="16136" width="23.5703125" style="418" customWidth="1"/>
    <col min="16137" max="16384" width="8.7109375" style="418"/>
  </cols>
  <sheetData>
    <row r="1" spans="2:9">
      <c r="C1" s="419"/>
      <c r="D1" s="419"/>
      <c r="E1" s="419"/>
    </row>
    <row r="2" spans="2:9">
      <c r="C2" s="419"/>
      <c r="D2" s="419"/>
      <c r="E2" s="419"/>
    </row>
    <row r="3" spans="2:9">
      <c r="C3" s="419"/>
      <c r="D3" s="419"/>
      <c r="E3" s="419"/>
    </row>
    <row r="4" spans="2:9">
      <c r="C4" s="419"/>
      <c r="D4" s="419"/>
      <c r="E4" s="419"/>
    </row>
    <row r="5" spans="2:9">
      <c r="C5" s="419"/>
      <c r="D5" s="419"/>
      <c r="E5" s="419"/>
    </row>
    <row r="6" spans="2:9">
      <c r="C6" s="419"/>
      <c r="D6" s="419"/>
      <c r="E6" s="419"/>
    </row>
    <row r="7" spans="2:9" ht="15.75" customHeight="1">
      <c r="B7" s="741" t="s">
        <v>0</v>
      </c>
      <c r="C7" s="741"/>
      <c r="D7" s="741"/>
      <c r="E7" s="741"/>
      <c r="F7" s="741"/>
      <c r="G7" s="741"/>
      <c r="H7" s="741"/>
    </row>
    <row r="8" spans="2:9" ht="15.75" customHeight="1">
      <c r="B8" s="741" t="s">
        <v>2</v>
      </c>
      <c r="C8" s="741"/>
      <c r="D8" s="741"/>
      <c r="E8" s="741"/>
      <c r="F8" s="741"/>
      <c r="G8" s="741"/>
      <c r="H8" s="741"/>
    </row>
    <row r="9" spans="2:9" ht="15" customHeight="1">
      <c r="B9" s="742" t="s">
        <v>5</v>
      </c>
      <c r="C9" s="742"/>
      <c r="D9" s="742"/>
      <c r="E9" s="742"/>
      <c r="F9" s="742"/>
      <c r="G9" s="742"/>
      <c r="H9" s="742"/>
    </row>
    <row r="12" spans="2:9" s="417" customFormat="1" ht="46.5" customHeight="1">
      <c r="B12" s="743" t="s">
        <v>202</v>
      </c>
      <c r="C12" s="744"/>
      <c r="D12" s="744"/>
      <c r="E12" s="744"/>
      <c r="F12" s="744"/>
      <c r="G12" s="744"/>
      <c r="H12" s="744"/>
    </row>
    <row r="13" spans="2:9">
      <c r="B13" s="745"/>
      <c r="C13" s="745"/>
      <c r="D13" s="745"/>
      <c r="E13" s="745"/>
      <c r="F13" s="745"/>
      <c r="G13" s="745"/>
      <c r="H13" s="420"/>
    </row>
    <row r="14" spans="2:9" s="417" customFormat="1">
      <c r="B14" s="745"/>
      <c r="C14" s="745"/>
      <c r="D14" s="745"/>
      <c r="E14" s="421" t="s">
        <v>203</v>
      </c>
      <c r="F14" s="421" t="s">
        <v>204</v>
      </c>
      <c r="G14" s="421"/>
      <c r="H14" s="422"/>
    </row>
    <row r="15" spans="2:9" ht="15.75" customHeight="1">
      <c r="B15" s="746" t="s">
        <v>205</v>
      </c>
      <c r="C15" s="746"/>
      <c r="D15" s="423">
        <v>0</v>
      </c>
      <c r="E15" s="424">
        <f>D15*0.08</f>
        <v>0</v>
      </c>
      <c r="F15" s="424"/>
      <c r="G15" s="425"/>
      <c r="H15" s="426">
        <f>D15+E15+F15+G15</f>
        <v>0</v>
      </c>
      <c r="I15" s="754">
        <f>H15+H17</f>
        <v>0</v>
      </c>
    </row>
    <row r="16" spans="2:9">
      <c r="B16" s="427"/>
      <c r="C16" s="427"/>
      <c r="D16" s="427"/>
      <c r="E16" s="421" t="s">
        <v>203</v>
      </c>
      <c r="F16" s="421" t="s">
        <v>204</v>
      </c>
      <c r="G16" s="421"/>
      <c r="H16" s="427"/>
      <c r="I16" s="755"/>
    </row>
    <row r="17" spans="2:9" ht="21" customHeight="1">
      <c r="B17" s="747" t="s">
        <v>206</v>
      </c>
      <c r="C17" s="747"/>
      <c r="D17" s="428"/>
      <c r="E17" s="424">
        <f>D17*0.08</f>
        <v>0</v>
      </c>
      <c r="F17" s="429"/>
      <c r="G17" s="430"/>
      <c r="H17" s="426">
        <f>D17+E17+F17+G17</f>
        <v>0</v>
      </c>
      <c r="I17" s="756"/>
    </row>
    <row r="18" spans="2:9">
      <c r="B18" s="427"/>
      <c r="C18" s="427"/>
      <c r="D18" s="427"/>
      <c r="E18" s="421" t="s">
        <v>203</v>
      </c>
      <c r="F18" s="421" t="s">
        <v>204</v>
      </c>
      <c r="G18" s="421" t="s">
        <v>207</v>
      </c>
      <c r="H18" s="427"/>
    </row>
    <row r="19" spans="2:9">
      <c r="B19" s="748" t="s">
        <v>208</v>
      </c>
      <c r="C19" s="748"/>
      <c r="D19" s="428">
        <f>13154.1-D68</f>
        <v>8942.130000000001</v>
      </c>
      <c r="E19" s="429">
        <f>(0)*8%</f>
        <v>0</v>
      </c>
      <c r="F19" s="429"/>
      <c r="G19" s="431">
        <f>G66</f>
        <v>520.4</v>
      </c>
      <c r="H19" s="426">
        <f>D19+E19+F19+G19</f>
        <v>9462.5300000000007</v>
      </c>
    </row>
    <row r="20" spans="2:9">
      <c r="B20" s="749"/>
      <c r="C20" s="749"/>
      <c r="D20" s="433"/>
      <c r="E20" s="420"/>
      <c r="F20" s="420"/>
      <c r="G20" s="420"/>
      <c r="H20" s="420"/>
    </row>
    <row r="21" spans="2:9">
      <c r="B21" s="420"/>
      <c r="C21" s="420"/>
      <c r="D21" s="420"/>
      <c r="E21" s="420"/>
      <c r="F21" s="420"/>
      <c r="G21" s="420"/>
      <c r="H21" s="420"/>
    </row>
    <row r="22" spans="2:9">
      <c r="B22" s="434" t="s">
        <v>209</v>
      </c>
      <c r="C22" s="435">
        <v>0</v>
      </c>
      <c r="D22" s="436" t="s">
        <v>210</v>
      </c>
      <c r="E22" s="437"/>
      <c r="F22" s="434" t="s">
        <v>211</v>
      </c>
      <c r="G22" s="435">
        <v>15514.2</v>
      </c>
      <c r="H22" s="436" t="s">
        <v>212</v>
      </c>
      <c r="I22" s="420"/>
    </row>
    <row r="23" spans="2:9">
      <c r="B23" s="438" t="s">
        <v>213</v>
      </c>
      <c r="C23" s="439">
        <f>SUM(0)*0.01</f>
        <v>0</v>
      </c>
      <c r="D23" s="437" t="s">
        <v>214</v>
      </c>
      <c r="E23" s="437"/>
      <c r="F23" s="440" t="s">
        <v>215</v>
      </c>
      <c r="G23" s="439">
        <f>(193927.57)*8%</f>
        <v>15514.205600000001</v>
      </c>
      <c r="H23" s="437" t="s">
        <v>216</v>
      </c>
      <c r="I23" s="420"/>
    </row>
    <row r="24" spans="2:9">
      <c r="B24" s="441" t="s">
        <v>217</v>
      </c>
      <c r="C24" s="442">
        <v>0</v>
      </c>
      <c r="D24" s="437" t="s">
        <v>218</v>
      </c>
      <c r="E24" s="437"/>
      <c r="F24" s="443" t="s">
        <v>219</v>
      </c>
      <c r="G24" s="442">
        <v>0</v>
      </c>
      <c r="H24" s="437" t="s">
        <v>220</v>
      </c>
      <c r="I24" s="420"/>
    </row>
    <row r="25" spans="2:9">
      <c r="B25" s="443" t="s">
        <v>221</v>
      </c>
      <c r="C25" s="442">
        <v>0</v>
      </c>
      <c r="D25" s="761" t="s">
        <v>222</v>
      </c>
      <c r="E25" s="761"/>
      <c r="F25" s="443" t="s">
        <v>223</v>
      </c>
      <c r="G25" s="445">
        <f>E15</f>
        <v>0</v>
      </c>
      <c r="H25" s="437" t="s">
        <v>224</v>
      </c>
      <c r="I25" s="420"/>
    </row>
    <row r="26" spans="2:9">
      <c r="B26" s="443" t="s">
        <v>225</v>
      </c>
      <c r="C26" s="442">
        <v>0</v>
      </c>
      <c r="D26" s="761" t="s">
        <v>226</v>
      </c>
      <c r="E26" s="761"/>
      <c r="F26" s="443" t="s">
        <v>227</v>
      </c>
      <c r="G26" s="442">
        <f>E17</f>
        <v>0</v>
      </c>
      <c r="H26" s="437" t="s">
        <v>228</v>
      </c>
      <c r="I26" s="420"/>
    </row>
    <row r="27" spans="2:9">
      <c r="B27" s="443" t="s">
        <v>229</v>
      </c>
      <c r="C27" s="442">
        <v>0</v>
      </c>
      <c r="D27" s="444" t="s">
        <v>230</v>
      </c>
      <c r="E27" s="444"/>
      <c r="F27" s="446" t="s">
        <v>231</v>
      </c>
      <c r="G27" s="442">
        <f>E19</f>
        <v>0</v>
      </c>
      <c r="H27" s="437" t="s">
        <v>232</v>
      </c>
      <c r="I27" s="420"/>
    </row>
    <row r="28" spans="2:9">
      <c r="B28" s="447" t="s">
        <v>185</v>
      </c>
      <c r="C28" s="448">
        <f>SUM(C23:C27)-C25</f>
        <v>0</v>
      </c>
      <c r="D28" s="420"/>
      <c r="E28" s="420"/>
      <c r="F28" s="447" t="s">
        <v>185</v>
      </c>
      <c r="G28" s="449">
        <f>SUM(G23:G27)</f>
        <v>15514.205600000001</v>
      </c>
      <c r="H28" s="420"/>
    </row>
    <row r="29" spans="2:9">
      <c r="B29" s="450" t="s">
        <v>233</v>
      </c>
      <c r="C29" s="451">
        <f>C28-C22</f>
        <v>0</v>
      </c>
      <c r="D29" s="420"/>
      <c r="E29" s="420"/>
      <c r="F29" s="450" t="s">
        <v>233</v>
      </c>
      <c r="G29" s="451">
        <f>G28-G22</f>
        <v>5.6000000004132744E-3</v>
      </c>
      <c r="H29" s="420"/>
    </row>
    <row r="30" spans="2:9">
      <c r="B30" s="420"/>
      <c r="C30" s="420"/>
      <c r="D30" s="420"/>
      <c r="E30" s="420"/>
      <c r="F30" s="420"/>
      <c r="G30" s="420"/>
      <c r="H30" s="420"/>
    </row>
    <row r="31" spans="2:9">
      <c r="B31" s="420"/>
      <c r="C31" s="420"/>
      <c r="D31" s="420"/>
      <c r="E31" s="420"/>
      <c r="F31" s="420"/>
      <c r="G31" s="420"/>
      <c r="H31" s="420"/>
    </row>
    <row r="32" spans="2:9">
      <c r="B32" s="762" t="s">
        <v>234</v>
      </c>
      <c r="C32" s="762"/>
      <c r="D32" s="762"/>
      <c r="E32" s="762"/>
      <c r="F32" s="762"/>
      <c r="G32" s="762"/>
      <c r="H32" s="762"/>
    </row>
    <row r="33" spans="1:8" ht="21" customHeight="1">
      <c r="B33" s="452">
        <f>B37+B38-B34-B35-B36</f>
        <v>193927.57</v>
      </c>
      <c r="C33" s="453" t="s">
        <v>235</v>
      </c>
      <c r="D33" s="454"/>
      <c r="E33" s="454"/>
      <c r="F33" s="454"/>
      <c r="G33" s="420"/>
      <c r="H33" s="420"/>
    </row>
    <row r="34" spans="1:8">
      <c r="B34" s="455">
        <f>D15</f>
        <v>0</v>
      </c>
      <c r="C34" s="757" t="s">
        <v>236</v>
      </c>
      <c r="D34" s="757"/>
      <c r="E34" s="757"/>
      <c r="F34" s="757"/>
      <c r="G34" s="420"/>
      <c r="H34" s="420"/>
    </row>
    <row r="35" spans="1:8" ht="15.75" customHeight="1">
      <c r="B35" s="456">
        <f>D17</f>
        <v>0</v>
      </c>
      <c r="C35" s="757" t="s">
        <v>237</v>
      </c>
      <c r="D35" s="757"/>
      <c r="E35" s="757"/>
      <c r="F35" s="757"/>
      <c r="G35" s="420"/>
      <c r="H35" s="420"/>
    </row>
    <row r="36" spans="1:8">
      <c r="B36" s="457">
        <f>D42</f>
        <v>5698.4699999999993</v>
      </c>
      <c r="C36" s="757" t="s">
        <v>238</v>
      </c>
      <c r="D36" s="757"/>
      <c r="E36" s="757"/>
      <c r="F36" s="757"/>
      <c r="G36" s="420"/>
      <c r="H36" s="420"/>
    </row>
    <row r="37" spans="1:8" ht="21" customHeight="1">
      <c r="A37" s="458"/>
      <c r="B37" s="459">
        <v>199626.04</v>
      </c>
      <c r="C37" s="758" t="s">
        <v>239</v>
      </c>
      <c r="D37" s="758"/>
      <c r="E37" s="758"/>
      <c r="F37" s="758"/>
      <c r="G37" s="420"/>
      <c r="H37" s="420"/>
    </row>
    <row r="38" spans="1:8">
      <c r="A38" s="458"/>
      <c r="B38" s="460">
        <v>0</v>
      </c>
      <c r="C38" s="759" t="s">
        <v>240</v>
      </c>
      <c r="D38" s="759"/>
      <c r="E38" s="759"/>
      <c r="F38" s="759"/>
      <c r="G38" s="420"/>
      <c r="H38" s="420"/>
    </row>
    <row r="39" spans="1:8">
      <c r="B39" s="457">
        <f>D19</f>
        <v>8942.130000000001</v>
      </c>
      <c r="C39" s="759" t="s">
        <v>241</v>
      </c>
      <c r="D39" s="759"/>
      <c r="E39" s="759"/>
      <c r="F39" s="759"/>
      <c r="G39" s="420"/>
      <c r="H39" s="420"/>
    </row>
    <row r="40" spans="1:8">
      <c r="B40" s="461">
        <f>SUM(B37:B39)</f>
        <v>208568.17</v>
      </c>
      <c r="C40" s="760" t="s">
        <v>242</v>
      </c>
      <c r="D40" s="760"/>
      <c r="E40" s="760"/>
      <c r="F40" s="760"/>
      <c r="G40" s="420"/>
      <c r="H40" s="420"/>
    </row>
    <row r="41" spans="1:8">
      <c r="B41" s="420"/>
      <c r="C41" s="420"/>
      <c r="D41" s="420"/>
      <c r="E41" s="420"/>
      <c r="F41" s="420"/>
      <c r="G41" s="420"/>
      <c r="H41" s="420"/>
    </row>
    <row r="42" spans="1:8" ht="31.5">
      <c r="B42" s="462" t="s">
        <v>243</v>
      </c>
      <c r="C42" s="463" t="s">
        <v>244</v>
      </c>
      <c r="D42" s="464">
        <f>SUM(D43:D65)</f>
        <v>5698.4699999999993</v>
      </c>
      <c r="E42" s="420"/>
      <c r="F42" s="750" t="s">
        <v>245</v>
      </c>
      <c r="G42" s="750"/>
      <c r="H42" s="750"/>
    </row>
    <row r="43" spans="1:8">
      <c r="B43" s="465">
        <v>273</v>
      </c>
      <c r="C43" s="466" t="s">
        <v>246</v>
      </c>
      <c r="D43" s="467">
        <v>395.01</v>
      </c>
      <c r="E43" s="420"/>
      <c r="F43" s="468" t="s">
        <v>247</v>
      </c>
      <c r="G43" s="469" t="s">
        <v>248</v>
      </c>
      <c r="H43" s="469" t="s">
        <v>249</v>
      </c>
    </row>
    <row r="44" spans="1:8">
      <c r="B44" s="465">
        <v>277</v>
      </c>
      <c r="C44" s="466" t="s">
        <v>246</v>
      </c>
      <c r="D44" s="467">
        <v>1041.33</v>
      </c>
      <c r="E44" s="420"/>
      <c r="F44" s="470" t="s">
        <v>250</v>
      </c>
      <c r="G44" s="467">
        <v>199.12</v>
      </c>
      <c r="H44" s="467">
        <v>199.12</v>
      </c>
    </row>
    <row r="45" spans="1:8">
      <c r="B45" s="465">
        <v>360</v>
      </c>
      <c r="C45" s="466" t="s">
        <v>251</v>
      </c>
      <c r="D45" s="467">
        <v>817.46</v>
      </c>
      <c r="E45" s="420"/>
      <c r="F45" s="471" t="s">
        <v>252</v>
      </c>
      <c r="G45" s="467">
        <v>202.02</v>
      </c>
      <c r="H45" s="467">
        <v>202.02</v>
      </c>
    </row>
    <row r="46" spans="1:8">
      <c r="B46" s="465">
        <v>995</v>
      </c>
      <c r="C46" s="466" t="s">
        <v>253</v>
      </c>
      <c r="D46" s="467">
        <v>1750.57</v>
      </c>
      <c r="E46" s="420"/>
      <c r="F46" s="472" t="s">
        <v>254</v>
      </c>
      <c r="G46" s="467">
        <v>119.26</v>
      </c>
      <c r="H46" s="467">
        <v>119.26</v>
      </c>
    </row>
    <row r="47" spans="1:8">
      <c r="B47" s="465">
        <v>8926</v>
      </c>
      <c r="C47" s="466" t="s">
        <v>255</v>
      </c>
      <c r="D47" s="467">
        <v>1694.1</v>
      </c>
      <c r="E47" s="420"/>
      <c r="F47" s="472" t="s">
        <v>256</v>
      </c>
      <c r="G47" s="467">
        <v>0</v>
      </c>
      <c r="H47" s="467"/>
    </row>
    <row r="48" spans="1:8">
      <c r="B48" s="465"/>
      <c r="C48" s="466"/>
      <c r="D48" s="467"/>
      <c r="E48" s="420"/>
      <c r="F48" s="472"/>
      <c r="G48" s="467"/>
      <c r="H48" s="467"/>
    </row>
    <row r="49" spans="2:8">
      <c r="B49" s="465"/>
      <c r="C49" s="466"/>
      <c r="D49" s="467"/>
      <c r="E49" s="420"/>
      <c r="F49" s="472"/>
      <c r="G49" s="467"/>
      <c r="H49" s="467"/>
    </row>
    <row r="50" spans="2:8">
      <c r="B50" s="465"/>
      <c r="C50" s="466"/>
      <c r="D50" s="467">
        <v>0</v>
      </c>
      <c r="E50" s="420"/>
      <c r="F50" s="472"/>
      <c r="G50" s="467"/>
      <c r="H50" s="467"/>
    </row>
    <row r="51" spans="2:8">
      <c r="B51" s="465"/>
      <c r="C51" s="466"/>
      <c r="D51" s="467">
        <v>0</v>
      </c>
      <c r="E51" s="420"/>
      <c r="F51" s="472"/>
      <c r="G51" s="467"/>
      <c r="H51" s="467"/>
    </row>
    <row r="52" spans="2:8">
      <c r="B52" s="465"/>
      <c r="C52" s="466"/>
      <c r="D52" s="467">
        <v>0</v>
      </c>
      <c r="E52" s="420"/>
      <c r="F52" s="472"/>
      <c r="G52" s="467"/>
      <c r="H52" s="467"/>
    </row>
    <row r="53" spans="2:8">
      <c r="B53" s="465"/>
      <c r="C53" s="466"/>
      <c r="D53" s="467">
        <v>0</v>
      </c>
      <c r="E53" s="420"/>
      <c r="F53" s="472"/>
      <c r="G53" s="467"/>
      <c r="H53" s="467"/>
    </row>
    <row r="54" spans="2:8">
      <c r="B54" s="465"/>
      <c r="C54" s="466"/>
      <c r="D54" s="467">
        <v>0</v>
      </c>
      <c r="E54" s="420"/>
      <c r="F54" s="472"/>
      <c r="G54" s="467"/>
      <c r="H54" s="467"/>
    </row>
    <row r="55" spans="2:8">
      <c r="B55" s="465"/>
      <c r="C55" s="466"/>
      <c r="D55" s="467">
        <v>0</v>
      </c>
      <c r="E55" s="420"/>
      <c r="F55" s="472"/>
      <c r="G55" s="467"/>
      <c r="H55" s="467"/>
    </row>
    <row r="56" spans="2:8">
      <c r="B56" s="465"/>
      <c r="C56" s="466"/>
      <c r="D56" s="467">
        <v>0</v>
      </c>
      <c r="E56" s="420"/>
      <c r="F56" s="472"/>
      <c r="G56" s="467"/>
      <c r="H56" s="467">
        <v>0</v>
      </c>
    </row>
    <row r="57" spans="2:8">
      <c r="B57" s="465"/>
      <c r="C57" s="466"/>
      <c r="D57" s="467">
        <v>0</v>
      </c>
      <c r="E57" s="420"/>
      <c r="F57" s="472"/>
      <c r="G57" s="467"/>
      <c r="H57" s="467">
        <v>0</v>
      </c>
    </row>
    <row r="58" spans="2:8">
      <c r="B58" s="465"/>
      <c r="C58" s="466"/>
      <c r="D58" s="467">
        <v>0</v>
      </c>
      <c r="E58" s="420"/>
      <c r="F58" s="472"/>
      <c r="G58" s="467"/>
      <c r="H58" s="467">
        <v>0</v>
      </c>
    </row>
    <row r="59" spans="2:8">
      <c r="B59" s="465"/>
      <c r="C59" s="466"/>
      <c r="D59" s="467">
        <v>0</v>
      </c>
      <c r="E59" s="420"/>
      <c r="F59" s="472"/>
      <c r="G59" s="467"/>
      <c r="H59" s="467">
        <v>0</v>
      </c>
    </row>
    <row r="60" spans="2:8">
      <c r="B60" s="465"/>
      <c r="C60" s="466"/>
      <c r="D60" s="467">
        <v>0</v>
      </c>
      <c r="E60" s="420"/>
      <c r="F60" s="472"/>
      <c r="G60" s="467"/>
      <c r="H60" s="467">
        <v>0</v>
      </c>
    </row>
    <row r="61" spans="2:8">
      <c r="B61" s="473"/>
      <c r="C61" s="474"/>
      <c r="D61" s="475"/>
      <c r="E61" s="420"/>
      <c r="F61" s="476"/>
      <c r="G61" s="467"/>
      <c r="H61" s="467"/>
    </row>
    <row r="62" spans="2:8">
      <c r="B62" s="473"/>
      <c r="C62" s="474"/>
      <c r="D62" s="475"/>
      <c r="E62" s="420"/>
      <c r="F62" s="476"/>
      <c r="G62" s="467"/>
      <c r="H62" s="467"/>
    </row>
    <row r="63" spans="2:8">
      <c r="B63" s="473"/>
      <c r="C63" s="474"/>
      <c r="D63" s="475"/>
      <c r="E63" s="420"/>
      <c r="F63" s="476"/>
      <c r="G63" s="467"/>
      <c r="H63" s="467"/>
    </row>
    <row r="64" spans="2:8">
      <c r="B64" s="473"/>
      <c r="C64" s="474"/>
      <c r="D64" s="475"/>
      <c r="E64" s="420"/>
      <c r="F64" s="476"/>
      <c r="G64" s="467"/>
      <c r="H64" s="467"/>
    </row>
    <row r="65" spans="1:9">
      <c r="B65" s="473"/>
      <c r="C65" s="474"/>
      <c r="D65" s="475"/>
      <c r="E65" s="420"/>
      <c r="F65" s="476"/>
      <c r="G65" s="467"/>
      <c r="H65" s="467"/>
    </row>
    <row r="66" spans="1:9">
      <c r="B66" s="420"/>
      <c r="C66" s="420"/>
      <c r="D66" s="420"/>
      <c r="E66" s="420"/>
      <c r="F66" s="477" t="s">
        <v>185</v>
      </c>
      <c r="G66" s="478">
        <f>SUM(G44:G65)</f>
        <v>520.4</v>
      </c>
      <c r="H66" s="478">
        <f>SUM(H44:H65)</f>
        <v>520.4</v>
      </c>
    </row>
    <row r="67" spans="1:9">
      <c r="D67" s="420"/>
      <c r="E67" s="420"/>
      <c r="F67" s="479"/>
      <c r="G67" s="479"/>
      <c r="H67" s="479"/>
    </row>
    <row r="68" spans="1:9" ht="33.950000000000003" customHeight="1">
      <c r="B68" s="462" t="s">
        <v>243</v>
      </c>
      <c r="C68" s="463" t="s">
        <v>257</v>
      </c>
      <c r="D68" s="464">
        <f>SUM(D69:D84)</f>
        <v>4211.97</v>
      </c>
      <c r="F68" s="751" t="s">
        <v>258</v>
      </c>
      <c r="G68" s="752"/>
      <c r="H68" s="752"/>
      <c r="I68" s="492"/>
    </row>
    <row r="69" spans="1:9">
      <c r="B69" s="465">
        <v>842</v>
      </c>
      <c r="C69" t="s">
        <v>259</v>
      </c>
      <c r="D69" s="467">
        <v>1216.55</v>
      </c>
      <c r="F69" s="469" t="s">
        <v>260</v>
      </c>
      <c r="G69" s="480">
        <f>G23+G24</f>
        <v>15514.205600000001</v>
      </c>
      <c r="H69" s="481" t="s">
        <v>261</v>
      </c>
      <c r="I69" s="493"/>
    </row>
    <row r="70" spans="1:9">
      <c r="B70" s="465">
        <v>8566</v>
      </c>
      <c r="C70" s="466" t="s">
        <v>262</v>
      </c>
      <c r="D70" s="467">
        <v>2400</v>
      </c>
      <c r="F70" s="469" t="s">
        <v>263</v>
      </c>
      <c r="G70" s="480">
        <f>C23+C24</f>
        <v>0</v>
      </c>
      <c r="H70" s="481" t="s">
        <v>264</v>
      </c>
      <c r="I70" s="493"/>
    </row>
    <row r="71" spans="1:9">
      <c r="B71" s="465">
        <v>273</v>
      </c>
      <c r="C71" s="466" t="s">
        <v>246</v>
      </c>
      <c r="D71" s="467">
        <v>221.02</v>
      </c>
      <c r="F71" s="421"/>
      <c r="G71" s="427"/>
      <c r="H71" s="482"/>
      <c r="I71" s="421"/>
    </row>
    <row r="72" spans="1:9" ht="15.75" customHeight="1">
      <c r="A72" s="418">
        <v>0</v>
      </c>
      <c r="B72" s="465">
        <v>8921</v>
      </c>
      <c r="C72" s="466" t="s">
        <v>265</v>
      </c>
      <c r="D72" s="467">
        <v>374.4</v>
      </c>
      <c r="F72" s="753" t="s">
        <v>266</v>
      </c>
      <c r="G72" s="753"/>
      <c r="H72" s="483"/>
      <c r="I72" s="494"/>
    </row>
    <row r="73" spans="1:9">
      <c r="B73" s="465"/>
      <c r="C73" s="466"/>
      <c r="D73" s="467"/>
      <c r="F73" s="484" t="s">
        <v>267</v>
      </c>
      <c r="G73" s="426">
        <f>G74-G80</f>
        <v>25064.53</v>
      </c>
      <c r="H73" s="485"/>
      <c r="I73" s="494"/>
    </row>
    <row r="74" spans="1:9">
      <c r="B74" s="465"/>
      <c r="C74" s="466"/>
      <c r="D74" s="467"/>
      <c r="F74" s="486" t="s">
        <v>268</v>
      </c>
      <c r="G74" s="487">
        <f>SUM(G75:G79)</f>
        <v>28831.14</v>
      </c>
      <c r="H74" s="485"/>
      <c r="I74" s="494"/>
    </row>
    <row r="75" spans="1:9">
      <c r="B75" s="465"/>
      <c r="C75" s="466"/>
      <c r="D75" s="467">
        <v>0</v>
      </c>
      <c r="F75" s="476" t="s">
        <v>269</v>
      </c>
      <c r="G75" s="488">
        <f>5103.47+86.25</f>
        <v>5189.72</v>
      </c>
      <c r="H75" s="489"/>
      <c r="I75" s="495"/>
    </row>
    <row r="76" spans="1:9">
      <c r="B76" s="465"/>
      <c r="C76" s="466"/>
      <c r="D76" s="467">
        <v>0</v>
      </c>
      <c r="F76" s="476" t="s">
        <v>270</v>
      </c>
      <c r="G76" s="488">
        <v>0</v>
      </c>
      <c r="I76" s="496"/>
    </row>
    <row r="77" spans="1:9">
      <c r="B77" s="465"/>
      <c r="C77" s="466"/>
      <c r="D77" s="467">
        <v>0</v>
      </c>
      <c r="F77" s="476" t="s">
        <v>271</v>
      </c>
      <c r="G77" s="488">
        <f>(616.03+1041.33+817.46)</f>
        <v>2474.8199999999997</v>
      </c>
      <c r="I77" s="496"/>
    </row>
    <row r="78" spans="1:9">
      <c r="B78" s="465"/>
      <c r="C78" s="466"/>
      <c r="D78" s="467">
        <v>0</v>
      </c>
      <c r="F78" s="476" t="s">
        <v>272</v>
      </c>
      <c r="G78" s="488">
        <v>0</v>
      </c>
      <c r="I78" s="496"/>
    </row>
    <row r="79" spans="1:9">
      <c r="B79" s="465"/>
      <c r="C79" s="466"/>
      <c r="D79" s="467">
        <v>0</v>
      </c>
      <c r="F79" s="490" t="s">
        <v>273</v>
      </c>
      <c r="G79" s="488">
        <v>21166.6</v>
      </c>
      <c r="I79" s="496"/>
    </row>
    <row r="80" spans="1:9">
      <c r="B80" s="465"/>
      <c r="C80" s="466"/>
      <c r="D80" s="467">
        <v>0</v>
      </c>
      <c r="F80" s="486" t="s">
        <v>274</v>
      </c>
      <c r="G80" s="487">
        <f>SUM(G81:G83)</f>
        <v>3766.6099999999997</v>
      </c>
      <c r="H80" s="420"/>
      <c r="I80" s="420"/>
    </row>
    <row r="81" spans="2:9">
      <c r="B81" s="465"/>
      <c r="C81" s="466"/>
      <c r="D81" s="467">
        <v>0</v>
      </c>
      <c r="F81" s="476" t="s">
        <v>275</v>
      </c>
      <c r="G81" s="488">
        <v>2136.64</v>
      </c>
      <c r="H81" s="432"/>
      <c r="I81" s="432"/>
    </row>
    <row r="82" spans="2:9">
      <c r="B82" s="465"/>
      <c r="C82" s="466"/>
      <c r="D82" s="467">
        <v>0</v>
      </c>
      <c r="F82" s="490" t="s">
        <v>276</v>
      </c>
      <c r="G82" s="488">
        <v>0</v>
      </c>
      <c r="H82" s="432" t="s">
        <v>112</v>
      </c>
      <c r="I82" s="432"/>
    </row>
    <row r="83" spans="2:9">
      <c r="B83" s="466"/>
      <c r="C83" s="491"/>
      <c r="D83" s="467">
        <v>0</v>
      </c>
      <c r="F83" s="476" t="s">
        <v>277</v>
      </c>
      <c r="G83" s="488">
        <v>1629.97</v>
      </c>
      <c r="H83" s="749"/>
      <c r="I83" s="749"/>
    </row>
    <row r="84" spans="2:9">
      <c r="B84" s="465"/>
      <c r="C84" s="466"/>
      <c r="D84" s="467">
        <v>0</v>
      </c>
    </row>
  </sheetData>
  <sheetProtection password="8F50" sheet="1" objects="1" scenarios="1"/>
  <customSheetViews>
    <customSheetView guid="{6AC9DC6A-6AFE-4FBF-BE69-2D4F84D27B2A}" scale="85" topLeftCell="A16">
      <selection activeCell="H46" sqref="H46"/>
      <colBreaks count="1" manualBreakCount="1">
        <brk id="9" max="1048575" man="1"/>
      </colBreaks>
      <pageMargins left="0.511811023622047" right="0.511811023622047" top="0.78740157480314998" bottom="0.78740157480314998" header="0.31496062992126" footer="0.31496062992126"/>
      <pageSetup paperSize="9" scale="35" orientation="landscape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" right="0.511811023622047" top="0.78740157480314998" bottom="0.78740157480314998" header="0.31496062992126" footer="0.31496062992126"/>
  <pageSetup paperSize="9" scale="35" orientation="landscape"/>
  <colBreaks count="1" manualBreakCount="1">
    <brk id="9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5"/>
  <sheetViews>
    <sheetView topLeftCell="A3" zoomScale="89" zoomScaleNormal="89" workbookViewId="0">
      <selection activeCell="G22" sqref="G22"/>
    </sheetView>
  </sheetViews>
  <sheetFormatPr defaultColWidth="9.140625" defaultRowHeight="15"/>
  <cols>
    <col min="1" max="1" width="50.5703125" style="16" customWidth="1"/>
    <col min="2" max="2" width="14.28515625" style="16" customWidth="1"/>
    <col min="3" max="3" width="8.5703125" style="16" customWidth="1"/>
    <col min="4" max="4" width="7.7109375" style="16" customWidth="1"/>
    <col min="5" max="5" width="9.140625" style="16"/>
    <col min="6" max="6" width="9.28515625" style="16" customWidth="1"/>
    <col min="7" max="7" width="6.140625" style="16" customWidth="1"/>
    <col min="8" max="10" width="9.140625" style="16"/>
    <col min="11" max="11" width="12" style="16" customWidth="1"/>
    <col min="12" max="16384" width="9.140625" style="16"/>
  </cols>
  <sheetData>
    <row r="2" spans="1:11" ht="21">
      <c r="A2" s="763"/>
      <c r="B2" s="763"/>
      <c r="C2" s="19"/>
      <c r="D2" s="19"/>
      <c r="E2" s="19"/>
      <c r="F2" s="19"/>
      <c r="G2" s="19"/>
      <c r="H2" s="19"/>
      <c r="I2" s="19"/>
      <c r="J2" s="19"/>
      <c r="K2" s="19"/>
    </row>
    <row r="3" spans="1:11" ht="21">
      <c r="A3" s="17"/>
      <c r="B3" s="17"/>
      <c r="C3" s="19"/>
      <c r="D3" s="19"/>
      <c r="E3" s="19"/>
      <c r="F3" s="19"/>
      <c r="G3" s="19"/>
      <c r="H3" s="19"/>
      <c r="I3" s="19"/>
      <c r="J3" s="19"/>
      <c r="K3" s="19"/>
    </row>
    <row r="4" spans="1:11" ht="21">
      <c r="A4" s="17"/>
      <c r="B4" s="17"/>
      <c r="C4" s="19"/>
      <c r="D4" s="19"/>
      <c r="E4" s="19"/>
      <c r="F4" s="19"/>
      <c r="G4" s="19"/>
      <c r="H4" s="19"/>
      <c r="I4" s="19"/>
      <c r="J4" s="19"/>
      <c r="K4" s="19"/>
    </row>
    <row r="5" spans="1:11" ht="21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</row>
    <row r="6" spans="1:11" ht="21" customHeight="1">
      <c r="A6" s="741" t="s">
        <v>0</v>
      </c>
      <c r="B6" s="741"/>
      <c r="C6" s="741"/>
      <c r="D6" s="741"/>
      <c r="E6" s="741"/>
      <c r="F6" s="741"/>
      <c r="G6" s="741"/>
      <c r="H6" s="741"/>
      <c r="I6" s="741"/>
      <c r="J6" s="741"/>
      <c r="K6" s="741"/>
    </row>
    <row r="7" spans="1:11" ht="21" customHeight="1">
      <c r="A7" s="741" t="s">
        <v>2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</row>
    <row r="8" spans="1:11" ht="21" customHeight="1">
      <c r="A8" s="741" t="s">
        <v>5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</row>
    <row r="9" spans="1:11" ht="21">
      <c r="A9" s="18"/>
      <c r="B9" s="18"/>
      <c r="C9" s="19"/>
      <c r="D9" s="19"/>
      <c r="E9" s="19"/>
      <c r="F9" s="19"/>
      <c r="G9" s="19"/>
      <c r="H9" s="19"/>
    </row>
    <row r="10" spans="1:11" ht="21" customHeight="1">
      <c r="A10" s="764" t="s">
        <v>278</v>
      </c>
      <c r="B10" s="765"/>
      <c r="C10" s="765"/>
      <c r="D10" s="765"/>
      <c r="E10" s="765"/>
      <c r="F10" s="765"/>
      <c r="G10" s="765"/>
      <c r="H10" s="766"/>
      <c r="I10" s="767" t="s">
        <v>1</v>
      </c>
      <c r="J10" s="768"/>
      <c r="K10" s="769"/>
    </row>
    <row r="11" spans="1:11" ht="21" customHeight="1">
      <c r="A11" s="396" t="s">
        <v>8</v>
      </c>
      <c r="B11" s="770" t="s">
        <v>279</v>
      </c>
      <c r="C11" s="770"/>
      <c r="D11" s="770"/>
      <c r="E11" s="770"/>
      <c r="F11" s="770"/>
      <c r="G11" s="770"/>
      <c r="H11" s="770"/>
      <c r="I11" s="771" t="s">
        <v>280</v>
      </c>
      <c r="J11" s="771"/>
      <c r="K11" s="771"/>
    </row>
    <row r="12" spans="1:11" ht="42.75" customHeight="1">
      <c r="A12" s="397" t="s">
        <v>12</v>
      </c>
      <c r="B12" s="772"/>
      <c r="C12" s="772"/>
      <c r="D12" s="772"/>
      <c r="E12" s="772"/>
      <c r="F12" s="772"/>
      <c r="G12" s="772"/>
      <c r="H12" s="772"/>
      <c r="I12" s="773" t="s">
        <v>6</v>
      </c>
      <c r="J12" s="773"/>
      <c r="K12" s="773"/>
    </row>
    <row r="13" spans="1:11" ht="21">
      <c r="A13" s="398"/>
      <c r="B13" s="19"/>
      <c r="C13" s="19"/>
      <c r="D13" s="19"/>
      <c r="E13" s="19"/>
      <c r="F13" s="19"/>
      <c r="G13" s="19"/>
      <c r="H13" s="399"/>
      <c r="I13" s="399"/>
      <c r="J13" s="399"/>
      <c r="K13" s="19"/>
    </row>
    <row r="14" spans="1:11" ht="15.75">
      <c r="A14" s="774" t="s">
        <v>281</v>
      </c>
      <c r="B14" s="775"/>
      <c r="C14" s="776" t="s">
        <v>282</v>
      </c>
      <c r="D14" s="776"/>
      <c r="E14" s="776"/>
      <c r="F14" s="776"/>
      <c r="G14" s="776"/>
      <c r="H14" s="776"/>
      <c r="I14" s="776"/>
      <c r="J14" s="776"/>
      <c r="K14" s="776"/>
    </row>
    <row r="15" spans="1:11" ht="34.5" customHeight="1">
      <c r="A15" s="564" t="s">
        <v>12</v>
      </c>
      <c r="B15" s="565"/>
      <c r="C15" s="778" t="s">
        <v>283</v>
      </c>
      <c r="D15" s="779"/>
      <c r="E15" s="779"/>
      <c r="F15" s="779"/>
      <c r="G15" s="779"/>
      <c r="H15" s="779"/>
      <c r="I15" s="779"/>
      <c r="J15" s="779"/>
      <c r="K15" s="780"/>
    </row>
    <row r="16" spans="1:11" ht="2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1">
      <c r="A18" s="400"/>
      <c r="B18" s="777"/>
      <c r="C18" s="777"/>
      <c r="D18" s="401"/>
      <c r="E18" s="777"/>
      <c r="F18" s="777"/>
      <c r="G18" s="400"/>
      <c r="H18" s="400"/>
      <c r="I18" s="20"/>
      <c r="J18" s="19"/>
      <c r="K18" s="19"/>
    </row>
    <row r="19" spans="1:11" ht="21">
      <c r="A19" s="402" t="s">
        <v>284</v>
      </c>
      <c r="B19" s="403" t="s">
        <v>285</v>
      </c>
      <c r="C19" s="404">
        <v>0</v>
      </c>
      <c r="D19" s="405" t="s">
        <v>286</v>
      </c>
      <c r="E19" s="404">
        <v>4</v>
      </c>
      <c r="F19" s="406" t="s">
        <v>287</v>
      </c>
      <c r="G19" s="405" t="s">
        <v>288</v>
      </c>
      <c r="H19" s="405">
        <v>2</v>
      </c>
      <c r="I19" s="19"/>
      <c r="J19" s="19"/>
      <c r="K19" s="19"/>
    </row>
    <row r="20" spans="1:11" ht="21">
      <c r="A20" s="402" t="s">
        <v>289</v>
      </c>
      <c r="B20" s="781">
        <v>88</v>
      </c>
      <c r="C20" s="781"/>
      <c r="D20" s="407"/>
      <c r="E20" s="408" t="s">
        <v>290</v>
      </c>
      <c r="F20" s="409"/>
      <c r="G20" s="782">
        <v>100</v>
      </c>
      <c r="H20" s="782"/>
      <c r="I20" s="19"/>
      <c r="J20" s="19"/>
      <c r="K20" s="19"/>
    </row>
    <row r="21" spans="1:11" ht="21">
      <c r="A21" s="410"/>
      <c r="B21" s="777"/>
      <c r="C21" s="777"/>
      <c r="D21" s="410"/>
      <c r="E21" s="410"/>
      <c r="F21" s="410"/>
      <c r="G21" s="410"/>
      <c r="H21" s="410"/>
      <c r="I21" s="19"/>
      <c r="J21" s="19"/>
      <c r="K21" s="19"/>
    </row>
    <row r="22" spans="1:11" ht="21">
      <c r="A22" s="402" t="s">
        <v>291</v>
      </c>
      <c r="B22" s="411">
        <f>(C19+E19)/H19/B20*G20</f>
        <v>2.2727272727272729</v>
      </c>
      <c r="C22" s="412"/>
      <c r="D22" s="412"/>
      <c r="E22" s="410"/>
      <c r="F22" s="410"/>
      <c r="G22" s="410"/>
      <c r="H22" s="410"/>
      <c r="I22" s="19"/>
      <c r="J22" s="19"/>
      <c r="K22" s="19"/>
    </row>
    <row r="23" spans="1:11" ht="2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21">
      <c r="A24" s="413"/>
      <c r="B24" s="414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21">
      <c r="A25" s="413"/>
      <c r="B25" s="415"/>
      <c r="C25" s="416"/>
      <c r="D25" s="19"/>
      <c r="E25" s="19"/>
      <c r="F25" s="19"/>
      <c r="G25" s="19"/>
      <c r="H25" s="19"/>
      <c r="I25" s="19"/>
      <c r="J25" s="19"/>
      <c r="K25" s="19"/>
    </row>
  </sheetData>
  <sheetProtection password="B090" sheet="1" objects="1" scenarios="1"/>
  <customSheetViews>
    <customSheetView guid="{6AC9DC6A-6AFE-4FBF-BE69-2D4F84D27B2A}" scale="89" topLeftCell="A3">
      <selection activeCell="G22" sqref="G22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75" orientation="landscape"/>
    </customSheetView>
  </customSheetViews>
  <mergeCells count="19">
    <mergeCell ref="B21:C21"/>
    <mergeCell ref="A15:B15"/>
    <mergeCell ref="C15:K15"/>
    <mergeCell ref="B18:C18"/>
    <mergeCell ref="E18:F18"/>
    <mergeCell ref="B20:C20"/>
    <mergeCell ref="G20:H20"/>
    <mergeCell ref="B11:H11"/>
    <mergeCell ref="I11:K11"/>
    <mergeCell ref="B12:H12"/>
    <mergeCell ref="I12:K12"/>
    <mergeCell ref="A14:B14"/>
    <mergeCell ref="C14:K14"/>
    <mergeCell ref="A2:B2"/>
    <mergeCell ref="A6:K6"/>
    <mergeCell ref="A7:K7"/>
    <mergeCell ref="A8:K8"/>
    <mergeCell ref="A10:H10"/>
    <mergeCell ref="I10:K10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opLeftCell="A4" zoomScale="89" zoomScaleNormal="89" workbookViewId="0">
      <selection activeCell="B10" sqref="B10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783" t="s">
        <v>0</v>
      </c>
      <c r="B2" s="783"/>
      <c r="C2" s="783"/>
      <c r="D2" s="783"/>
      <c r="E2" s="783"/>
      <c r="F2" s="783"/>
      <c r="G2" s="783"/>
    </row>
    <row r="3" spans="1:7" ht="15.75" customHeight="1">
      <c r="A3" s="783" t="s">
        <v>2</v>
      </c>
      <c r="B3" s="783"/>
      <c r="C3" s="783"/>
      <c r="D3" s="783"/>
      <c r="E3" s="783"/>
      <c r="F3" s="783"/>
      <c r="G3" s="783"/>
    </row>
    <row r="4" spans="1:7" ht="15" customHeight="1">
      <c r="A4" s="783" t="s">
        <v>5</v>
      </c>
      <c r="B4" s="783"/>
      <c r="C4" s="783"/>
      <c r="D4" s="783"/>
      <c r="E4" s="783"/>
      <c r="F4" s="783"/>
      <c r="G4" s="783"/>
    </row>
    <row r="7" spans="1:7" ht="61.5" customHeight="1">
      <c r="A7" s="784" t="s">
        <v>292</v>
      </c>
      <c r="B7" s="785"/>
      <c r="C7" s="785"/>
      <c r="D7" s="785"/>
      <c r="E7" s="785"/>
      <c r="F7" s="785"/>
      <c r="G7" s="785"/>
    </row>
    <row r="9" spans="1:7">
      <c r="A9" s="374" t="s">
        <v>293</v>
      </c>
      <c r="B9" s="374" t="s">
        <v>294</v>
      </c>
      <c r="C9" s="374" t="s">
        <v>295</v>
      </c>
      <c r="D9" s="374" t="s">
        <v>296</v>
      </c>
      <c r="E9" s="374" t="s">
        <v>14</v>
      </c>
      <c r="F9" s="374" t="s">
        <v>297</v>
      </c>
      <c r="G9" s="374" t="s">
        <v>298</v>
      </c>
    </row>
    <row r="10" spans="1:7">
      <c r="A10" s="378" t="s">
        <v>299</v>
      </c>
      <c r="B10" s="370">
        <v>44750</v>
      </c>
      <c r="C10" s="379">
        <v>45</v>
      </c>
      <c r="D10" s="379" t="s">
        <v>300</v>
      </c>
      <c r="E10" s="380" t="s">
        <v>301</v>
      </c>
      <c r="F10" s="381">
        <v>145</v>
      </c>
      <c r="G10" s="381"/>
    </row>
    <row r="11" spans="1:7">
      <c r="A11" s="378"/>
      <c r="B11" s="370">
        <v>44757</v>
      </c>
      <c r="C11" s="382"/>
      <c r="D11" s="379" t="s">
        <v>302</v>
      </c>
      <c r="E11" s="380" t="s">
        <v>303</v>
      </c>
      <c r="F11" s="381"/>
      <c r="G11" s="381">
        <v>1000</v>
      </c>
    </row>
    <row r="12" spans="1:7">
      <c r="A12" s="378"/>
      <c r="B12" s="370">
        <v>44757</v>
      </c>
      <c r="C12" s="382"/>
      <c r="D12" s="379" t="s">
        <v>302</v>
      </c>
      <c r="E12" s="379" t="s">
        <v>303</v>
      </c>
      <c r="F12" s="381"/>
      <c r="G12" s="381">
        <v>38.380000000000003</v>
      </c>
    </row>
    <row r="13" spans="1:7">
      <c r="A13" s="378"/>
      <c r="B13" s="370"/>
      <c r="C13" s="382"/>
      <c r="D13" s="379"/>
      <c r="E13" s="379"/>
      <c r="F13" s="381"/>
      <c r="G13" s="381"/>
    </row>
    <row r="14" spans="1:7">
      <c r="A14" s="383"/>
      <c r="B14" s="370"/>
      <c r="C14" s="382"/>
      <c r="D14" s="380"/>
      <c r="E14" s="380"/>
      <c r="F14" s="381"/>
      <c r="G14" s="381"/>
    </row>
    <row r="15" spans="1:7">
      <c r="A15" s="383"/>
      <c r="B15" s="370"/>
      <c r="C15" s="380"/>
      <c r="D15" s="380"/>
      <c r="E15" s="380"/>
      <c r="F15" s="381"/>
      <c r="G15" s="381"/>
    </row>
    <row r="16" spans="1:7">
      <c r="A16" s="383"/>
      <c r="B16" s="370"/>
      <c r="C16" s="380"/>
      <c r="D16" s="380"/>
      <c r="E16" s="380"/>
      <c r="F16" s="381"/>
      <c r="G16" s="381"/>
    </row>
    <row r="17" spans="1:7">
      <c r="A17" s="383"/>
      <c r="B17" s="370"/>
      <c r="C17" s="380"/>
      <c r="D17" s="380"/>
      <c r="E17" s="380"/>
      <c r="F17" s="381"/>
      <c r="G17" s="381"/>
    </row>
    <row r="18" spans="1:7">
      <c r="A18" s="383"/>
      <c r="B18" s="370"/>
      <c r="C18" s="380"/>
      <c r="D18" s="380"/>
      <c r="E18" s="380"/>
      <c r="F18" s="381"/>
      <c r="G18" s="381"/>
    </row>
    <row r="19" spans="1:7">
      <c r="A19" s="383"/>
      <c r="B19" s="370"/>
      <c r="C19" s="380"/>
      <c r="D19" s="380"/>
      <c r="E19" s="380"/>
      <c r="F19" s="381"/>
      <c r="G19" s="381"/>
    </row>
    <row r="20" spans="1:7">
      <c r="A20" s="383"/>
      <c r="B20" s="370"/>
      <c r="C20" s="380"/>
      <c r="D20" s="380"/>
      <c r="E20" s="380"/>
      <c r="F20" s="381"/>
      <c r="G20" s="381"/>
    </row>
    <row r="21" spans="1:7">
      <c r="A21" s="383"/>
      <c r="B21" s="370"/>
      <c r="C21" s="380"/>
      <c r="D21" s="380"/>
      <c r="E21" s="380"/>
      <c r="F21" s="381"/>
      <c r="G21" s="381"/>
    </row>
    <row r="22" spans="1:7">
      <c r="A22" s="383"/>
      <c r="B22" s="370"/>
      <c r="C22" s="380"/>
      <c r="D22" s="380"/>
      <c r="E22" s="380"/>
      <c r="F22" s="381"/>
      <c r="G22" s="381"/>
    </row>
    <row r="23" spans="1:7">
      <c r="A23" s="383"/>
      <c r="B23" s="370"/>
      <c r="C23" s="380"/>
      <c r="D23" s="380"/>
      <c r="E23" s="380"/>
      <c r="F23" s="381"/>
      <c r="G23" s="381"/>
    </row>
    <row r="24" spans="1:7">
      <c r="A24" s="383"/>
      <c r="B24" s="370"/>
      <c r="C24" s="384"/>
      <c r="D24" s="380"/>
      <c r="E24" s="380"/>
      <c r="F24" s="381"/>
      <c r="G24" s="381"/>
    </row>
    <row r="25" spans="1:7">
      <c r="A25" s="370"/>
      <c r="B25" s="370"/>
      <c r="C25" s="382"/>
      <c r="D25" s="115"/>
      <c r="E25" s="115"/>
      <c r="F25" s="381"/>
      <c r="G25" s="381"/>
    </row>
    <row r="26" spans="1:7">
      <c r="A26" s="370"/>
      <c r="B26" s="370"/>
      <c r="C26" s="382"/>
      <c r="D26" s="115"/>
      <c r="E26" s="115"/>
      <c r="F26" s="381"/>
      <c r="G26" s="381"/>
    </row>
    <row r="27" spans="1:7">
      <c r="A27" s="370"/>
      <c r="B27" s="370"/>
      <c r="C27" s="382"/>
      <c r="D27" s="115"/>
      <c r="E27" s="115"/>
      <c r="F27" s="381"/>
      <c r="G27" s="381"/>
    </row>
    <row r="28" spans="1:7">
      <c r="A28" s="370"/>
      <c r="B28" s="370"/>
      <c r="C28" s="380"/>
      <c r="D28" s="115"/>
      <c r="E28" s="115"/>
      <c r="F28" s="381"/>
      <c r="G28" s="381"/>
    </row>
    <row r="29" spans="1:7">
      <c r="A29" s="370"/>
      <c r="B29" s="370"/>
      <c r="C29" s="380"/>
      <c r="D29" s="115"/>
      <c r="E29" s="115"/>
      <c r="F29" s="381"/>
      <c r="G29" s="381"/>
    </row>
    <row r="30" spans="1:7">
      <c r="F30" s="381"/>
      <c r="G30" s="381"/>
    </row>
    <row r="31" spans="1:7">
      <c r="A31" s="370"/>
      <c r="B31" s="370"/>
      <c r="C31" s="380"/>
      <c r="D31" s="380"/>
      <c r="E31" s="380"/>
      <c r="F31" s="381"/>
      <c r="G31" s="381"/>
    </row>
    <row r="32" spans="1:7">
      <c r="A32" s="370"/>
      <c r="B32" s="370"/>
      <c r="C32" s="380"/>
      <c r="D32" s="380"/>
      <c r="E32" s="380"/>
      <c r="F32" s="381"/>
      <c r="G32" s="381"/>
    </row>
    <row r="33" spans="1:7">
      <c r="A33" s="370"/>
      <c r="B33" s="370"/>
      <c r="C33" s="380"/>
      <c r="D33" s="380"/>
      <c r="E33" s="380"/>
      <c r="F33" s="381"/>
      <c r="G33" s="381"/>
    </row>
    <row r="34" spans="1:7">
      <c r="A34" s="370"/>
      <c r="B34" s="370"/>
      <c r="C34" s="380"/>
      <c r="D34" s="380"/>
      <c r="E34" s="380"/>
      <c r="F34" s="381"/>
      <c r="G34" s="381"/>
    </row>
    <row r="35" spans="1:7">
      <c r="A35" s="370"/>
      <c r="B35" s="370"/>
      <c r="C35" s="380"/>
      <c r="D35" s="380"/>
      <c r="E35" s="380"/>
      <c r="F35" s="381"/>
      <c r="G35" s="381"/>
    </row>
    <row r="36" spans="1:7">
      <c r="A36" s="370"/>
      <c r="B36" s="370"/>
      <c r="C36" s="380"/>
      <c r="D36" s="380"/>
      <c r="E36" s="380"/>
      <c r="F36" s="381"/>
      <c r="G36" s="381"/>
    </row>
    <row r="37" spans="1:7">
      <c r="A37" s="370"/>
      <c r="B37" s="370"/>
      <c r="C37" s="380"/>
      <c r="D37" s="380"/>
      <c r="E37" s="380"/>
      <c r="F37" s="381"/>
      <c r="G37" s="381"/>
    </row>
    <row r="38" spans="1:7">
      <c r="A38" s="370"/>
      <c r="B38" s="370"/>
      <c r="C38" s="380"/>
      <c r="D38" s="380"/>
      <c r="E38" s="380"/>
      <c r="F38" s="381"/>
      <c r="G38" s="381"/>
    </row>
    <row r="39" spans="1:7">
      <c r="A39" s="370"/>
      <c r="B39" s="370"/>
      <c r="C39" s="380"/>
      <c r="D39" s="380"/>
      <c r="E39" s="380"/>
      <c r="F39" s="381"/>
      <c r="G39" s="381"/>
    </row>
    <row r="40" spans="1:7">
      <c r="A40" s="370"/>
      <c r="B40" s="370"/>
      <c r="C40" s="380"/>
      <c r="D40" s="380"/>
      <c r="E40" s="115" t="s">
        <v>112</v>
      </c>
      <c r="F40" s="381"/>
      <c r="G40" s="381"/>
    </row>
    <row r="41" spans="1:7">
      <c r="A41" s="370"/>
      <c r="B41" s="370"/>
      <c r="C41" s="380"/>
      <c r="D41" s="380"/>
      <c r="E41" s="380"/>
      <c r="F41" s="381"/>
      <c r="G41" s="381"/>
    </row>
    <row r="42" spans="1:7">
      <c r="A42" s="370"/>
      <c r="B42" s="370"/>
      <c r="C42" s="380"/>
      <c r="D42" s="380"/>
      <c r="E42" s="380"/>
      <c r="F42" s="381"/>
      <c r="G42" s="381"/>
    </row>
    <row r="43" spans="1:7">
      <c r="A43" s="370"/>
      <c r="B43" s="380"/>
      <c r="C43" s="380"/>
      <c r="D43" s="380"/>
      <c r="E43" s="380"/>
      <c r="F43" s="381"/>
      <c r="G43" s="381"/>
    </row>
    <row r="44" spans="1:7">
      <c r="A44" s="370"/>
      <c r="B44" s="380"/>
      <c r="C44" s="380"/>
      <c r="D44" s="380"/>
      <c r="E44" s="380"/>
      <c r="F44" s="381"/>
      <c r="G44" s="381"/>
    </row>
    <row r="45" spans="1:7">
      <c r="A45" s="370"/>
      <c r="B45" s="380"/>
      <c r="C45" s="380"/>
      <c r="D45" s="380"/>
      <c r="E45" s="380"/>
      <c r="F45" s="381"/>
      <c r="G45" s="381"/>
    </row>
    <row r="46" spans="1:7">
      <c r="A46" s="370"/>
      <c r="B46" s="380"/>
      <c r="C46" s="380"/>
      <c r="D46" s="380"/>
      <c r="E46" s="380"/>
      <c r="F46" s="381"/>
      <c r="G46" s="381"/>
    </row>
    <row r="47" spans="1:7">
      <c r="A47" s="380"/>
      <c r="B47" s="380"/>
      <c r="C47" s="380"/>
      <c r="D47" s="380"/>
      <c r="E47" s="380"/>
      <c r="F47" s="381"/>
      <c r="G47" s="381"/>
    </row>
    <row r="48" spans="1:7">
      <c r="A48" s="786" t="s">
        <v>185</v>
      </c>
      <c r="B48" s="787"/>
      <c r="C48" s="787"/>
      <c r="D48" s="787"/>
      <c r="E48" s="788"/>
      <c r="F48" s="385">
        <f>SUM(F10:F47)</f>
        <v>145</v>
      </c>
      <c r="G48" s="385">
        <f>SUM(G10:G47)</f>
        <v>1038.3800000000001</v>
      </c>
    </row>
    <row r="49" spans="1:6">
      <c r="A49" s="386"/>
      <c r="B49" s="386"/>
      <c r="C49" s="386"/>
      <c r="D49" s="386"/>
      <c r="E49" s="386"/>
      <c r="F49" s="386"/>
    </row>
    <row r="50" spans="1:6">
      <c r="B50" s="387"/>
      <c r="C50" s="387"/>
      <c r="D50" s="387"/>
      <c r="E50" s="387"/>
      <c r="F50" s="387"/>
    </row>
    <row r="51" spans="1:6">
      <c r="A51" s="791" t="s">
        <v>304</v>
      </c>
      <c r="B51" s="791"/>
      <c r="C51" s="791"/>
      <c r="D51" s="388"/>
    </row>
    <row r="52" spans="1:6" ht="15" customHeight="1">
      <c r="A52" s="792" t="s">
        <v>305</v>
      </c>
      <c r="B52" s="792"/>
      <c r="C52" s="389">
        <v>527.4</v>
      </c>
      <c r="D52" s="390"/>
    </row>
    <row r="53" spans="1:6" ht="15" customHeight="1">
      <c r="A53" s="792" t="s">
        <v>306</v>
      </c>
      <c r="B53" s="792"/>
      <c r="C53" s="391">
        <f>F48</f>
        <v>145</v>
      </c>
      <c r="D53" s="392"/>
    </row>
    <row r="54" spans="1:6" ht="15" customHeight="1">
      <c r="A54" s="792" t="s">
        <v>307</v>
      </c>
      <c r="B54" s="792"/>
      <c r="C54" s="391">
        <f>G48</f>
        <v>1038.3800000000001</v>
      </c>
      <c r="D54" s="392"/>
    </row>
    <row r="55" spans="1:6">
      <c r="A55" s="793" t="s">
        <v>308</v>
      </c>
      <c r="B55" s="793"/>
      <c r="C55" s="393">
        <f>C52-C53+C54</f>
        <v>1420.7800000000002</v>
      </c>
      <c r="D55" s="394"/>
    </row>
    <row r="56" spans="1:6">
      <c r="D56" s="395"/>
    </row>
    <row r="60" spans="1:6">
      <c r="B60" s="789" t="s">
        <v>309</v>
      </c>
      <c r="C60" s="789"/>
      <c r="D60" s="789"/>
      <c r="E60" s="789"/>
    </row>
    <row r="61" spans="1:6">
      <c r="B61" s="790" t="s">
        <v>310</v>
      </c>
      <c r="C61" s="790"/>
      <c r="D61" s="790"/>
      <c r="E61" s="790"/>
    </row>
  </sheetData>
  <sheetProtection password="8F50" sheet="1" objects="1" scenarios="1"/>
  <customSheetViews>
    <customSheetView guid="{6AC9DC6A-6AFE-4FBF-BE69-2D4F84D27B2A}" scale="89" topLeftCell="A4">
      <selection activeCell="B10" sqref="B10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/>
    </customSheetView>
  </customSheetViews>
  <mergeCells count="12">
    <mergeCell ref="B60:E60"/>
    <mergeCell ref="B61:E61"/>
    <mergeCell ref="A51:C51"/>
    <mergeCell ref="A52:B52"/>
    <mergeCell ref="A53:B53"/>
    <mergeCell ref="A54:B54"/>
    <mergeCell ref="A55:B55"/>
    <mergeCell ref="A2:G2"/>
    <mergeCell ref="A3:G3"/>
    <mergeCell ref="A4:G4"/>
    <mergeCell ref="A7:G7"/>
    <mergeCell ref="A48:E48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workbookViewId="0">
      <selection activeCell="B15" sqref="B15:D90"/>
    </sheetView>
  </sheetViews>
  <sheetFormatPr defaultColWidth="9.140625" defaultRowHeight="15"/>
  <cols>
    <col min="1" max="1" width="25.5703125" style="1" customWidth="1"/>
    <col min="2" max="2" width="29.140625" style="147" customWidth="1"/>
    <col min="3" max="4" width="29.140625" style="1" customWidth="1"/>
    <col min="5" max="5" width="23.28515625" style="1" customWidth="1"/>
    <col min="6" max="6" width="13.28515625" style="1" customWidth="1"/>
    <col min="7" max="16384" width="9.140625" style="1"/>
  </cols>
  <sheetData>
    <row r="3" spans="1:5" ht="15.75" customHeight="1">
      <c r="A3" s="796" t="s">
        <v>0</v>
      </c>
      <c r="B3" s="796"/>
      <c r="C3" s="796"/>
      <c r="D3" s="796"/>
      <c r="E3" s="796"/>
    </row>
    <row r="4" spans="1:5" ht="15.75" customHeight="1">
      <c r="A4" s="796" t="s">
        <v>2</v>
      </c>
      <c r="B4" s="796"/>
      <c r="C4" s="796"/>
      <c r="D4" s="796"/>
      <c r="E4" s="796"/>
    </row>
    <row r="5" spans="1:5" ht="15.75" customHeight="1">
      <c r="A5" s="796" t="s">
        <v>5</v>
      </c>
      <c r="B5" s="796"/>
      <c r="C5" s="796"/>
      <c r="D5" s="796"/>
      <c r="E5" s="796"/>
    </row>
    <row r="8" spans="1:5" ht="50.25" customHeight="1">
      <c r="A8" s="797" t="s">
        <v>311</v>
      </c>
      <c r="B8" s="798"/>
      <c r="C8" s="798"/>
      <c r="D8" s="798"/>
      <c r="E8" s="798"/>
    </row>
    <row r="10" spans="1:5" ht="46.5" customHeight="1">
      <c r="A10" s="799" t="s">
        <v>312</v>
      </c>
      <c r="B10" s="800"/>
      <c r="C10" s="800"/>
      <c r="D10" s="800"/>
      <c r="E10" s="800"/>
    </row>
    <row r="13" spans="1:5">
      <c r="B13" s="794" t="s">
        <v>313</v>
      </c>
      <c r="C13" s="794"/>
      <c r="D13" s="368">
        <v>39.6</v>
      </c>
    </row>
    <row r="14" spans="1:5">
      <c r="B14" s="369" t="s">
        <v>294</v>
      </c>
      <c r="C14" s="369" t="s">
        <v>314</v>
      </c>
      <c r="D14" s="369" t="s">
        <v>315</v>
      </c>
    </row>
    <row r="15" spans="1:5">
      <c r="B15" s="370">
        <v>44743</v>
      </c>
      <c r="C15" s="371">
        <v>0</v>
      </c>
      <c r="D15" s="371">
        <v>1995.43</v>
      </c>
    </row>
    <row r="16" spans="1:5">
      <c r="B16" s="370">
        <v>44743</v>
      </c>
      <c r="C16" s="371">
        <v>372.45</v>
      </c>
      <c r="D16" s="371">
        <v>0</v>
      </c>
    </row>
    <row r="17" spans="2:4">
      <c r="B17" s="370">
        <v>44743</v>
      </c>
      <c r="C17" s="371">
        <v>809.2</v>
      </c>
      <c r="D17" s="371">
        <v>0</v>
      </c>
    </row>
    <row r="18" spans="2:4">
      <c r="B18" s="370">
        <v>44743</v>
      </c>
      <c r="C18" s="371">
        <v>11.65</v>
      </c>
      <c r="D18" s="371">
        <v>0</v>
      </c>
    </row>
    <row r="19" spans="2:4">
      <c r="B19" s="370">
        <v>44746</v>
      </c>
      <c r="C19" s="371">
        <v>832.73</v>
      </c>
      <c r="D19" s="371">
        <v>0</v>
      </c>
    </row>
    <row r="20" spans="2:4">
      <c r="B20" s="370">
        <v>44746</v>
      </c>
      <c r="C20" s="371">
        <v>9</v>
      </c>
      <c r="D20" s="371">
        <v>0</v>
      </c>
    </row>
    <row r="21" spans="2:4">
      <c r="B21" s="370">
        <v>44748</v>
      </c>
      <c r="C21" s="371">
        <v>0</v>
      </c>
      <c r="D21" s="371">
        <v>210000</v>
      </c>
    </row>
    <row r="22" spans="2:4">
      <c r="B22" s="370">
        <v>44748</v>
      </c>
      <c r="C22" s="371">
        <v>0</v>
      </c>
      <c r="D22" s="371">
        <v>506939.71</v>
      </c>
    </row>
    <row r="23" spans="2:4">
      <c r="B23" s="370">
        <v>44748</v>
      </c>
      <c r="C23" s="371">
        <v>397.89</v>
      </c>
      <c r="D23" s="371">
        <v>0</v>
      </c>
    </row>
    <row r="24" spans="2:4">
      <c r="B24" s="370">
        <v>44748</v>
      </c>
      <c r="C24" s="371">
        <v>5961.51</v>
      </c>
      <c r="D24" s="371">
        <v>0</v>
      </c>
    </row>
    <row r="25" spans="2:4">
      <c r="B25" s="370">
        <v>44748</v>
      </c>
      <c r="C25" s="371">
        <v>871.42</v>
      </c>
      <c r="D25" s="371">
        <v>0</v>
      </c>
    </row>
    <row r="26" spans="2:4">
      <c r="B26" s="370">
        <v>44748</v>
      </c>
      <c r="C26" s="371">
        <v>71190.28</v>
      </c>
      <c r="D26" s="371">
        <v>0</v>
      </c>
    </row>
    <row r="27" spans="2:4">
      <c r="B27" s="370">
        <v>44748</v>
      </c>
      <c r="C27" s="371">
        <v>199.5</v>
      </c>
      <c r="D27" s="371">
        <v>0</v>
      </c>
    </row>
    <row r="28" spans="2:4">
      <c r="B28" s="370">
        <v>44748</v>
      </c>
      <c r="C28" s="371">
        <v>18801.05</v>
      </c>
      <c r="D28" s="371">
        <v>0</v>
      </c>
    </row>
    <row r="29" spans="2:4">
      <c r="B29" s="370">
        <v>44748</v>
      </c>
      <c r="C29" s="371">
        <v>107684.06</v>
      </c>
      <c r="D29" s="371">
        <v>0</v>
      </c>
    </row>
    <row r="30" spans="2:4">
      <c r="B30" s="370">
        <v>44748</v>
      </c>
      <c r="C30" s="371">
        <v>4502.3100000000004</v>
      </c>
      <c r="D30" s="371">
        <v>0</v>
      </c>
    </row>
    <row r="31" spans="2:4">
      <c r="B31" s="370">
        <v>44748</v>
      </c>
      <c r="C31" s="371">
        <v>280</v>
      </c>
      <c r="D31" s="371">
        <v>0</v>
      </c>
    </row>
    <row r="32" spans="2:4">
      <c r="B32" s="370">
        <v>44749</v>
      </c>
      <c r="C32" s="371">
        <v>86.25</v>
      </c>
      <c r="D32" s="371">
        <v>0</v>
      </c>
    </row>
    <row r="33" spans="2:4">
      <c r="B33" s="370">
        <v>44749</v>
      </c>
      <c r="C33" s="371">
        <v>15208.19</v>
      </c>
      <c r="D33" s="371">
        <v>0</v>
      </c>
    </row>
    <row r="34" spans="2:4">
      <c r="B34" s="370">
        <v>44750</v>
      </c>
      <c r="C34" s="371">
        <v>450000</v>
      </c>
      <c r="D34" s="371">
        <v>0</v>
      </c>
    </row>
    <row r="35" spans="2:4">
      <c r="B35" s="370">
        <v>44750</v>
      </c>
      <c r="C35" s="371">
        <v>3.92</v>
      </c>
      <c r="D35" s="371">
        <v>0</v>
      </c>
    </row>
    <row r="36" spans="2:4">
      <c r="B36" s="370">
        <v>44750</v>
      </c>
      <c r="C36" s="371">
        <v>60.95</v>
      </c>
      <c r="D36" s="371">
        <v>0</v>
      </c>
    </row>
    <row r="37" spans="2:4">
      <c r="B37" s="370">
        <v>44750</v>
      </c>
      <c r="C37" s="371">
        <v>10000</v>
      </c>
      <c r="D37" s="371">
        <v>0</v>
      </c>
    </row>
    <row r="38" spans="2:4">
      <c r="B38" s="370">
        <v>44753</v>
      </c>
      <c r="C38" s="371">
        <v>650.79999999999995</v>
      </c>
      <c r="D38" s="371">
        <v>0</v>
      </c>
    </row>
    <row r="39" spans="2:4">
      <c r="B39" s="370">
        <v>44753</v>
      </c>
      <c r="C39" s="371">
        <v>272</v>
      </c>
      <c r="D39" s="371">
        <v>0</v>
      </c>
    </row>
    <row r="40" spans="2:4">
      <c r="B40" s="370">
        <v>44753</v>
      </c>
      <c r="C40" s="371">
        <v>121.59</v>
      </c>
      <c r="D40" s="371">
        <v>0</v>
      </c>
    </row>
    <row r="41" spans="2:4">
      <c r="B41" s="370">
        <v>44753</v>
      </c>
      <c r="C41" s="371">
        <v>774.16</v>
      </c>
      <c r="D41" s="371">
        <v>0</v>
      </c>
    </row>
    <row r="42" spans="2:4">
      <c r="B42" s="370">
        <v>44753</v>
      </c>
      <c r="C42" s="371">
        <v>9</v>
      </c>
      <c r="D42" s="371">
        <v>0</v>
      </c>
    </row>
    <row r="43" spans="2:4">
      <c r="B43" s="370">
        <v>44753</v>
      </c>
      <c r="C43" s="371">
        <v>95.7</v>
      </c>
      <c r="D43" s="371">
        <v>0</v>
      </c>
    </row>
    <row r="44" spans="2:4">
      <c r="B44" s="370">
        <v>44753</v>
      </c>
      <c r="C44" s="371">
        <v>399.28</v>
      </c>
      <c r="D44" s="371">
        <v>0</v>
      </c>
    </row>
    <row r="45" spans="2:4">
      <c r="B45" s="370">
        <v>44753</v>
      </c>
      <c r="C45" s="371">
        <v>360.4</v>
      </c>
      <c r="D45" s="371">
        <v>0</v>
      </c>
    </row>
    <row r="46" spans="2:4">
      <c r="B46" s="370">
        <v>44753</v>
      </c>
      <c r="C46" s="371">
        <v>11.65</v>
      </c>
      <c r="D46" s="371">
        <v>0</v>
      </c>
    </row>
    <row r="47" spans="2:4">
      <c r="B47" s="370">
        <v>44754</v>
      </c>
      <c r="C47" s="371">
        <v>2300</v>
      </c>
      <c r="D47" s="371">
        <v>0</v>
      </c>
    </row>
    <row r="48" spans="2:4">
      <c r="B48" s="370">
        <v>44754</v>
      </c>
      <c r="C48" s="371">
        <v>1800</v>
      </c>
      <c r="D48" s="371">
        <v>0</v>
      </c>
    </row>
    <row r="49" spans="2:4">
      <c r="B49" s="370">
        <v>44754</v>
      </c>
      <c r="C49" s="371">
        <v>3144.6</v>
      </c>
      <c r="D49" s="371">
        <v>0</v>
      </c>
    </row>
    <row r="50" spans="2:4">
      <c r="B50" s="370">
        <v>44754</v>
      </c>
      <c r="C50" s="371">
        <v>9</v>
      </c>
      <c r="D50" s="371">
        <v>0</v>
      </c>
    </row>
    <row r="51" spans="2:4">
      <c r="B51" s="370">
        <v>44754</v>
      </c>
      <c r="C51" s="371">
        <v>11.65</v>
      </c>
      <c r="D51" s="371">
        <v>0</v>
      </c>
    </row>
    <row r="52" spans="2:4">
      <c r="B52" s="370">
        <v>44755</v>
      </c>
      <c r="C52" s="371">
        <v>746.25</v>
      </c>
      <c r="D52" s="371">
        <v>0</v>
      </c>
    </row>
    <row r="53" spans="2:4">
      <c r="B53" s="370">
        <v>44756</v>
      </c>
      <c r="C53" s="371">
        <v>0</v>
      </c>
      <c r="D53" s="371">
        <v>13685.8</v>
      </c>
    </row>
    <row r="54" spans="2:4">
      <c r="B54" s="370">
        <v>44756</v>
      </c>
      <c r="C54" s="371">
        <v>0</v>
      </c>
      <c r="D54" s="371">
        <v>9314.2000000000007</v>
      </c>
    </row>
    <row r="55" spans="2:4">
      <c r="B55" s="370">
        <v>44756</v>
      </c>
      <c r="C55" s="371">
        <v>10000</v>
      </c>
      <c r="D55" s="371">
        <v>0</v>
      </c>
    </row>
    <row r="56" spans="2:4">
      <c r="B56" s="370">
        <v>44756</v>
      </c>
      <c r="C56" s="371">
        <v>25564.6</v>
      </c>
      <c r="D56" s="371">
        <v>0</v>
      </c>
    </row>
    <row r="57" spans="2:4">
      <c r="B57" s="370">
        <v>44756</v>
      </c>
      <c r="C57" s="371">
        <v>11.65</v>
      </c>
      <c r="D57" s="371">
        <v>0</v>
      </c>
    </row>
    <row r="58" spans="2:4">
      <c r="B58" s="370">
        <v>44756</v>
      </c>
      <c r="C58" s="371">
        <v>11.65</v>
      </c>
      <c r="D58" s="371">
        <v>0</v>
      </c>
    </row>
    <row r="59" spans="2:4">
      <c r="B59" s="370">
        <v>44756</v>
      </c>
      <c r="C59" s="371">
        <v>5000</v>
      </c>
      <c r="D59" s="371">
        <v>0</v>
      </c>
    </row>
    <row r="60" spans="2:4">
      <c r="B60" s="370">
        <v>44757</v>
      </c>
      <c r="C60" s="371">
        <v>0</v>
      </c>
      <c r="D60" s="371">
        <v>1500</v>
      </c>
    </row>
    <row r="61" spans="2:4">
      <c r="B61" s="370">
        <v>44757</v>
      </c>
      <c r="C61" s="371">
        <v>1010</v>
      </c>
      <c r="D61" s="371">
        <v>0</v>
      </c>
    </row>
    <row r="62" spans="2:4">
      <c r="B62" s="370">
        <v>44757</v>
      </c>
      <c r="C62" s="371">
        <v>1229.22</v>
      </c>
      <c r="D62" s="371">
        <v>0</v>
      </c>
    </row>
    <row r="63" spans="2:4">
      <c r="B63" s="370">
        <v>44757</v>
      </c>
      <c r="C63" s="371">
        <v>1500</v>
      </c>
      <c r="D63" s="371">
        <v>0</v>
      </c>
    </row>
    <row r="64" spans="2:4">
      <c r="B64" s="370">
        <v>44757</v>
      </c>
      <c r="C64" s="371">
        <v>1000</v>
      </c>
      <c r="D64" s="371">
        <v>0</v>
      </c>
    </row>
    <row r="65" spans="2:4">
      <c r="B65" s="370">
        <v>44757</v>
      </c>
      <c r="C65" s="371">
        <v>38.380000000000003</v>
      </c>
      <c r="D65" s="371">
        <v>0</v>
      </c>
    </row>
    <row r="66" spans="2:4">
      <c r="B66" s="370">
        <v>44757</v>
      </c>
      <c r="C66" s="371">
        <v>11.65</v>
      </c>
      <c r="D66" s="371">
        <v>0</v>
      </c>
    </row>
    <row r="67" spans="2:4">
      <c r="B67" s="370">
        <v>44757</v>
      </c>
      <c r="C67" s="371">
        <v>11.65</v>
      </c>
      <c r="D67" s="371">
        <v>0</v>
      </c>
    </row>
    <row r="68" spans="2:4">
      <c r="B68" s="370">
        <v>44760</v>
      </c>
      <c r="C68" s="371">
        <v>0</v>
      </c>
      <c r="D68" s="371">
        <v>21000</v>
      </c>
    </row>
    <row r="69" spans="2:4">
      <c r="B69" s="370">
        <v>44760</v>
      </c>
      <c r="C69" s="371">
        <v>450</v>
      </c>
      <c r="D69" s="371">
        <v>0</v>
      </c>
    </row>
    <row r="70" spans="2:4">
      <c r="B70" s="370">
        <v>44760</v>
      </c>
      <c r="C70" s="371">
        <v>9</v>
      </c>
      <c r="D70" s="371">
        <v>0</v>
      </c>
    </row>
    <row r="71" spans="2:4">
      <c r="B71" s="370">
        <v>44761</v>
      </c>
      <c r="C71" s="371">
        <v>16664.02</v>
      </c>
      <c r="D71" s="371">
        <v>0</v>
      </c>
    </row>
    <row r="72" spans="2:4">
      <c r="B72" s="370">
        <v>44762</v>
      </c>
      <c r="C72" s="371">
        <v>0</v>
      </c>
      <c r="D72" s="371">
        <v>18000</v>
      </c>
    </row>
    <row r="73" spans="2:4">
      <c r="B73" s="370">
        <v>44762</v>
      </c>
      <c r="C73" s="371">
        <v>13000</v>
      </c>
      <c r="D73" s="371">
        <v>0</v>
      </c>
    </row>
    <row r="74" spans="2:4">
      <c r="B74" s="370">
        <v>44762</v>
      </c>
      <c r="C74" s="371">
        <v>7488.73</v>
      </c>
      <c r="D74" s="371">
        <v>0</v>
      </c>
    </row>
    <row r="75" spans="2:4">
      <c r="B75" s="370">
        <v>44762</v>
      </c>
      <c r="C75" s="371">
        <v>14.71</v>
      </c>
      <c r="D75" s="371">
        <v>0</v>
      </c>
    </row>
    <row r="76" spans="2:4">
      <c r="B76" s="370">
        <v>44762</v>
      </c>
      <c r="C76" s="371">
        <v>68.41</v>
      </c>
      <c r="D76" s="371">
        <v>0</v>
      </c>
    </row>
    <row r="77" spans="2:4">
      <c r="B77" s="370">
        <v>44762</v>
      </c>
      <c r="C77" s="371">
        <v>11.65</v>
      </c>
      <c r="D77" s="371">
        <v>0</v>
      </c>
    </row>
    <row r="78" spans="2:4">
      <c r="B78" s="370">
        <v>44762</v>
      </c>
      <c r="C78" s="371">
        <v>11.65</v>
      </c>
      <c r="D78" s="371">
        <v>0</v>
      </c>
    </row>
    <row r="79" spans="2:4">
      <c r="B79" s="370">
        <v>44763</v>
      </c>
      <c r="C79" s="371">
        <v>9</v>
      </c>
      <c r="D79" s="371">
        <v>0</v>
      </c>
    </row>
    <row r="80" spans="2:4">
      <c r="B80" s="370">
        <v>44767</v>
      </c>
      <c r="C80" s="371"/>
      <c r="D80" s="371">
        <v>1000</v>
      </c>
    </row>
    <row r="81" spans="1:6">
      <c r="B81" s="370">
        <v>44767</v>
      </c>
      <c r="C81" s="371">
        <v>844.41</v>
      </c>
      <c r="D81" s="371"/>
    </row>
    <row r="82" spans="1:6">
      <c r="B82" s="370">
        <v>44767</v>
      </c>
      <c r="C82" s="371">
        <v>1197</v>
      </c>
      <c r="D82" s="371"/>
    </row>
    <row r="83" spans="1:6">
      <c r="B83" s="370">
        <v>44768</v>
      </c>
      <c r="C83" s="371"/>
      <c r="D83" s="371">
        <v>6000</v>
      </c>
    </row>
    <row r="84" spans="1:6">
      <c r="B84" s="370">
        <v>44768</v>
      </c>
      <c r="C84" s="371">
        <v>5038.33</v>
      </c>
      <c r="D84" s="371"/>
    </row>
    <row r="85" spans="1:6">
      <c r="B85" s="370">
        <v>44768</v>
      </c>
      <c r="C85" s="371">
        <v>746.25</v>
      </c>
      <c r="D85" s="371"/>
    </row>
    <row r="86" spans="1:6">
      <c r="B86" s="370">
        <v>44769</v>
      </c>
      <c r="C86" s="371"/>
      <c r="D86" s="371">
        <v>10000</v>
      </c>
    </row>
    <row r="87" spans="1:6">
      <c r="B87" s="370">
        <v>44769</v>
      </c>
      <c r="C87" s="371">
        <v>10000</v>
      </c>
      <c r="D87" s="371"/>
      <c r="F87" s="372"/>
    </row>
    <row r="88" spans="1:6">
      <c r="B88" s="370">
        <v>44769</v>
      </c>
      <c r="C88" s="371">
        <v>11.65</v>
      </c>
      <c r="D88" s="371"/>
    </row>
    <row r="89" spans="1:6">
      <c r="B89" s="370">
        <v>44771</v>
      </c>
      <c r="C89" s="371"/>
      <c r="D89" s="371">
        <v>168.83</v>
      </c>
    </row>
    <row r="90" spans="1:6">
      <c r="A90" s="372"/>
      <c r="B90" s="370"/>
      <c r="C90" s="371">
        <v>0</v>
      </c>
      <c r="D90" s="371">
        <v>0</v>
      </c>
      <c r="E90" s="372"/>
      <c r="F90" s="373"/>
    </row>
    <row r="91" spans="1:6">
      <c r="B91" s="370"/>
      <c r="C91" s="371">
        <v>0</v>
      </c>
      <c r="D91" s="371">
        <v>0</v>
      </c>
    </row>
    <row r="92" spans="1:6">
      <c r="B92" s="370"/>
      <c r="C92" s="371">
        <v>0</v>
      </c>
      <c r="D92" s="371">
        <v>0</v>
      </c>
    </row>
    <row r="93" spans="1:6">
      <c r="B93" s="370"/>
      <c r="C93" s="371">
        <v>0</v>
      </c>
      <c r="D93" s="371">
        <v>0</v>
      </c>
    </row>
    <row r="94" spans="1:6">
      <c r="B94" s="370"/>
      <c r="C94" s="371">
        <v>0</v>
      </c>
      <c r="D94" s="371">
        <v>0</v>
      </c>
    </row>
    <row r="95" spans="1:6">
      <c r="B95" s="370"/>
      <c r="C95" s="371">
        <v>0</v>
      </c>
      <c r="D95" s="371">
        <v>0</v>
      </c>
    </row>
    <row r="96" spans="1:6">
      <c r="B96" s="370"/>
      <c r="C96" s="371">
        <v>0</v>
      </c>
      <c r="D96" s="371">
        <v>0</v>
      </c>
    </row>
    <row r="97" spans="2:4">
      <c r="B97" s="370"/>
      <c r="C97" s="371">
        <v>0</v>
      </c>
      <c r="D97" s="371">
        <v>0</v>
      </c>
    </row>
    <row r="98" spans="2:4">
      <c r="B98" s="370"/>
      <c r="C98" s="371">
        <v>0</v>
      </c>
      <c r="D98" s="371">
        <v>0</v>
      </c>
    </row>
    <row r="99" spans="2:4">
      <c r="B99" s="370"/>
      <c r="C99" s="371">
        <v>0</v>
      </c>
      <c r="D99" s="371">
        <v>0</v>
      </c>
    </row>
    <row r="100" spans="2:4">
      <c r="B100" s="370"/>
      <c r="C100" s="371">
        <v>0</v>
      </c>
      <c r="D100" s="371">
        <v>0</v>
      </c>
    </row>
    <row r="101" spans="2:4">
      <c r="B101" s="370"/>
      <c r="C101" s="371">
        <v>0</v>
      </c>
      <c r="D101" s="371">
        <v>0</v>
      </c>
    </row>
    <row r="102" spans="2:4">
      <c r="B102" s="370"/>
      <c r="C102" s="371">
        <v>0</v>
      </c>
      <c r="D102" s="371">
        <v>0</v>
      </c>
    </row>
    <row r="103" spans="2:4">
      <c r="B103" s="370"/>
      <c r="C103" s="371">
        <v>0</v>
      </c>
      <c r="D103" s="371">
        <v>0</v>
      </c>
    </row>
    <row r="104" spans="2:4">
      <c r="B104" s="370"/>
      <c r="C104" s="371">
        <v>0</v>
      </c>
      <c r="D104" s="371">
        <v>0</v>
      </c>
    </row>
    <row r="105" spans="2:4">
      <c r="B105" s="370"/>
      <c r="C105" s="371">
        <v>0</v>
      </c>
      <c r="D105" s="371">
        <v>0</v>
      </c>
    </row>
    <row r="106" spans="2:4">
      <c r="B106" s="370"/>
      <c r="C106" s="371">
        <v>0</v>
      </c>
      <c r="D106" s="371">
        <v>0</v>
      </c>
    </row>
    <row r="107" spans="2:4">
      <c r="B107" s="370"/>
      <c r="C107" s="371">
        <v>0</v>
      </c>
      <c r="D107" s="371">
        <v>0</v>
      </c>
    </row>
    <row r="108" spans="2:4">
      <c r="B108" s="370"/>
      <c r="C108" s="371">
        <v>0</v>
      </c>
      <c r="D108" s="371">
        <v>0</v>
      </c>
    </row>
    <row r="109" spans="2:4">
      <c r="B109" s="370"/>
      <c r="C109" s="371">
        <v>0</v>
      </c>
      <c r="D109" s="371">
        <v>0</v>
      </c>
    </row>
    <row r="110" spans="2:4">
      <c r="B110" s="370"/>
      <c r="C110" s="371">
        <v>0</v>
      </c>
      <c r="D110" s="371">
        <v>0</v>
      </c>
    </row>
    <row r="111" spans="2:4">
      <c r="B111" s="370"/>
      <c r="C111" s="371">
        <v>0</v>
      </c>
      <c r="D111" s="371">
        <v>0</v>
      </c>
    </row>
    <row r="112" spans="2:4">
      <c r="B112" s="370"/>
      <c r="C112" s="371">
        <v>0</v>
      </c>
      <c r="D112" s="371">
        <v>0</v>
      </c>
    </row>
    <row r="113" spans="2:4">
      <c r="B113" s="370"/>
      <c r="C113" s="371">
        <v>0</v>
      </c>
      <c r="D113" s="371">
        <v>0</v>
      </c>
    </row>
    <row r="114" spans="2:4">
      <c r="B114" s="370"/>
      <c r="C114" s="371">
        <v>0</v>
      </c>
      <c r="D114" s="371">
        <v>0</v>
      </c>
    </row>
    <row r="115" spans="2:4">
      <c r="B115" s="370"/>
      <c r="C115" s="371">
        <v>0</v>
      </c>
      <c r="D115" s="371">
        <v>0</v>
      </c>
    </row>
    <row r="116" spans="2:4">
      <c r="B116" s="370"/>
      <c r="C116" s="371">
        <v>0</v>
      </c>
      <c r="D116" s="371">
        <v>0</v>
      </c>
    </row>
    <row r="117" spans="2:4">
      <c r="B117" s="370"/>
      <c r="C117" s="371">
        <v>0</v>
      </c>
      <c r="D117" s="371">
        <v>0</v>
      </c>
    </row>
    <row r="118" spans="2:4">
      <c r="B118" s="370"/>
      <c r="C118" s="371">
        <v>0</v>
      </c>
      <c r="D118" s="371">
        <v>0</v>
      </c>
    </row>
    <row r="119" spans="2:4">
      <c r="B119" s="370"/>
      <c r="C119" s="371">
        <v>0</v>
      </c>
      <c r="D119" s="371">
        <v>0</v>
      </c>
    </row>
    <row r="120" spans="2:4">
      <c r="B120" s="370"/>
      <c r="C120" s="371">
        <v>0</v>
      </c>
      <c r="D120" s="371">
        <v>0</v>
      </c>
    </row>
    <row r="121" spans="2:4">
      <c r="B121" s="370"/>
      <c r="C121" s="371">
        <v>0</v>
      </c>
      <c r="D121" s="371">
        <v>0</v>
      </c>
    </row>
    <row r="122" spans="2:4">
      <c r="B122" s="370"/>
      <c r="C122" s="371">
        <v>0</v>
      </c>
      <c r="D122" s="371">
        <v>0</v>
      </c>
    </row>
    <row r="123" spans="2:4">
      <c r="B123" s="370"/>
      <c r="C123" s="371">
        <v>0</v>
      </c>
      <c r="D123" s="371">
        <v>0</v>
      </c>
    </row>
    <row r="124" spans="2:4">
      <c r="B124" s="370"/>
      <c r="C124" s="371">
        <v>0</v>
      </c>
      <c r="D124" s="371">
        <v>0</v>
      </c>
    </row>
    <row r="125" spans="2:4">
      <c r="B125" s="370"/>
      <c r="C125" s="371">
        <v>0</v>
      </c>
      <c r="D125" s="371">
        <v>0</v>
      </c>
    </row>
    <row r="126" spans="2:4">
      <c r="B126" s="370"/>
      <c r="C126" s="371">
        <v>0</v>
      </c>
      <c r="D126" s="371">
        <v>0</v>
      </c>
    </row>
    <row r="127" spans="2:4">
      <c r="B127" s="370"/>
      <c r="C127" s="371">
        <v>0</v>
      </c>
      <c r="D127" s="371">
        <v>0</v>
      </c>
    </row>
    <row r="128" spans="2:4">
      <c r="B128" s="370"/>
      <c r="C128" s="371">
        <v>0</v>
      </c>
      <c r="D128" s="371">
        <v>0</v>
      </c>
    </row>
    <row r="129" spans="2:4">
      <c r="B129" s="370"/>
      <c r="C129" s="371">
        <v>0</v>
      </c>
      <c r="D129" s="371">
        <v>0</v>
      </c>
    </row>
    <row r="130" spans="2:4">
      <c r="B130" s="370"/>
      <c r="C130" s="371">
        <v>0</v>
      </c>
      <c r="D130" s="371">
        <v>0</v>
      </c>
    </row>
    <row r="131" spans="2:4">
      <c r="B131" s="370"/>
      <c r="C131" s="371">
        <v>0</v>
      </c>
      <c r="D131" s="371">
        <v>0</v>
      </c>
    </row>
    <row r="132" spans="2:4">
      <c r="B132" s="370"/>
      <c r="C132" s="371">
        <v>0</v>
      </c>
      <c r="D132" s="371">
        <v>0</v>
      </c>
    </row>
    <row r="133" spans="2:4">
      <c r="B133" s="370"/>
      <c r="C133" s="371">
        <v>0</v>
      </c>
      <c r="D133" s="371">
        <v>0</v>
      </c>
    </row>
    <row r="134" spans="2:4">
      <c r="B134" s="370"/>
      <c r="C134" s="371">
        <v>0</v>
      </c>
      <c r="D134" s="371">
        <v>0</v>
      </c>
    </row>
    <row r="135" spans="2:4">
      <c r="B135" s="370"/>
      <c r="C135" s="371">
        <v>0</v>
      </c>
      <c r="D135" s="371">
        <v>0</v>
      </c>
    </row>
    <row r="136" spans="2:4">
      <c r="B136" s="370"/>
      <c r="C136" s="371">
        <v>0</v>
      </c>
      <c r="D136" s="371">
        <v>0</v>
      </c>
    </row>
    <row r="137" spans="2:4">
      <c r="B137" s="370"/>
      <c r="C137" s="371">
        <v>0</v>
      </c>
      <c r="D137" s="371">
        <v>0</v>
      </c>
    </row>
    <row r="138" spans="2:4">
      <c r="B138" s="370"/>
      <c r="C138" s="371">
        <v>0</v>
      </c>
      <c r="D138" s="371">
        <v>0</v>
      </c>
    </row>
    <row r="139" spans="2:4">
      <c r="B139" s="370"/>
      <c r="C139" s="371">
        <v>0</v>
      </c>
      <c r="D139" s="371">
        <v>0</v>
      </c>
    </row>
    <row r="140" spans="2:4">
      <c r="B140" s="370"/>
      <c r="C140" s="371">
        <v>0</v>
      </c>
      <c r="D140" s="371">
        <v>0</v>
      </c>
    </row>
    <row r="141" spans="2:4">
      <c r="B141" s="370"/>
      <c r="C141" s="371">
        <v>0</v>
      </c>
      <c r="D141" s="371">
        <v>0</v>
      </c>
    </row>
    <row r="142" spans="2:4">
      <c r="B142" s="370"/>
      <c r="C142" s="371">
        <v>0</v>
      </c>
      <c r="D142" s="371">
        <v>0</v>
      </c>
    </row>
    <row r="143" spans="2:4">
      <c r="B143" s="370"/>
      <c r="C143" s="371">
        <v>0</v>
      </c>
      <c r="D143" s="371">
        <v>0</v>
      </c>
    </row>
    <row r="144" spans="2:4">
      <c r="B144" s="370"/>
      <c r="C144" s="371">
        <v>0</v>
      </c>
      <c r="D144" s="371">
        <v>0</v>
      </c>
    </row>
    <row r="145" spans="2:4">
      <c r="B145" s="370"/>
      <c r="C145" s="371">
        <v>0</v>
      </c>
      <c r="D145" s="371">
        <v>0</v>
      </c>
    </row>
    <row r="146" spans="2:4">
      <c r="B146" s="370"/>
      <c r="C146" s="371">
        <v>0</v>
      </c>
      <c r="D146" s="371">
        <v>0</v>
      </c>
    </row>
    <row r="147" spans="2:4">
      <c r="B147" s="370"/>
      <c r="C147" s="371">
        <v>0</v>
      </c>
      <c r="D147" s="371">
        <v>0</v>
      </c>
    </row>
    <row r="148" spans="2:4">
      <c r="B148" s="370"/>
      <c r="C148" s="371">
        <v>0</v>
      </c>
      <c r="D148" s="371">
        <v>0</v>
      </c>
    </row>
    <row r="149" spans="2:4">
      <c r="B149" s="370"/>
      <c r="C149" s="371">
        <v>0</v>
      </c>
      <c r="D149" s="371">
        <v>0</v>
      </c>
    </row>
    <row r="150" spans="2:4">
      <c r="B150" s="370"/>
      <c r="C150" s="371">
        <v>0</v>
      </c>
      <c r="D150" s="371">
        <v>0</v>
      </c>
    </row>
    <row r="151" spans="2:4">
      <c r="B151" s="370"/>
      <c r="C151" s="371">
        <v>0</v>
      </c>
      <c r="D151" s="371">
        <v>0</v>
      </c>
    </row>
    <row r="152" spans="2:4">
      <c r="B152" s="370"/>
      <c r="C152" s="371">
        <v>0</v>
      </c>
      <c r="D152" s="371">
        <v>0</v>
      </c>
    </row>
    <row r="153" spans="2:4">
      <c r="B153" s="370"/>
      <c r="C153" s="371">
        <v>0</v>
      </c>
      <c r="D153" s="371">
        <v>0</v>
      </c>
    </row>
    <row r="154" spans="2:4">
      <c r="B154" s="370"/>
      <c r="C154" s="371">
        <v>0</v>
      </c>
      <c r="D154" s="371">
        <v>0</v>
      </c>
    </row>
    <row r="155" spans="2:4">
      <c r="B155" s="370"/>
      <c r="C155" s="371">
        <v>0</v>
      </c>
      <c r="D155" s="371">
        <v>0</v>
      </c>
    </row>
    <row r="156" spans="2:4">
      <c r="B156" s="370"/>
      <c r="C156" s="371">
        <v>0</v>
      </c>
      <c r="D156" s="371">
        <v>0</v>
      </c>
    </row>
    <row r="157" spans="2:4">
      <c r="B157" s="370"/>
      <c r="C157" s="371">
        <v>0</v>
      </c>
      <c r="D157" s="371">
        <v>0</v>
      </c>
    </row>
    <row r="158" spans="2:4">
      <c r="B158" s="370"/>
      <c r="C158" s="371">
        <v>0</v>
      </c>
      <c r="D158" s="371">
        <v>0</v>
      </c>
    </row>
    <row r="159" spans="2:4">
      <c r="B159" s="370"/>
      <c r="C159" s="371">
        <v>0</v>
      </c>
      <c r="D159" s="371">
        <v>0</v>
      </c>
    </row>
    <row r="160" spans="2:4">
      <c r="B160" s="370"/>
      <c r="C160" s="371">
        <v>0</v>
      </c>
      <c r="D160" s="371">
        <v>0</v>
      </c>
    </row>
    <row r="161" spans="2:4">
      <c r="B161" s="370"/>
      <c r="C161" s="371">
        <v>0</v>
      </c>
      <c r="D161" s="371">
        <v>0</v>
      </c>
    </row>
    <row r="162" spans="2:4">
      <c r="B162" s="370"/>
      <c r="C162" s="371">
        <v>0</v>
      </c>
      <c r="D162" s="371">
        <v>0</v>
      </c>
    </row>
    <row r="163" spans="2:4">
      <c r="B163" s="370"/>
      <c r="C163" s="371">
        <v>0</v>
      </c>
      <c r="D163" s="371">
        <v>0</v>
      </c>
    </row>
    <row r="164" spans="2:4">
      <c r="B164" s="370"/>
      <c r="C164" s="371">
        <v>0</v>
      </c>
      <c r="D164" s="371">
        <v>0</v>
      </c>
    </row>
    <row r="165" spans="2:4">
      <c r="B165" s="370"/>
      <c r="C165" s="371">
        <v>0</v>
      </c>
      <c r="D165" s="371">
        <v>0</v>
      </c>
    </row>
    <row r="166" spans="2:4">
      <c r="B166" s="370"/>
      <c r="C166" s="371">
        <v>0</v>
      </c>
      <c r="D166" s="371">
        <v>0</v>
      </c>
    </row>
    <row r="167" spans="2:4">
      <c r="B167" s="370"/>
      <c r="C167" s="371">
        <v>0</v>
      </c>
      <c r="D167" s="371">
        <v>0</v>
      </c>
    </row>
    <row r="168" spans="2:4">
      <c r="B168" s="370"/>
      <c r="C168" s="371">
        <v>0</v>
      </c>
      <c r="D168" s="371">
        <v>0</v>
      </c>
    </row>
    <row r="169" spans="2:4">
      <c r="B169" s="370"/>
      <c r="C169" s="371">
        <v>0</v>
      </c>
      <c r="D169" s="371">
        <v>0</v>
      </c>
    </row>
    <row r="170" spans="2:4">
      <c r="B170" s="370"/>
      <c r="C170" s="371">
        <v>0</v>
      </c>
      <c r="D170" s="371">
        <v>0</v>
      </c>
    </row>
    <row r="171" spans="2:4">
      <c r="B171" s="370"/>
      <c r="C171" s="371">
        <v>0</v>
      </c>
      <c r="D171" s="371">
        <v>0</v>
      </c>
    </row>
    <row r="172" spans="2:4">
      <c r="B172" s="370"/>
      <c r="C172" s="371">
        <v>0</v>
      </c>
      <c r="D172" s="371">
        <v>0</v>
      </c>
    </row>
    <row r="173" spans="2:4">
      <c r="B173" s="370"/>
      <c r="C173" s="371">
        <v>0</v>
      </c>
      <c r="D173" s="371">
        <v>0</v>
      </c>
    </row>
    <row r="174" spans="2:4">
      <c r="B174" s="370"/>
      <c r="C174" s="371">
        <v>0</v>
      </c>
      <c r="D174" s="371">
        <v>0</v>
      </c>
    </row>
    <row r="175" spans="2:4">
      <c r="B175" s="370"/>
      <c r="C175" s="371">
        <v>0</v>
      </c>
      <c r="D175" s="371">
        <v>0</v>
      </c>
    </row>
    <row r="176" spans="2:4">
      <c r="B176" s="370"/>
      <c r="C176" s="371">
        <v>0</v>
      </c>
      <c r="D176" s="371">
        <v>0</v>
      </c>
    </row>
    <row r="177" spans="2:4">
      <c r="B177" s="370"/>
      <c r="C177" s="371">
        <v>0</v>
      </c>
      <c r="D177" s="371">
        <v>0</v>
      </c>
    </row>
    <row r="178" spans="2:4">
      <c r="B178" s="370"/>
      <c r="C178" s="371">
        <v>0</v>
      </c>
      <c r="D178" s="371">
        <v>0</v>
      </c>
    </row>
    <row r="179" spans="2:4">
      <c r="B179" s="370"/>
      <c r="C179" s="371">
        <v>0</v>
      </c>
      <c r="D179" s="371">
        <v>0</v>
      </c>
    </row>
    <row r="180" spans="2:4">
      <c r="B180" s="370"/>
      <c r="C180" s="371">
        <v>0</v>
      </c>
      <c r="D180" s="371">
        <v>0</v>
      </c>
    </row>
    <row r="181" spans="2:4">
      <c r="B181" s="370"/>
      <c r="C181" s="371">
        <v>0</v>
      </c>
      <c r="D181" s="371">
        <v>0</v>
      </c>
    </row>
    <row r="182" spans="2:4">
      <c r="B182" s="370"/>
      <c r="C182" s="371">
        <v>0</v>
      </c>
      <c r="D182" s="371">
        <v>0</v>
      </c>
    </row>
    <row r="183" spans="2:4">
      <c r="B183" s="370"/>
      <c r="C183" s="371">
        <v>0</v>
      </c>
      <c r="D183" s="371">
        <v>0</v>
      </c>
    </row>
    <row r="184" spans="2:4">
      <c r="B184" s="370"/>
      <c r="C184" s="371">
        <v>0</v>
      </c>
      <c r="D184" s="371">
        <v>0</v>
      </c>
    </row>
    <row r="185" spans="2:4">
      <c r="B185" s="370"/>
      <c r="C185" s="371">
        <v>0</v>
      </c>
      <c r="D185" s="371">
        <v>0</v>
      </c>
    </row>
    <row r="186" spans="2:4">
      <c r="B186" s="370"/>
      <c r="C186" s="371">
        <v>0</v>
      </c>
      <c r="D186" s="371">
        <v>0</v>
      </c>
    </row>
    <row r="187" spans="2:4">
      <c r="B187" s="370"/>
      <c r="C187" s="371">
        <v>0</v>
      </c>
      <c r="D187" s="371">
        <v>0</v>
      </c>
    </row>
    <row r="188" spans="2:4">
      <c r="B188" s="370"/>
      <c r="C188" s="371">
        <v>0</v>
      </c>
      <c r="D188" s="371">
        <v>0</v>
      </c>
    </row>
    <row r="189" spans="2:4">
      <c r="B189" s="370"/>
      <c r="C189" s="371">
        <v>0</v>
      </c>
      <c r="D189" s="371">
        <v>0</v>
      </c>
    </row>
    <row r="190" spans="2:4">
      <c r="B190" s="370"/>
      <c r="C190" s="371">
        <v>0</v>
      </c>
      <c r="D190" s="371">
        <v>0</v>
      </c>
    </row>
    <row r="191" spans="2:4">
      <c r="B191" s="370"/>
      <c r="C191" s="371">
        <v>0</v>
      </c>
      <c r="D191" s="371">
        <v>0</v>
      </c>
    </row>
    <row r="192" spans="2:4">
      <c r="B192" s="370"/>
      <c r="C192" s="371">
        <v>0</v>
      </c>
      <c r="D192" s="371">
        <v>0</v>
      </c>
    </row>
    <row r="193" spans="2:4">
      <c r="B193" s="370"/>
      <c r="C193" s="371">
        <v>0</v>
      </c>
      <c r="D193" s="371">
        <v>0</v>
      </c>
    </row>
    <row r="194" spans="2:4">
      <c r="B194" s="370"/>
      <c r="C194" s="371">
        <v>0</v>
      </c>
      <c r="D194" s="371">
        <v>0</v>
      </c>
    </row>
    <row r="195" spans="2:4">
      <c r="B195" s="370"/>
      <c r="C195" s="371">
        <v>0</v>
      </c>
      <c r="D195" s="371">
        <v>0</v>
      </c>
    </row>
    <row r="196" spans="2:4">
      <c r="B196" s="370"/>
      <c r="C196" s="371">
        <v>0</v>
      </c>
      <c r="D196" s="371">
        <v>0</v>
      </c>
    </row>
    <row r="197" spans="2:4">
      <c r="B197" s="370"/>
      <c r="C197" s="371">
        <v>0</v>
      </c>
      <c r="D197" s="371">
        <v>0</v>
      </c>
    </row>
    <row r="198" spans="2:4">
      <c r="B198" s="370"/>
      <c r="C198" s="371">
        <v>0</v>
      </c>
      <c r="D198" s="371">
        <v>0</v>
      </c>
    </row>
    <row r="199" spans="2:4">
      <c r="B199" s="370"/>
      <c r="C199" s="371">
        <v>0</v>
      </c>
      <c r="D199" s="371">
        <v>0</v>
      </c>
    </row>
    <row r="200" spans="2:4">
      <c r="B200" s="370"/>
      <c r="C200" s="371">
        <v>0</v>
      </c>
      <c r="D200" s="371">
        <v>0</v>
      </c>
    </row>
    <row r="201" spans="2:4">
      <c r="B201" s="370"/>
      <c r="C201" s="371">
        <v>0</v>
      </c>
      <c r="D201" s="371">
        <v>0</v>
      </c>
    </row>
    <row r="202" spans="2:4">
      <c r="B202" s="370"/>
      <c r="C202" s="371">
        <v>0</v>
      </c>
      <c r="D202" s="371">
        <v>0</v>
      </c>
    </row>
    <row r="203" spans="2:4">
      <c r="B203" s="370"/>
      <c r="C203" s="371">
        <v>0</v>
      </c>
      <c r="D203" s="371">
        <v>0</v>
      </c>
    </row>
    <row r="204" spans="2:4">
      <c r="B204" s="370"/>
      <c r="C204" s="371">
        <v>0</v>
      </c>
      <c r="D204" s="371">
        <v>0</v>
      </c>
    </row>
    <row r="205" spans="2:4">
      <c r="B205" s="370"/>
      <c r="C205" s="371">
        <v>0</v>
      </c>
      <c r="D205" s="371">
        <v>0</v>
      </c>
    </row>
    <row r="206" spans="2:4">
      <c r="B206" s="370"/>
      <c r="C206" s="371">
        <v>0</v>
      </c>
      <c r="D206" s="371">
        <v>0</v>
      </c>
    </row>
    <row r="207" spans="2:4">
      <c r="B207" s="370"/>
      <c r="C207" s="371">
        <v>0</v>
      </c>
      <c r="D207" s="371">
        <v>0</v>
      </c>
    </row>
    <row r="208" spans="2:4">
      <c r="B208" s="370"/>
      <c r="C208" s="371">
        <v>0</v>
      </c>
      <c r="D208" s="371">
        <v>0</v>
      </c>
    </row>
    <row r="209" spans="2:4">
      <c r="B209" s="370"/>
      <c r="C209" s="371">
        <v>0</v>
      </c>
      <c r="D209" s="371">
        <v>0</v>
      </c>
    </row>
    <row r="210" spans="2:4">
      <c r="B210" s="370"/>
      <c r="C210" s="371">
        <v>0</v>
      </c>
      <c r="D210" s="371">
        <v>0</v>
      </c>
    </row>
    <row r="211" spans="2:4">
      <c r="B211" s="370"/>
      <c r="C211" s="371">
        <v>0</v>
      </c>
      <c r="D211" s="371">
        <v>0</v>
      </c>
    </row>
    <row r="212" spans="2:4">
      <c r="B212" s="370"/>
      <c r="C212" s="371">
        <v>0</v>
      </c>
      <c r="D212" s="371">
        <v>0</v>
      </c>
    </row>
    <row r="213" spans="2:4">
      <c r="B213" s="370"/>
      <c r="C213" s="371">
        <v>0</v>
      </c>
      <c r="D213" s="371">
        <v>0</v>
      </c>
    </row>
    <row r="214" spans="2:4">
      <c r="B214" s="370"/>
      <c r="C214" s="371">
        <v>0</v>
      </c>
      <c r="D214" s="371">
        <v>0</v>
      </c>
    </row>
    <row r="215" spans="2:4">
      <c r="B215" s="370"/>
      <c r="C215" s="371">
        <v>0</v>
      </c>
      <c r="D215" s="371">
        <v>0</v>
      </c>
    </row>
    <row r="216" spans="2:4">
      <c r="B216" s="370"/>
      <c r="C216" s="371">
        <v>0</v>
      </c>
      <c r="D216" s="371">
        <v>0</v>
      </c>
    </row>
    <row r="217" spans="2:4">
      <c r="B217" s="370"/>
      <c r="C217" s="371">
        <v>0</v>
      </c>
      <c r="D217" s="371">
        <v>0</v>
      </c>
    </row>
    <row r="218" spans="2:4">
      <c r="B218" s="370"/>
      <c r="C218" s="371">
        <v>0</v>
      </c>
      <c r="D218" s="371">
        <v>0</v>
      </c>
    </row>
    <row r="219" spans="2:4">
      <c r="B219" s="370"/>
      <c r="C219" s="371">
        <v>0</v>
      </c>
      <c r="D219" s="371">
        <v>0</v>
      </c>
    </row>
    <row r="220" spans="2:4">
      <c r="B220" s="370"/>
      <c r="C220" s="371">
        <v>0</v>
      </c>
      <c r="D220" s="371">
        <v>0</v>
      </c>
    </row>
    <row r="221" spans="2:4">
      <c r="B221" s="370"/>
      <c r="C221" s="371">
        <v>0</v>
      </c>
      <c r="D221" s="371">
        <v>0</v>
      </c>
    </row>
    <row r="222" spans="2:4">
      <c r="B222" s="370"/>
      <c r="C222" s="371">
        <v>0</v>
      </c>
      <c r="D222" s="371">
        <v>0</v>
      </c>
    </row>
    <row r="223" spans="2:4">
      <c r="B223" s="370"/>
      <c r="C223" s="371">
        <v>0</v>
      </c>
      <c r="D223" s="371">
        <v>0</v>
      </c>
    </row>
    <row r="224" spans="2:4">
      <c r="B224" s="370"/>
      <c r="C224" s="371">
        <v>0</v>
      </c>
      <c r="D224" s="371">
        <v>0</v>
      </c>
    </row>
    <row r="225" spans="2:4">
      <c r="B225" s="370"/>
      <c r="C225" s="371">
        <v>0</v>
      </c>
      <c r="D225" s="371">
        <v>0</v>
      </c>
    </row>
    <row r="226" spans="2:4">
      <c r="B226" s="370"/>
      <c r="C226" s="371">
        <v>0</v>
      </c>
      <c r="D226" s="371">
        <v>0</v>
      </c>
    </row>
    <row r="227" spans="2:4">
      <c r="B227" s="370"/>
      <c r="C227" s="371">
        <v>0</v>
      </c>
      <c r="D227" s="371">
        <v>0</v>
      </c>
    </row>
    <row r="228" spans="2:4">
      <c r="B228" s="370"/>
      <c r="C228" s="371">
        <v>0</v>
      </c>
      <c r="D228" s="371">
        <v>0</v>
      </c>
    </row>
    <row r="229" spans="2:4">
      <c r="B229" s="370"/>
      <c r="C229" s="371">
        <v>0</v>
      </c>
      <c r="D229" s="371">
        <v>0</v>
      </c>
    </row>
    <row r="230" spans="2:4">
      <c r="B230" s="370"/>
      <c r="C230" s="371">
        <v>0</v>
      </c>
      <c r="D230" s="371">
        <v>0</v>
      </c>
    </row>
    <row r="231" spans="2:4">
      <c r="B231" s="370"/>
      <c r="C231" s="371">
        <v>0</v>
      </c>
      <c r="D231" s="371">
        <v>0</v>
      </c>
    </row>
    <row r="232" spans="2:4">
      <c r="B232" s="370"/>
      <c r="C232" s="371">
        <v>0</v>
      </c>
      <c r="D232" s="371">
        <v>0</v>
      </c>
    </row>
    <row r="233" spans="2:4">
      <c r="B233" s="370"/>
      <c r="C233" s="371">
        <v>0</v>
      </c>
      <c r="D233" s="371">
        <v>0</v>
      </c>
    </row>
    <row r="234" spans="2:4">
      <c r="B234" s="370"/>
      <c r="C234" s="371">
        <v>0</v>
      </c>
      <c r="D234" s="371">
        <v>0</v>
      </c>
    </row>
    <row r="235" spans="2:4">
      <c r="B235" s="370"/>
      <c r="C235" s="371">
        <v>0</v>
      </c>
      <c r="D235" s="371">
        <v>0</v>
      </c>
    </row>
    <row r="236" spans="2:4">
      <c r="B236" s="370"/>
      <c r="C236" s="371">
        <v>0</v>
      </c>
      <c r="D236" s="371">
        <v>0</v>
      </c>
    </row>
    <row r="237" spans="2:4">
      <c r="B237" s="370"/>
      <c r="C237" s="371">
        <v>0</v>
      </c>
      <c r="D237" s="371">
        <v>0</v>
      </c>
    </row>
    <row r="238" spans="2:4">
      <c r="B238" s="370"/>
      <c r="C238" s="371">
        <v>0</v>
      </c>
      <c r="D238" s="371">
        <v>0</v>
      </c>
    </row>
    <row r="239" spans="2:4">
      <c r="B239" s="370"/>
      <c r="C239" s="371">
        <v>0</v>
      </c>
      <c r="D239" s="371">
        <v>0</v>
      </c>
    </row>
    <row r="240" spans="2:4">
      <c r="B240" s="370"/>
      <c r="C240" s="371">
        <v>0</v>
      </c>
      <c r="D240" s="371">
        <v>0</v>
      </c>
    </row>
    <row r="241" spans="2:4">
      <c r="B241" s="370"/>
      <c r="C241" s="371">
        <v>0</v>
      </c>
      <c r="D241" s="371">
        <v>0</v>
      </c>
    </row>
    <row r="242" spans="2:4">
      <c r="B242" s="370"/>
      <c r="C242" s="371">
        <v>0</v>
      </c>
      <c r="D242" s="371">
        <v>0</v>
      </c>
    </row>
    <row r="243" spans="2:4">
      <c r="B243" s="370"/>
      <c r="C243" s="371">
        <v>0</v>
      </c>
      <c r="D243" s="371">
        <v>0</v>
      </c>
    </row>
    <row r="244" spans="2:4">
      <c r="B244" s="370"/>
      <c r="C244" s="371">
        <v>0</v>
      </c>
      <c r="D244" s="371">
        <v>0</v>
      </c>
    </row>
    <row r="245" spans="2:4">
      <c r="B245" s="370"/>
      <c r="C245" s="371">
        <v>0</v>
      </c>
      <c r="D245" s="371">
        <v>0</v>
      </c>
    </row>
    <row r="246" spans="2:4">
      <c r="B246" s="370"/>
      <c r="C246" s="371">
        <v>0</v>
      </c>
      <c r="D246" s="371">
        <v>0</v>
      </c>
    </row>
    <row r="247" spans="2:4">
      <c r="B247" s="370"/>
      <c r="C247" s="371">
        <v>0</v>
      </c>
      <c r="D247" s="371">
        <v>0</v>
      </c>
    </row>
    <row r="248" spans="2:4">
      <c r="B248" s="370"/>
      <c r="C248" s="371">
        <v>0</v>
      </c>
      <c r="D248" s="371">
        <v>0</v>
      </c>
    </row>
    <row r="249" spans="2:4">
      <c r="B249" s="370"/>
      <c r="C249" s="371">
        <v>0</v>
      </c>
      <c r="D249" s="371">
        <v>0</v>
      </c>
    </row>
    <row r="250" spans="2:4">
      <c r="B250" s="370"/>
      <c r="C250" s="371">
        <v>0</v>
      </c>
      <c r="D250" s="371">
        <v>0</v>
      </c>
    </row>
    <row r="251" spans="2:4">
      <c r="B251" s="370"/>
      <c r="C251" s="371">
        <v>0</v>
      </c>
      <c r="D251" s="371">
        <v>0</v>
      </c>
    </row>
    <row r="252" spans="2:4">
      <c r="B252" s="370"/>
      <c r="C252" s="371">
        <v>0</v>
      </c>
      <c r="D252" s="371">
        <v>0</v>
      </c>
    </row>
    <row r="253" spans="2:4">
      <c r="B253" s="370"/>
      <c r="C253" s="371">
        <v>0</v>
      </c>
      <c r="D253" s="371">
        <v>0</v>
      </c>
    </row>
    <row r="254" spans="2:4">
      <c r="B254" s="370"/>
      <c r="C254" s="371">
        <v>0</v>
      </c>
      <c r="D254" s="371">
        <v>0</v>
      </c>
    </row>
    <row r="255" spans="2:4">
      <c r="B255" s="370"/>
      <c r="C255" s="371">
        <v>0</v>
      </c>
      <c r="D255" s="371">
        <v>0</v>
      </c>
    </row>
    <row r="256" spans="2:4">
      <c r="B256" s="370"/>
      <c r="C256" s="371">
        <v>0</v>
      </c>
      <c r="D256" s="371">
        <v>0</v>
      </c>
    </row>
    <row r="257" spans="2:4">
      <c r="B257" s="370"/>
      <c r="C257" s="371">
        <v>0</v>
      </c>
      <c r="D257" s="371">
        <v>0</v>
      </c>
    </row>
    <row r="258" spans="2:4">
      <c r="B258" s="370"/>
      <c r="C258" s="371">
        <v>0</v>
      </c>
      <c r="D258" s="371">
        <v>0</v>
      </c>
    </row>
    <row r="259" spans="2:4">
      <c r="B259" s="370"/>
      <c r="C259" s="371">
        <v>0</v>
      </c>
      <c r="D259" s="371">
        <v>0</v>
      </c>
    </row>
    <row r="260" spans="2:4">
      <c r="B260" s="370"/>
      <c r="C260" s="371">
        <v>0</v>
      </c>
      <c r="D260" s="371">
        <v>0</v>
      </c>
    </row>
    <row r="261" spans="2:4">
      <c r="B261" s="370"/>
      <c r="C261" s="371">
        <v>0</v>
      </c>
      <c r="D261" s="371">
        <v>0</v>
      </c>
    </row>
    <row r="262" spans="2:4">
      <c r="B262" s="370"/>
      <c r="C262" s="371">
        <v>0</v>
      </c>
      <c r="D262" s="371">
        <v>0</v>
      </c>
    </row>
    <row r="263" spans="2:4">
      <c r="B263" s="370"/>
      <c r="C263" s="371">
        <v>0</v>
      </c>
      <c r="D263" s="371">
        <v>0</v>
      </c>
    </row>
    <row r="264" spans="2:4">
      <c r="B264" s="370"/>
      <c r="C264" s="371">
        <v>0</v>
      </c>
      <c r="D264" s="371">
        <v>0</v>
      </c>
    </row>
    <row r="265" spans="2:4">
      <c r="B265" s="370"/>
      <c r="C265" s="371">
        <v>0</v>
      </c>
      <c r="D265" s="371">
        <v>0</v>
      </c>
    </row>
    <row r="266" spans="2:4">
      <c r="B266" s="370"/>
      <c r="C266" s="371">
        <v>0</v>
      </c>
      <c r="D266" s="371">
        <v>0</v>
      </c>
    </row>
    <row r="267" spans="2:4">
      <c r="B267" s="370"/>
      <c r="C267" s="371">
        <v>0</v>
      </c>
      <c r="D267" s="371">
        <v>0</v>
      </c>
    </row>
    <row r="268" spans="2:4">
      <c r="B268" s="370"/>
      <c r="C268" s="371">
        <v>0</v>
      </c>
      <c r="D268" s="371">
        <v>0</v>
      </c>
    </row>
    <row r="269" spans="2:4">
      <c r="B269" s="370"/>
      <c r="C269" s="371">
        <v>0</v>
      </c>
      <c r="D269" s="371">
        <v>0</v>
      </c>
    </row>
    <row r="270" spans="2:4">
      <c r="B270" s="370"/>
      <c r="C270" s="371">
        <v>0</v>
      </c>
      <c r="D270" s="371">
        <v>0</v>
      </c>
    </row>
    <row r="271" spans="2:4">
      <c r="B271" s="370"/>
      <c r="C271" s="371">
        <v>0</v>
      </c>
      <c r="D271" s="371">
        <v>0</v>
      </c>
    </row>
    <row r="272" spans="2:4">
      <c r="B272" s="370"/>
      <c r="C272" s="371">
        <v>0</v>
      </c>
      <c r="D272" s="371">
        <v>0</v>
      </c>
    </row>
    <row r="273" spans="2:4">
      <c r="B273" s="370"/>
      <c r="C273" s="371">
        <v>0</v>
      </c>
      <c r="D273" s="371">
        <v>0</v>
      </c>
    </row>
    <row r="274" spans="2:4">
      <c r="B274" s="370"/>
      <c r="C274" s="371">
        <v>0</v>
      </c>
      <c r="D274" s="371">
        <v>0</v>
      </c>
    </row>
    <row r="275" spans="2:4">
      <c r="B275" s="370"/>
      <c r="C275" s="371">
        <v>0</v>
      </c>
      <c r="D275" s="371">
        <v>0</v>
      </c>
    </row>
    <row r="276" spans="2:4">
      <c r="B276" s="370"/>
      <c r="C276" s="371">
        <v>0</v>
      </c>
      <c r="D276" s="371">
        <v>0</v>
      </c>
    </row>
    <row r="277" spans="2:4">
      <c r="B277" s="370"/>
      <c r="C277" s="371">
        <v>0</v>
      </c>
      <c r="D277" s="371">
        <v>0</v>
      </c>
    </row>
    <row r="278" spans="2:4">
      <c r="B278" s="370"/>
      <c r="C278" s="371">
        <v>0</v>
      </c>
      <c r="D278" s="371">
        <v>0</v>
      </c>
    </row>
    <row r="279" spans="2:4">
      <c r="B279" s="370"/>
      <c r="C279" s="371">
        <v>0</v>
      </c>
      <c r="D279" s="371">
        <v>0</v>
      </c>
    </row>
    <row r="280" spans="2:4">
      <c r="B280" s="370"/>
      <c r="C280" s="371">
        <v>0</v>
      </c>
      <c r="D280" s="371">
        <v>0</v>
      </c>
    </row>
    <row r="281" spans="2:4">
      <c r="B281" s="370"/>
      <c r="C281" s="371">
        <v>0</v>
      </c>
      <c r="D281" s="371">
        <v>0</v>
      </c>
    </row>
    <row r="282" spans="2:4">
      <c r="B282" s="370"/>
      <c r="C282" s="371">
        <v>0</v>
      </c>
      <c r="D282" s="371">
        <v>0</v>
      </c>
    </row>
    <row r="283" spans="2:4">
      <c r="B283" s="370"/>
      <c r="C283" s="371">
        <v>0</v>
      </c>
      <c r="D283" s="371">
        <v>0</v>
      </c>
    </row>
    <row r="284" spans="2:4">
      <c r="B284" s="370"/>
      <c r="C284" s="371">
        <v>0</v>
      </c>
      <c r="D284" s="371">
        <v>0</v>
      </c>
    </row>
    <row r="285" spans="2:4">
      <c r="B285" s="370"/>
      <c r="C285" s="371">
        <v>0</v>
      </c>
      <c r="D285" s="371">
        <v>0</v>
      </c>
    </row>
    <row r="286" spans="2:4">
      <c r="B286" s="370"/>
      <c r="C286" s="371">
        <v>0</v>
      </c>
      <c r="D286" s="371">
        <v>0</v>
      </c>
    </row>
    <row r="287" spans="2:4">
      <c r="B287" s="370"/>
      <c r="C287" s="371">
        <v>0</v>
      </c>
      <c r="D287" s="371">
        <v>0</v>
      </c>
    </row>
    <row r="288" spans="2:4">
      <c r="B288" s="370"/>
      <c r="C288" s="371">
        <v>0</v>
      </c>
      <c r="D288" s="371">
        <v>0</v>
      </c>
    </row>
    <row r="289" spans="2:4">
      <c r="B289" s="370"/>
      <c r="C289" s="371">
        <v>0</v>
      </c>
      <c r="D289" s="371">
        <v>0</v>
      </c>
    </row>
    <row r="290" spans="2:4">
      <c r="B290" s="370"/>
      <c r="C290" s="371">
        <v>0</v>
      </c>
      <c r="D290" s="371">
        <v>0</v>
      </c>
    </row>
    <row r="291" spans="2:4">
      <c r="B291" s="370"/>
      <c r="C291" s="371">
        <v>0</v>
      </c>
      <c r="D291" s="371">
        <v>0</v>
      </c>
    </row>
    <row r="292" spans="2:4">
      <c r="B292" s="370"/>
      <c r="C292" s="371">
        <v>0</v>
      </c>
      <c r="D292" s="371">
        <v>0</v>
      </c>
    </row>
    <row r="293" spans="2:4">
      <c r="B293" s="370"/>
      <c r="C293" s="371">
        <v>0</v>
      </c>
      <c r="D293" s="371">
        <v>0</v>
      </c>
    </row>
    <row r="294" spans="2:4">
      <c r="B294" s="370"/>
      <c r="C294" s="371">
        <v>0</v>
      </c>
      <c r="D294" s="371">
        <v>0</v>
      </c>
    </row>
    <row r="295" spans="2:4">
      <c r="B295" s="370"/>
      <c r="C295" s="371">
        <v>0</v>
      </c>
      <c r="D295" s="371">
        <v>0</v>
      </c>
    </row>
    <row r="296" spans="2:4">
      <c r="B296" s="370"/>
      <c r="C296" s="371">
        <v>0</v>
      </c>
      <c r="D296" s="371">
        <v>0</v>
      </c>
    </row>
    <row r="297" spans="2:4">
      <c r="B297" s="370"/>
      <c r="C297" s="371">
        <v>0</v>
      </c>
      <c r="D297" s="371">
        <v>0</v>
      </c>
    </row>
    <row r="298" spans="2:4">
      <c r="B298" s="370"/>
      <c r="C298" s="371">
        <v>0</v>
      </c>
      <c r="D298" s="371">
        <v>0</v>
      </c>
    </row>
    <row r="299" spans="2:4">
      <c r="B299" s="370"/>
      <c r="C299" s="371">
        <v>0</v>
      </c>
      <c r="D299" s="371">
        <v>0</v>
      </c>
    </row>
    <row r="300" spans="2:4">
      <c r="B300" s="370"/>
      <c r="C300" s="371">
        <v>0</v>
      </c>
      <c r="D300" s="371">
        <v>0</v>
      </c>
    </row>
    <row r="301" spans="2:4">
      <c r="B301" s="370"/>
      <c r="C301" s="371">
        <v>0</v>
      </c>
      <c r="D301" s="371">
        <v>0</v>
      </c>
    </row>
    <row r="302" spans="2:4">
      <c r="B302" s="370"/>
      <c r="C302" s="371">
        <v>0</v>
      </c>
      <c r="D302" s="371">
        <v>0</v>
      </c>
    </row>
    <row r="303" spans="2:4">
      <c r="B303" s="370"/>
      <c r="C303" s="371">
        <v>0</v>
      </c>
      <c r="D303" s="371">
        <v>0</v>
      </c>
    </row>
    <row r="304" spans="2:4">
      <c r="B304" s="370"/>
      <c r="C304" s="371">
        <v>0</v>
      </c>
      <c r="D304" s="371">
        <v>0</v>
      </c>
    </row>
    <row r="305" spans="2:4">
      <c r="B305" s="370"/>
      <c r="C305" s="371">
        <v>0</v>
      </c>
      <c r="D305" s="371">
        <v>0</v>
      </c>
    </row>
    <row r="306" spans="2:4">
      <c r="B306" s="370"/>
      <c r="C306" s="371">
        <v>0</v>
      </c>
      <c r="D306" s="371">
        <v>0</v>
      </c>
    </row>
    <row r="307" spans="2:4">
      <c r="B307" s="370"/>
      <c r="C307" s="371">
        <v>0</v>
      </c>
      <c r="D307" s="371">
        <v>0</v>
      </c>
    </row>
    <row r="308" spans="2:4">
      <c r="B308" s="370"/>
      <c r="C308" s="371">
        <v>0</v>
      </c>
      <c r="D308" s="371">
        <v>0</v>
      </c>
    </row>
    <row r="309" spans="2:4">
      <c r="B309" s="370"/>
      <c r="C309" s="371">
        <v>0</v>
      </c>
      <c r="D309" s="371">
        <v>0</v>
      </c>
    </row>
    <row r="310" spans="2:4">
      <c r="B310" s="370"/>
      <c r="C310" s="371">
        <v>0</v>
      </c>
      <c r="D310" s="371">
        <v>0</v>
      </c>
    </row>
    <row r="311" spans="2:4">
      <c r="B311" s="370"/>
      <c r="C311" s="371">
        <v>0</v>
      </c>
      <c r="D311" s="371">
        <v>0</v>
      </c>
    </row>
    <row r="312" spans="2:4">
      <c r="B312" s="370"/>
      <c r="C312" s="371">
        <v>0</v>
      </c>
      <c r="D312" s="371">
        <v>0</v>
      </c>
    </row>
    <row r="313" spans="2:4">
      <c r="B313" s="370"/>
      <c r="C313" s="371">
        <v>0</v>
      </c>
      <c r="D313" s="371">
        <v>0</v>
      </c>
    </row>
    <row r="314" spans="2:4">
      <c r="B314" s="370"/>
      <c r="C314" s="371">
        <v>0</v>
      </c>
      <c r="D314" s="371">
        <v>0</v>
      </c>
    </row>
    <row r="315" spans="2:4">
      <c r="B315" s="370"/>
      <c r="C315" s="371">
        <v>0</v>
      </c>
      <c r="D315" s="371">
        <v>0</v>
      </c>
    </row>
    <row r="316" spans="2:4">
      <c r="B316" s="370"/>
      <c r="C316" s="371">
        <v>0</v>
      </c>
      <c r="D316" s="371">
        <v>0</v>
      </c>
    </row>
    <row r="317" spans="2:4">
      <c r="B317" s="370"/>
      <c r="C317" s="371">
        <v>0</v>
      </c>
      <c r="D317" s="371">
        <v>0</v>
      </c>
    </row>
    <row r="318" spans="2:4">
      <c r="B318" s="370"/>
      <c r="C318" s="371">
        <v>0</v>
      </c>
      <c r="D318" s="371">
        <v>0</v>
      </c>
    </row>
    <row r="319" spans="2:4">
      <c r="B319" s="370"/>
      <c r="C319" s="371">
        <v>0</v>
      </c>
      <c r="D319" s="371">
        <v>0</v>
      </c>
    </row>
    <row r="320" spans="2:4">
      <c r="B320" s="370"/>
      <c r="C320" s="371">
        <v>0</v>
      </c>
      <c r="D320" s="371">
        <v>0</v>
      </c>
    </row>
    <row r="321" spans="2:4">
      <c r="B321" s="370"/>
      <c r="C321" s="371">
        <v>0</v>
      </c>
      <c r="D321" s="371">
        <v>0</v>
      </c>
    </row>
    <row r="322" spans="2:4">
      <c r="B322" s="370"/>
      <c r="C322" s="371">
        <v>0</v>
      </c>
      <c r="D322" s="371">
        <v>0</v>
      </c>
    </row>
    <row r="323" spans="2:4">
      <c r="B323" s="370"/>
      <c r="C323" s="371">
        <v>0</v>
      </c>
      <c r="D323" s="371">
        <v>0</v>
      </c>
    </row>
    <row r="324" spans="2:4">
      <c r="B324" s="370"/>
      <c r="C324" s="371">
        <v>0</v>
      </c>
      <c r="D324" s="371">
        <v>0</v>
      </c>
    </row>
    <row r="325" spans="2:4">
      <c r="B325" s="370"/>
      <c r="C325" s="371">
        <v>0</v>
      </c>
      <c r="D325" s="371">
        <v>0</v>
      </c>
    </row>
    <row r="326" spans="2:4">
      <c r="B326" s="370"/>
      <c r="C326" s="371">
        <v>0</v>
      </c>
      <c r="D326" s="371">
        <v>0</v>
      </c>
    </row>
    <row r="327" spans="2:4">
      <c r="B327" s="370"/>
      <c r="C327" s="371">
        <v>0</v>
      </c>
      <c r="D327" s="371">
        <v>0</v>
      </c>
    </row>
    <row r="328" spans="2:4">
      <c r="B328" s="370"/>
      <c r="C328" s="371">
        <v>0</v>
      </c>
      <c r="D328" s="371">
        <v>0</v>
      </c>
    </row>
    <row r="329" spans="2:4">
      <c r="B329" s="370"/>
      <c r="C329" s="371">
        <v>0</v>
      </c>
      <c r="D329" s="371">
        <v>0</v>
      </c>
    </row>
    <row r="330" spans="2:4">
      <c r="B330" s="370"/>
      <c r="C330" s="371">
        <v>0</v>
      </c>
      <c r="D330" s="371">
        <v>0</v>
      </c>
    </row>
    <row r="331" spans="2:4">
      <c r="B331" s="370"/>
      <c r="C331" s="371">
        <v>0</v>
      </c>
      <c r="D331" s="371">
        <v>0</v>
      </c>
    </row>
    <row r="332" spans="2:4">
      <c r="B332" s="370"/>
      <c r="C332" s="371">
        <v>0</v>
      </c>
      <c r="D332" s="371">
        <v>0</v>
      </c>
    </row>
    <row r="333" spans="2:4">
      <c r="B333" s="370"/>
      <c r="C333" s="371">
        <v>0</v>
      </c>
      <c r="D333" s="371">
        <v>0</v>
      </c>
    </row>
    <row r="334" spans="2:4">
      <c r="B334" s="370"/>
      <c r="C334" s="371">
        <v>0</v>
      </c>
      <c r="D334" s="371">
        <v>0</v>
      </c>
    </row>
    <row r="335" spans="2:4">
      <c r="B335" s="370"/>
      <c r="C335" s="371">
        <v>0</v>
      </c>
      <c r="D335" s="371">
        <v>0</v>
      </c>
    </row>
    <row r="336" spans="2:4">
      <c r="B336" s="370"/>
      <c r="C336" s="371">
        <v>0</v>
      </c>
      <c r="D336" s="371">
        <v>0</v>
      </c>
    </row>
    <row r="337" spans="2:4">
      <c r="B337" s="370"/>
      <c r="C337" s="371">
        <v>0</v>
      </c>
      <c r="D337" s="371">
        <v>0</v>
      </c>
    </row>
    <row r="338" spans="2:4">
      <c r="B338" s="370"/>
      <c r="C338" s="371">
        <v>0</v>
      </c>
      <c r="D338" s="371">
        <v>0</v>
      </c>
    </row>
    <row r="339" spans="2:4">
      <c r="B339" s="370"/>
      <c r="C339" s="371">
        <v>0</v>
      </c>
      <c r="D339" s="371">
        <v>0</v>
      </c>
    </row>
    <row r="340" spans="2:4">
      <c r="B340" s="370"/>
      <c r="C340" s="371">
        <v>0</v>
      </c>
      <c r="D340" s="371">
        <v>0</v>
      </c>
    </row>
    <row r="341" spans="2:4">
      <c r="B341" s="370"/>
      <c r="C341" s="371">
        <v>0</v>
      </c>
      <c r="D341" s="371">
        <v>0</v>
      </c>
    </row>
    <row r="342" spans="2:4">
      <c r="B342" s="370"/>
      <c r="C342" s="371">
        <v>0</v>
      </c>
      <c r="D342" s="371">
        <v>0</v>
      </c>
    </row>
    <row r="343" spans="2:4">
      <c r="B343" s="370"/>
      <c r="C343" s="371">
        <v>0</v>
      </c>
      <c r="D343" s="371">
        <v>0</v>
      </c>
    </row>
    <row r="344" spans="2:4">
      <c r="B344" s="370"/>
      <c r="C344" s="371">
        <v>0</v>
      </c>
      <c r="D344" s="371">
        <v>0</v>
      </c>
    </row>
    <row r="345" spans="2:4">
      <c r="B345" s="370"/>
      <c r="C345" s="371">
        <v>0</v>
      </c>
      <c r="D345" s="371">
        <v>0</v>
      </c>
    </row>
    <row r="346" spans="2:4">
      <c r="B346" s="370"/>
      <c r="C346" s="371">
        <v>0</v>
      </c>
      <c r="D346" s="371">
        <v>0</v>
      </c>
    </row>
    <row r="347" spans="2:4">
      <c r="B347" s="370"/>
      <c r="C347" s="371">
        <v>0</v>
      </c>
      <c r="D347" s="371">
        <v>0</v>
      </c>
    </row>
    <row r="348" spans="2:4">
      <c r="B348" s="370"/>
      <c r="C348" s="371">
        <v>0</v>
      </c>
      <c r="D348" s="371">
        <v>0</v>
      </c>
    </row>
    <row r="349" spans="2:4">
      <c r="B349" s="370"/>
      <c r="C349" s="371">
        <v>0</v>
      </c>
      <c r="D349" s="371">
        <v>0</v>
      </c>
    </row>
    <row r="350" spans="2:4">
      <c r="B350" s="374" t="s">
        <v>185</v>
      </c>
      <c r="C350" s="375">
        <f>SUM(C15:C349)</f>
        <v>798942.05000000016</v>
      </c>
      <c r="D350" s="375">
        <f>SUM(D15:D349)</f>
        <v>799603.97</v>
      </c>
    </row>
    <row r="351" spans="2:4">
      <c r="B351" s="795" t="s">
        <v>316</v>
      </c>
      <c r="C351" s="795"/>
      <c r="D351" s="376">
        <f>D13-C350+D350</f>
        <v>701.5199999997858</v>
      </c>
    </row>
    <row r="356" spans="2:4">
      <c r="B356" s="789" t="s">
        <v>317</v>
      </c>
      <c r="C356" s="789"/>
      <c r="D356" s="789"/>
    </row>
    <row r="357" spans="2:4">
      <c r="B357" s="790" t="s">
        <v>318</v>
      </c>
      <c r="C357" s="790"/>
      <c r="D357" s="790"/>
    </row>
  </sheetData>
  <sheetProtection password="B090" sheet="1" objects="1" scenarios="1"/>
  <customSheetViews>
    <customSheetView guid="{6AC9DC6A-6AFE-4FBF-BE69-2D4F84D27B2A}">
      <selection activeCell="B15" sqref="B15:D90"/>
      <rowBreaks count="3" manualBreakCount="3">
        <brk id="74" max="16383" man="1"/>
        <brk id="140" max="16383" man="1"/>
        <brk id="207" max="16383" man="1"/>
      </rowBreaks>
      <pageMargins left="0.511811023622047" right="0.511811023622047" top="0.78740157480314998" bottom="0.78740157480314998" header="0.31496062992126" footer="0.31496062992126"/>
      <pageSetup paperSize="9" scale="64" orientation="portrait"/>
    </customSheetView>
  </customSheetViews>
  <mergeCells count="9">
    <mergeCell ref="B13:C13"/>
    <mergeCell ref="B351:C351"/>
    <mergeCell ref="B356:D356"/>
    <mergeCell ref="B357:D357"/>
    <mergeCell ref="A3:E3"/>
    <mergeCell ref="A4:E4"/>
    <mergeCell ref="A5:E5"/>
    <mergeCell ref="A8:E8"/>
    <mergeCell ref="A10:E10"/>
  </mergeCells>
  <pageMargins left="0.511811023622047" right="0.511811023622047" top="0.78740157480314998" bottom="0.78740157480314998" header="0.31496062992126" footer="0.31496062992126"/>
  <pageSetup paperSize="9" scale="64" orientation="portrait"/>
  <rowBreaks count="3" manualBreakCount="3">
    <brk id="74" max="16383" man="1"/>
    <brk id="140" max="16383" man="1"/>
    <brk id="207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796" t="s">
        <v>0</v>
      </c>
      <c r="C3" s="796"/>
      <c r="D3" s="796"/>
    </row>
    <row r="4" spans="1:5" ht="15.75">
      <c r="B4" s="796" t="s">
        <v>2</v>
      </c>
      <c r="C4" s="796"/>
      <c r="D4" s="796"/>
    </row>
    <row r="5" spans="1:5" ht="15.75">
      <c r="B5" s="796" t="s">
        <v>5</v>
      </c>
      <c r="C5" s="796"/>
      <c r="D5" s="796"/>
    </row>
    <row r="8" spans="1:5" ht="50.25" customHeight="1">
      <c r="A8" s="797" t="s">
        <v>319</v>
      </c>
      <c r="B8" s="798"/>
      <c r="C8" s="798"/>
      <c r="D8" s="798"/>
      <c r="E8" s="798"/>
    </row>
    <row r="10" spans="1:5" ht="46.5" customHeight="1">
      <c r="A10" s="801" t="s">
        <v>320</v>
      </c>
      <c r="B10" s="802"/>
      <c r="C10" s="802"/>
      <c r="D10" s="802"/>
      <c r="E10" s="802"/>
    </row>
    <row r="13" spans="1:5">
      <c r="B13" s="794" t="s">
        <v>313</v>
      </c>
      <c r="C13" s="794"/>
      <c r="D13" s="368">
        <v>0</v>
      </c>
    </row>
    <row r="14" spans="1:5">
      <c r="B14" s="369" t="s">
        <v>294</v>
      </c>
      <c r="C14" s="369" t="s">
        <v>314</v>
      </c>
      <c r="D14" s="369" t="s">
        <v>315</v>
      </c>
    </row>
    <row r="15" spans="1:5">
      <c r="B15" s="5"/>
      <c r="C15" s="371">
        <v>0</v>
      </c>
      <c r="D15" s="371">
        <v>0</v>
      </c>
    </row>
    <row r="16" spans="1:5">
      <c r="B16" s="5"/>
      <c r="C16" s="371">
        <v>0</v>
      </c>
      <c r="D16" s="371">
        <v>0</v>
      </c>
    </row>
    <row r="17" spans="2:4">
      <c r="B17" s="5"/>
      <c r="C17" s="371">
        <v>0</v>
      </c>
      <c r="D17" s="371">
        <v>0</v>
      </c>
    </row>
    <row r="18" spans="2:4">
      <c r="B18" s="5"/>
      <c r="C18" s="371">
        <v>0</v>
      </c>
      <c r="D18" s="371">
        <v>0</v>
      </c>
    </row>
    <row r="19" spans="2:4">
      <c r="B19" s="5"/>
      <c r="C19" s="371">
        <v>0</v>
      </c>
      <c r="D19" s="371">
        <v>0</v>
      </c>
    </row>
    <row r="20" spans="2:4">
      <c r="B20" s="5"/>
      <c r="C20" s="371">
        <v>0</v>
      </c>
      <c r="D20" s="371">
        <v>0</v>
      </c>
    </row>
    <row r="21" spans="2:4">
      <c r="B21" s="5"/>
      <c r="C21" s="371">
        <v>0</v>
      </c>
      <c r="D21" s="371">
        <v>0</v>
      </c>
    </row>
    <row r="22" spans="2:4">
      <c r="B22" s="5"/>
      <c r="C22" s="371">
        <v>0</v>
      </c>
      <c r="D22" s="371">
        <v>0</v>
      </c>
    </row>
    <row r="23" spans="2:4">
      <c r="B23" s="5"/>
      <c r="C23" s="371">
        <v>0</v>
      </c>
      <c r="D23" s="371">
        <v>0</v>
      </c>
    </row>
    <row r="24" spans="2:4">
      <c r="B24" s="5"/>
      <c r="C24" s="371">
        <v>0</v>
      </c>
      <c r="D24" s="371">
        <v>0</v>
      </c>
    </row>
    <row r="25" spans="2:4">
      <c r="B25" s="5"/>
      <c r="C25" s="371">
        <v>0</v>
      </c>
      <c r="D25" s="371">
        <v>0</v>
      </c>
    </row>
    <row r="26" spans="2:4">
      <c r="B26" s="5"/>
      <c r="C26" s="371">
        <v>0</v>
      </c>
      <c r="D26" s="371">
        <v>0</v>
      </c>
    </row>
    <row r="27" spans="2:4">
      <c r="B27" s="5"/>
      <c r="C27" s="371">
        <v>0</v>
      </c>
      <c r="D27" s="371">
        <v>0</v>
      </c>
    </row>
    <row r="28" spans="2:4">
      <c r="B28" s="5"/>
      <c r="C28" s="371">
        <v>0</v>
      </c>
      <c r="D28" s="371">
        <v>0</v>
      </c>
    </row>
    <row r="29" spans="2:4">
      <c r="B29" s="5"/>
      <c r="C29" s="371">
        <v>0</v>
      </c>
      <c r="D29" s="371">
        <v>0</v>
      </c>
    </row>
    <row r="30" spans="2:4">
      <c r="B30" s="5"/>
      <c r="C30" s="371">
        <v>0</v>
      </c>
      <c r="D30" s="371">
        <v>0</v>
      </c>
    </row>
    <row r="31" spans="2:4">
      <c r="B31" s="5"/>
      <c r="C31" s="371">
        <v>0</v>
      </c>
      <c r="D31" s="371">
        <v>0</v>
      </c>
    </row>
    <row r="32" spans="2:4">
      <c r="B32" s="5"/>
      <c r="C32" s="371">
        <v>0</v>
      </c>
      <c r="D32" s="371">
        <v>0</v>
      </c>
    </row>
    <row r="33" spans="2:4">
      <c r="B33" s="5"/>
      <c r="C33" s="371">
        <v>0</v>
      </c>
      <c r="D33" s="371">
        <v>0</v>
      </c>
    </row>
    <row r="34" spans="2:4">
      <c r="B34" s="5"/>
      <c r="C34" s="371">
        <v>0</v>
      </c>
      <c r="D34" s="371">
        <v>0</v>
      </c>
    </row>
    <row r="35" spans="2:4">
      <c r="B35" s="5"/>
      <c r="C35" s="371">
        <v>0</v>
      </c>
      <c r="D35" s="371">
        <v>0</v>
      </c>
    </row>
    <row r="36" spans="2:4">
      <c r="B36" s="5"/>
      <c r="C36" s="371">
        <v>0</v>
      </c>
      <c r="D36" s="371">
        <v>0</v>
      </c>
    </row>
    <row r="37" spans="2:4">
      <c r="B37" s="5"/>
      <c r="C37" s="371">
        <v>0</v>
      </c>
      <c r="D37" s="371">
        <v>0</v>
      </c>
    </row>
    <row r="38" spans="2:4">
      <c r="B38" s="5"/>
      <c r="C38" s="371">
        <v>0</v>
      </c>
      <c r="D38" s="371">
        <v>0</v>
      </c>
    </row>
    <row r="39" spans="2:4">
      <c r="B39" s="5"/>
      <c r="C39" s="371">
        <v>0</v>
      </c>
      <c r="D39" s="371">
        <v>0</v>
      </c>
    </row>
    <row r="40" spans="2:4">
      <c r="B40" s="5"/>
      <c r="C40" s="371">
        <v>0</v>
      </c>
      <c r="D40" s="371">
        <v>0</v>
      </c>
    </row>
    <row r="41" spans="2:4">
      <c r="B41" s="5"/>
      <c r="C41" s="371">
        <v>0</v>
      </c>
      <c r="D41" s="371">
        <v>0</v>
      </c>
    </row>
    <row r="42" spans="2:4">
      <c r="B42" s="5"/>
      <c r="C42" s="371">
        <v>0</v>
      </c>
      <c r="D42" s="371">
        <v>0</v>
      </c>
    </row>
    <row r="43" spans="2:4">
      <c r="B43" s="5"/>
      <c r="C43" s="371">
        <v>0</v>
      </c>
      <c r="D43" s="371">
        <v>0</v>
      </c>
    </row>
    <row r="44" spans="2:4">
      <c r="B44" s="5"/>
      <c r="C44" s="371">
        <v>0</v>
      </c>
      <c r="D44" s="371">
        <v>0</v>
      </c>
    </row>
    <row r="45" spans="2:4">
      <c r="B45" s="5"/>
      <c r="C45" s="371">
        <v>0</v>
      </c>
      <c r="D45" s="371">
        <v>0</v>
      </c>
    </row>
    <row r="46" spans="2:4">
      <c r="B46" s="5"/>
      <c r="C46" s="371">
        <v>0</v>
      </c>
      <c r="D46" s="371">
        <v>0</v>
      </c>
    </row>
    <row r="47" spans="2:4">
      <c r="B47" s="5"/>
      <c r="C47" s="371">
        <v>0</v>
      </c>
      <c r="D47" s="371">
        <v>0</v>
      </c>
    </row>
    <row r="48" spans="2:4">
      <c r="B48" s="5"/>
      <c r="C48" s="371">
        <v>0</v>
      </c>
      <c r="D48" s="371">
        <v>0</v>
      </c>
    </row>
    <row r="49" spans="2:4">
      <c r="B49" s="5"/>
      <c r="C49" s="371">
        <v>0</v>
      </c>
      <c r="D49" s="371">
        <v>0</v>
      </c>
    </row>
    <row r="50" spans="2:4">
      <c r="B50" s="5"/>
      <c r="C50" s="371">
        <v>0</v>
      </c>
      <c r="D50" s="371">
        <v>0</v>
      </c>
    </row>
    <row r="51" spans="2:4">
      <c r="B51" s="5"/>
      <c r="C51" s="371">
        <v>0</v>
      </c>
      <c r="D51" s="371">
        <v>0</v>
      </c>
    </row>
    <row r="52" spans="2:4">
      <c r="B52" s="5"/>
      <c r="C52" s="371">
        <v>0</v>
      </c>
      <c r="D52" s="371">
        <v>0</v>
      </c>
    </row>
    <row r="53" spans="2:4">
      <c r="B53" s="5"/>
      <c r="C53" s="371">
        <v>0</v>
      </c>
      <c r="D53" s="371">
        <v>0</v>
      </c>
    </row>
    <row r="54" spans="2:4">
      <c r="B54" s="5"/>
      <c r="C54" s="371">
        <v>0</v>
      </c>
      <c r="D54" s="371">
        <v>0</v>
      </c>
    </row>
    <row r="55" spans="2:4">
      <c r="B55" s="5"/>
      <c r="C55" s="371">
        <v>0</v>
      </c>
      <c r="D55" s="371">
        <v>0</v>
      </c>
    </row>
    <row r="56" spans="2:4">
      <c r="B56" s="5"/>
      <c r="C56" s="371">
        <v>0</v>
      </c>
      <c r="D56" s="371">
        <v>0</v>
      </c>
    </row>
    <row r="57" spans="2:4">
      <c r="B57" s="5"/>
      <c r="C57" s="371">
        <v>0</v>
      </c>
      <c r="D57" s="371">
        <v>0</v>
      </c>
    </row>
    <row r="58" spans="2:4">
      <c r="B58" s="5"/>
      <c r="C58" s="371">
        <v>0</v>
      </c>
      <c r="D58" s="371">
        <v>0</v>
      </c>
    </row>
    <row r="59" spans="2:4">
      <c r="B59" s="5"/>
      <c r="C59" s="371">
        <v>0</v>
      </c>
      <c r="D59" s="371">
        <v>0</v>
      </c>
    </row>
    <row r="60" spans="2:4">
      <c r="B60" s="5"/>
      <c r="C60" s="371">
        <v>0</v>
      </c>
      <c r="D60" s="371">
        <v>0</v>
      </c>
    </row>
    <row r="61" spans="2:4">
      <c r="B61" s="5"/>
      <c r="C61" s="371">
        <v>0</v>
      </c>
      <c r="D61" s="371">
        <v>0</v>
      </c>
    </row>
    <row r="62" spans="2:4">
      <c r="B62" s="5"/>
      <c r="C62" s="371">
        <v>0</v>
      </c>
      <c r="D62" s="371">
        <v>0</v>
      </c>
    </row>
    <row r="63" spans="2:4">
      <c r="B63" s="5"/>
      <c r="C63" s="371">
        <v>0</v>
      </c>
      <c r="D63" s="371">
        <v>0</v>
      </c>
    </row>
    <row r="64" spans="2:4">
      <c r="B64" s="5"/>
      <c r="C64" s="371">
        <v>0</v>
      </c>
      <c r="D64" s="371">
        <v>0</v>
      </c>
    </row>
    <row r="65" spans="2:4">
      <c r="B65" s="5"/>
      <c r="C65" s="371">
        <v>0</v>
      </c>
      <c r="D65" s="371">
        <v>0</v>
      </c>
    </row>
    <row r="66" spans="2:4">
      <c r="B66" s="5"/>
      <c r="C66" s="371">
        <v>0</v>
      </c>
      <c r="D66" s="371">
        <v>0</v>
      </c>
    </row>
    <row r="67" spans="2:4">
      <c r="B67" s="5"/>
      <c r="C67" s="371">
        <v>0</v>
      </c>
      <c r="D67" s="371">
        <v>0</v>
      </c>
    </row>
    <row r="68" spans="2:4">
      <c r="B68" s="5"/>
      <c r="C68" s="371">
        <v>0</v>
      </c>
      <c r="D68" s="371">
        <v>0</v>
      </c>
    </row>
    <row r="69" spans="2:4">
      <c r="B69" s="5"/>
      <c r="C69" s="371">
        <v>0</v>
      </c>
      <c r="D69" s="371">
        <v>0</v>
      </c>
    </row>
    <row r="70" spans="2:4">
      <c r="B70" s="5"/>
      <c r="C70" s="371">
        <v>0</v>
      </c>
      <c r="D70" s="371">
        <v>0</v>
      </c>
    </row>
    <row r="71" spans="2:4">
      <c r="B71" s="5"/>
      <c r="C71" s="371">
        <v>0</v>
      </c>
      <c r="D71" s="371">
        <v>0</v>
      </c>
    </row>
    <row r="72" spans="2:4">
      <c r="B72" s="5"/>
      <c r="C72" s="371">
        <v>0</v>
      </c>
      <c r="D72" s="371">
        <v>0</v>
      </c>
    </row>
    <row r="73" spans="2:4">
      <c r="B73" s="5"/>
      <c r="C73" s="371">
        <v>0</v>
      </c>
      <c r="D73" s="371">
        <v>0</v>
      </c>
    </row>
    <row r="74" spans="2:4">
      <c r="B74" s="5"/>
      <c r="C74" s="371">
        <v>0</v>
      </c>
      <c r="D74" s="371">
        <v>0</v>
      </c>
    </row>
    <row r="75" spans="2:4">
      <c r="B75" s="5"/>
      <c r="C75" s="371">
        <v>0</v>
      </c>
      <c r="D75" s="371">
        <v>0</v>
      </c>
    </row>
    <row r="76" spans="2:4">
      <c r="B76" s="5"/>
      <c r="C76" s="371">
        <v>0</v>
      </c>
      <c r="D76" s="371">
        <v>0</v>
      </c>
    </row>
    <row r="77" spans="2:4">
      <c r="B77" s="5"/>
      <c r="C77" s="371">
        <v>0</v>
      </c>
      <c r="D77" s="371">
        <v>0</v>
      </c>
    </row>
    <row r="78" spans="2:4">
      <c r="B78" s="5"/>
      <c r="C78" s="371">
        <v>0</v>
      </c>
      <c r="D78" s="371">
        <v>0</v>
      </c>
    </row>
    <row r="79" spans="2:4">
      <c r="B79" s="5"/>
      <c r="C79" s="371">
        <v>0</v>
      </c>
      <c r="D79" s="371">
        <v>0</v>
      </c>
    </row>
    <row r="80" spans="2:4">
      <c r="B80" s="5"/>
      <c r="C80" s="371">
        <v>0</v>
      </c>
      <c r="D80" s="371">
        <v>0</v>
      </c>
    </row>
    <row r="81" spans="2:4">
      <c r="B81" s="5"/>
      <c r="C81" s="371">
        <v>0</v>
      </c>
      <c r="D81" s="371">
        <v>0</v>
      </c>
    </row>
    <row r="82" spans="2:4">
      <c r="B82" s="5"/>
      <c r="C82" s="371">
        <v>0</v>
      </c>
      <c r="D82" s="371">
        <v>0</v>
      </c>
    </row>
    <row r="83" spans="2:4">
      <c r="B83" s="5"/>
      <c r="C83" s="371">
        <v>0</v>
      </c>
      <c r="D83" s="371">
        <v>0</v>
      </c>
    </row>
    <row r="84" spans="2:4">
      <c r="B84" s="5"/>
      <c r="C84" s="371">
        <v>0</v>
      </c>
      <c r="D84" s="371">
        <v>0</v>
      </c>
    </row>
    <row r="85" spans="2:4">
      <c r="B85" s="5"/>
      <c r="C85" s="371">
        <v>0</v>
      </c>
      <c r="D85" s="371">
        <v>0</v>
      </c>
    </row>
    <row r="86" spans="2:4">
      <c r="B86" s="5"/>
      <c r="C86" s="371">
        <v>0</v>
      </c>
      <c r="D86" s="371">
        <v>0</v>
      </c>
    </row>
    <row r="87" spans="2:4">
      <c r="B87" s="5"/>
      <c r="C87" s="371">
        <v>0</v>
      </c>
      <c r="D87" s="371">
        <v>0</v>
      </c>
    </row>
    <row r="88" spans="2:4">
      <c r="B88" s="5"/>
      <c r="C88" s="371">
        <v>0</v>
      </c>
      <c r="D88" s="371">
        <v>0</v>
      </c>
    </row>
    <row r="89" spans="2:4">
      <c r="B89" s="5"/>
      <c r="C89" s="371">
        <v>0</v>
      </c>
      <c r="D89" s="371">
        <v>0</v>
      </c>
    </row>
    <row r="90" spans="2:4">
      <c r="B90" s="5"/>
      <c r="C90" s="371">
        <v>0</v>
      </c>
      <c r="D90" s="371">
        <v>0</v>
      </c>
    </row>
    <row r="91" spans="2:4">
      <c r="B91" s="5"/>
      <c r="C91" s="371">
        <v>0</v>
      </c>
      <c r="D91" s="371">
        <v>0</v>
      </c>
    </row>
    <row r="92" spans="2:4">
      <c r="B92" s="5"/>
      <c r="C92" s="371">
        <v>0</v>
      </c>
      <c r="D92" s="371">
        <v>0</v>
      </c>
    </row>
    <row r="93" spans="2:4">
      <c r="B93" s="5"/>
      <c r="C93" s="371">
        <v>0</v>
      </c>
      <c r="D93" s="371">
        <v>0</v>
      </c>
    </row>
    <row r="94" spans="2:4">
      <c r="B94" s="5"/>
      <c r="C94" s="371">
        <v>0</v>
      </c>
      <c r="D94" s="371">
        <v>0</v>
      </c>
    </row>
    <row r="95" spans="2:4">
      <c r="B95" s="5"/>
      <c r="C95" s="371">
        <v>0</v>
      </c>
      <c r="D95" s="371">
        <v>0</v>
      </c>
    </row>
    <row r="96" spans="2:4">
      <c r="B96" s="5"/>
      <c r="C96" s="371">
        <v>0</v>
      </c>
      <c r="D96" s="371">
        <v>0</v>
      </c>
    </row>
    <row r="97" spans="2:4">
      <c r="B97" s="5"/>
      <c r="C97" s="371">
        <v>0</v>
      </c>
      <c r="D97" s="371">
        <v>0</v>
      </c>
    </row>
    <row r="98" spans="2:4">
      <c r="B98" s="5"/>
      <c r="C98" s="371">
        <v>0</v>
      </c>
      <c r="D98" s="371">
        <v>0</v>
      </c>
    </row>
    <row r="99" spans="2:4">
      <c r="B99" s="5"/>
      <c r="C99" s="371">
        <v>0</v>
      </c>
      <c r="D99" s="371">
        <v>0</v>
      </c>
    </row>
    <row r="100" spans="2:4">
      <c r="B100" s="5"/>
      <c r="C100" s="371">
        <v>0</v>
      </c>
      <c r="D100" s="371">
        <v>0</v>
      </c>
    </row>
    <row r="101" spans="2:4">
      <c r="B101" s="5"/>
      <c r="C101" s="371">
        <v>0</v>
      </c>
      <c r="D101" s="371">
        <v>0</v>
      </c>
    </row>
    <row r="102" spans="2:4">
      <c r="B102" s="5"/>
      <c r="C102" s="371">
        <v>0</v>
      </c>
      <c r="D102" s="371">
        <v>0</v>
      </c>
    </row>
    <row r="103" spans="2:4">
      <c r="B103" s="5"/>
      <c r="C103" s="371">
        <v>0</v>
      </c>
      <c r="D103" s="371">
        <v>0</v>
      </c>
    </row>
    <row r="104" spans="2:4">
      <c r="B104" s="5"/>
      <c r="C104" s="371">
        <v>0</v>
      </c>
      <c r="D104" s="371">
        <v>0</v>
      </c>
    </row>
    <row r="105" spans="2:4">
      <c r="B105" s="5"/>
      <c r="C105" s="371">
        <v>0</v>
      </c>
      <c r="D105" s="371">
        <v>0</v>
      </c>
    </row>
    <row r="106" spans="2:4">
      <c r="B106" s="5"/>
      <c r="C106" s="371">
        <v>0</v>
      </c>
      <c r="D106" s="371">
        <v>0</v>
      </c>
    </row>
    <row r="107" spans="2:4">
      <c r="B107" s="5"/>
      <c r="C107" s="371">
        <v>0</v>
      </c>
      <c r="D107" s="371">
        <v>0</v>
      </c>
    </row>
    <row r="108" spans="2:4">
      <c r="B108" s="5"/>
      <c r="C108" s="371">
        <v>0</v>
      </c>
      <c r="D108" s="371">
        <v>0</v>
      </c>
    </row>
    <row r="109" spans="2:4">
      <c r="B109" s="5"/>
      <c r="C109" s="371">
        <v>0</v>
      </c>
      <c r="D109" s="371">
        <v>0</v>
      </c>
    </row>
    <row r="110" spans="2:4">
      <c r="B110" s="5"/>
      <c r="C110" s="371">
        <v>0</v>
      </c>
      <c r="D110" s="371">
        <v>0</v>
      </c>
    </row>
    <row r="111" spans="2:4">
      <c r="B111" s="5"/>
      <c r="C111" s="371">
        <v>0</v>
      </c>
      <c r="D111" s="371">
        <v>0</v>
      </c>
    </row>
    <row r="112" spans="2:4">
      <c r="B112" s="5"/>
      <c r="C112" s="371">
        <v>0</v>
      </c>
      <c r="D112" s="371">
        <v>0</v>
      </c>
    </row>
    <row r="113" spans="2:4">
      <c r="B113" s="5"/>
      <c r="C113" s="371">
        <v>0</v>
      </c>
      <c r="D113" s="371">
        <v>0</v>
      </c>
    </row>
    <row r="114" spans="2:4">
      <c r="B114" s="5"/>
      <c r="C114" s="371">
        <v>0</v>
      </c>
      <c r="D114" s="371">
        <v>0</v>
      </c>
    </row>
    <row r="115" spans="2:4">
      <c r="B115" s="5"/>
      <c r="C115" s="371">
        <v>0</v>
      </c>
      <c r="D115" s="371">
        <v>0</v>
      </c>
    </row>
    <row r="116" spans="2:4">
      <c r="B116" s="5"/>
      <c r="C116" s="371">
        <v>0</v>
      </c>
      <c r="D116" s="371">
        <v>0</v>
      </c>
    </row>
    <row r="117" spans="2:4">
      <c r="B117" s="5"/>
      <c r="C117" s="371">
        <v>0</v>
      </c>
      <c r="D117" s="371">
        <v>0</v>
      </c>
    </row>
    <row r="118" spans="2:4">
      <c r="B118" s="5"/>
      <c r="C118" s="371">
        <v>0</v>
      </c>
      <c r="D118" s="371">
        <v>0</v>
      </c>
    </row>
    <row r="119" spans="2:4">
      <c r="B119" s="5"/>
      <c r="C119" s="371">
        <v>0</v>
      </c>
      <c r="D119" s="371">
        <v>0</v>
      </c>
    </row>
    <row r="120" spans="2:4">
      <c r="B120" s="5"/>
      <c r="C120" s="371">
        <v>0</v>
      </c>
      <c r="D120" s="371">
        <v>0</v>
      </c>
    </row>
    <row r="121" spans="2:4">
      <c r="B121" s="5"/>
      <c r="C121" s="371">
        <v>0</v>
      </c>
      <c r="D121" s="371">
        <v>0</v>
      </c>
    </row>
    <row r="122" spans="2:4">
      <c r="B122" s="5"/>
      <c r="C122" s="371">
        <v>0</v>
      </c>
      <c r="D122" s="371">
        <v>0</v>
      </c>
    </row>
    <row r="123" spans="2:4">
      <c r="B123" s="5"/>
      <c r="C123" s="371">
        <v>0</v>
      </c>
      <c r="D123" s="371">
        <v>0</v>
      </c>
    </row>
    <row r="124" spans="2:4">
      <c r="B124" s="5"/>
      <c r="C124" s="371">
        <v>0</v>
      </c>
      <c r="D124" s="371">
        <v>0</v>
      </c>
    </row>
    <row r="125" spans="2:4">
      <c r="B125" s="5"/>
      <c r="C125" s="371">
        <v>0</v>
      </c>
      <c r="D125" s="371">
        <v>0</v>
      </c>
    </row>
    <row r="126" spans="2:4">
      <c r="B126" s="5"/>
      <c r="C126" s="371">
        <v>0</v>
      </c>
      <c r="D126" s="371">
        <v>0</v>
      </c>
    </row>
    <row r="127" spans="2:4">
      <c r="B127" s="5"/>
      <c r="C127" s="371">
        <v>0</v>
      </c>
      <c r="D127" s="371">
        <v>0</v>
      </c>
    </row>
    <row r="128" spans="2:4">
      <c r="B128" s="5"/>
      <c r="C128" s="371">
        <v>0</v>
      </c>
      <c r="D128" s="371">
        <v>0</v>
      </c>
    </row>
    <row r="129" spans="2:4">
      <c r="B129" s="5"/>
      <c r="C129" s="371">
        <v>0</v>
      </c>
      <c r="D129" s="371">
        <v>0</v>
      </c>
    </row>
    <row r="130" spans="2:4">
      <c r="B130" s="5"/>
      <c r="C130" s="371">
        <v>0</v>
      </c>
      <c r="D130" s="371">
        <v>0</v>
      </c>
    </row>
    <row r="131" spans="2:4">
      <c r="B131" s="5"/>
      <c r="C131" s="371">
        <v>0</v>
      </c>
      <c r="D131" s="371">
        <v>0</v>
      </c>
    </row>
    <row r="132" spans="2:4">
      <c r="B132" s="5"/>
      <c r="C132" s="371">
        <v>0</v>
      </c>
      <c r="D132" s="371">
        <v>0</v>
      </c>
    </row>
    <row r="133" spans="2:4">
      <c r="B133" s="5"/>
      <c r="C133" s="371">
        <v>0</v>
      </c>
      <c r="D133" s="371">
        <v>0</v>
      </c>
    </row>
    <row r="134" spans="2:4">
      <c r="B134" s="5"/>
      <c r="C134" s="371">
        <v>0</v>
      </c>
      <c r="D134" s="371">
        <v>0</v>
      </c>
    </row>
    <row r="135" spans="2:4">
      <c r="B135" s="5"/>
      <c r="C135" s="371">
        <v>0</v>
      </c>
      <c r="D135" s="371">
        <v>0</v>
      </c>
    </row>
    <row r="136" spans="2:4">
      <c r="B136" s="5"/>
      <c r="C136" s="371">
        <v>0</v>
      </c>
      <c r="D136" s="371">
        <v>0</v>
      </c>
    </row>
    <row r="137" spans="2:4">
      <c r="B137" s="5"/>
      <c r="C137" s="371">
        <v>0</v>
      </c>
      <c r="D137" s="371">
        <v>0</v>
      </c>
    </row>
    <row r="138" spans="2:4">
      <c r="B138" s="5"/>
      <c r="C138" s="371">
        <v>0</v>
      </c>
      <c r="D138" s="371">
        <v>0</v>
      </c>
    </row>
    <row r="139" spans="2:4">
      <c r="B139" s="5"/>
      <c r="C139" s="371">
        <v>0</v>
      </c>
      <c r="D139" s="371">
        <v>0</v>
      </c>
    </row>
    <row r="140" spans="2:4">
      <c r="B140" s="5"/>
      <c r="C140" s="371">
        <v>0</v>
      </c>
      <c r="D140" s="371">
        <v>0</v>
      </c>
    </row>
    <row r="141" spans="2:4">
      <c r="B141" s="5"/>
      <c r="C141" s="371">
        <v>0</v>
      </c>
      <c r="D141" s="371">
        <v>0</v>
      </c>
    </row>
    <row r="142" spans="2:4">
      <c r="B142" s="5"/>
      <c r="C142" s="371">
        <v>0</v>
      </c>
      <c r="D142" s="371">
        <v>0</v>
      </c>
    </row>
    <row r="143" spans="2:4">
      <c r="B143" s="5"/>
      <c r="C143" s="371">
        <v>0</v>
      </c>
      <c r="D143" s="371">
        <v>0</v>
      </c>
    </row>
    <row r="144" spans="2:4">
      <c r="B144" s="5"/>
      <c r="C144" s="371">
        <v>0</v>
      </c>
      <c r="D144" s="371">
        <v>0</v>
      </c>
    </row>
    <row r="145" spans="2:4">
      <c r="B145" s="5"/>
      <c r="C145" s="371">
        <v>0</v>
      </c>
      <c r="D145" s="371">
        <v>0</v>
      </c>
    </row>
    <row r="146" spans="2:4">
      <c r="B146" s="5"/>
      <c r="C146" s="371">
        <v>0</v>
      </c>
      <c r="D146" s="371">
        <v>0</v>
      </c>
    </row>
    <row r="147" spans="2:4">
      <c r="B147" s="5"/>
      <c r="C147" s="371">
        <v>0</v>
      </c>
      <c r="D147" s="371">
        <v>0</v>
      </c>
    </row>
    <row r="148" spans="2:4">
      <c r="B148" s="5"/>
      <c r="C148" s="371">
        <v>0</v>
      </c>
      <c r="D148" s="371">
        <v>0</v>
      </c>
    </row>
    <row r="149" spans="2:4">
      <c r="B149" s="5"/>
      <c r="C149" s="371">
        <v>0</v>
      </c>
      <c r="D149" s="371">
        <v>0</v>
      </c>
    </row>
    <row r="150" spans="2:4">
      <c r="B150" s="5"/>
      <c r="C150" s="371">
        <v>0</v>
      </c>
      <c r="D150" s="371">
        <v>0</v>
      </c>
    </row>
    <row r="151" spans="2:4">
      <c r="B151" s="5"/>
      <c r="C151" s="371">
        <v>0</v>
      </c>
      <c r="D151" s="371">
        <v>0</v>
      </c>
    </row>
    <row r="152" spans="2:4">
      <c r="B152" s="5"/>
      <c r="C152" s="371">
        <v>0</v>
      </c>
      <c r="D152" s="371">
        <v>0</v>
      </c>
    </row>
    <row r="153" spans="2:4">
      <c r="B153" s="5"/>
      <c r="C153" s="371">
        <v>0</v>
      </c>
      <c r="D153" s="371">
        <v>0</v>
      </c>
    </row>
    <row r="154" spans="2:4">
      <c r="B154" s="5"/>
      <c r="C154" s="371">
        <v>0</v>
      </c>
      <c r="D154" s="371">
        <v>0</v>
      </c>
    </row>
    <row r="155" spans="2:4">
      <c r="B155" s="5"/>
      <c r="C155" s="371">
        <v>0</v>
      </c>
      <c r="D155" s="371">
        <v>0</v>
      </c>
    </row>
    <row r="156" spans="2:4">
      <c r="B156" s="5"/>
      <c r="C156" s="371">
        <v>0</v>
      </c>
      <c r="D156" s="371">
        <v>0</v>
      </c>
    </row>
    <row r="157" spans="2:4">
      <c r="B157" s="5"/>
      <c r="C157" s="371">
        <v>0</v>
      </c>
      <c r="D157" s="371">
        <v>0</v>
      </c>
    </row>
    <row r="158" spans="2:4">
      <c r="B158" s="5"/>
      <c r="C158" s="371">
        <v>0</v>
      </c>
      <c r="D158" s="371">
        <v>0</v>
      </c>
    </row>
    <row r="159" spans="2:4">
      <c r="B159" s="5"/>
      <c r="C159" s="371">
        <v>0</v>
      </c>
      <c r="D159" s="371">
        <v>0</v>
      </c>
    </row>
    <row r="160" spans="2:4">
      <c r="B160" s="5"/>
      <c r="C160" s="371">
        <v>0</v>
      </c>
      <c r="D160" s="371">
        <v>0</v>
      </c>
    </row>
    <row r="161" spans="2:4">
      <c r="B161" s="5"/>
      <c r="C161" s="371">
        <v>0</v>
      </c>
      <c r="D161" s="371">
        <v>0</v>
      </c>
    </row>
    <row r="162" spans="2:4">
      <c r="B162" s="5"/>
      <c r="C162" s="371">
        <v>0</v>
      </c>
      <c r="D162" s="371">
        <v>0</v>
      </c>
    </row>
    <row r="163" spans="2:4">
      <c r="B163" s="5"/>
      <c r="C163" s="371">
        <v>0</v>
      </c>
      <c r="D163" s="371">
        <v>0</v>
      </c>
    </row>
    <row r="164" spans="2:4">
      <c r="B164" s="5"/>
      <c r="C164" s="371">
        <v>0</v>
      </c>
      <c r="D164" s="371">
        <v>0</v>
      </c>
    </row>
    <row r="165" spans="2:4">
      <c r="B165" s="5"/>
      <c r="C165" s="371">
        <v>0</v>
      </c>
      <c r="D165" s="371">
        <v>0</v>
      </c>
    </row>
    <row r="166" spans="2:4">
      <c r="B166" s="5"/>
      <c r="C166" s="371">
        <v>0</v>
      </c>
      <c r="D166" s="371">
        <v>0</v>
      </c>
    </row>
    <row r="167" spans="2:4">
      <c r="B167" s="5"/>
      <c r="C167" s="371">
        <v>0</v>
      </c>
      <c r="D167" s="371">
        <v>0</v>
      </c>
    </row>
    <row r="168" spans="2:4">
      <c r="B168" s="5"/>
      <c r="C168" s="371">
        <v>0</v>
      </c>
      <c r="D168" s="371">
        <v>0</v>
      </c>
    </row>
    <row r="169" spans="2:4">
      <c r="B169" s="5"/>
      <c r="C169" s="371">
        <v>0</v>
      </c>
      <c r="D169" s="371">
        <v>0</v>
      </c>
    </row>
    <row r="170" spans="2:4">
      <c r="B170" s="5"/>
      <c r="C170" s="371">
        <v>0</v>
      </c>
      <c r="D170" s="371">
        <v>0</v>
      </c>
    </row>
    <row r="171" spans="2:4">
      <c r="B171" s="5"/>
      <c r="C171" s="371">
        <v>0</v>
      </c>
      <c r="D171" s="371">
        <v>0</v>
      </c>
    </row>
    <row r="172" spans="2:4">
      <c r="B172" s="5"/>
      <c r="C172" s="371">
        <v>0</v>
      </c>
      <c r="D172" s="371">
        <v>0</v>
      </c>
    </row>
    <row r="173" spans="2:4">
      <c r="B173" s="5"/>
      <c r="C173" s="371">
        <v>0</v>
      </c>
      <c r="D173" s="371">
        <v>0</v>
      </c>
    </row>
    <row r="174" spans="2:4">
      <c r="B174" s="5"/>
      <c r="C174" s="371">
        <v>0</v>
      </c>
      <c r="D174" s="371">
        <v>0</v>
      </c>
    </row>
    <row r="175" spans="2:4">
      <c r="B175" s="5"/>
      <c r="C175" s="371">
        <v>0</v>
      </c>
      <c r="D175" s="371">
        <v>0</v>
      </c>
    </row>
    <row r="176" spans="2:4">
      <c r="B176" s="5"/>
      <c r="C176" s="371">
        <v>0</v>
      </c>
      <c r="D176" s="371">
        <v>0</v>
      </c>
    </row>
    <row r="177" spans="2:4">
      <c r="B177" s="5"/>
      <c r="C177" s="371">
        <v>0</v>
      </c>
      <c r="D177" s="371">
        <v>0</v>
      </c>
    </row>
    <row r="178" spans="2:4">
      <c r="B178" s="5"/>
      <c r="C178" s="371">
        <v>0</v>
      </c>
      <c r="D178" s="371">
        <v>0</v>
      </c>
    </row>
    <row r="179" spans="2:4">
      <c r="B179" s="5"/>
      <c r="C179" s="371">
        <v>0</v>
      </c>
      <c r="D179" s="371">
        <v>0</v>
      </c>
    </row>
    <row r="180" spans="2:4">
      <c r="B180" s="5"/>
      <c r="C180" s="371">
        <v>0</v>
      </c>
      <c r="D180" s="371">
        <v>0</v>
      </c>
    </row>
    <row r="181" spans="2:4">
      <c r="B181" s="5"/>
      <c r="C181" s="371">
        <v>0</v>
      </c>
      <c r="D181" s="371">
        <v>0</v>
      </c>
    </row>
    <row r="182" spans="2:4">
      <c r="B182" s="5"/>
      <c r="C182" s="371">
        <v>0</v>
      </c>
      <c r="D182" s="371">
        <v>0</v>
      </c>
    </row>
    <row r="183" spans="2:4">
      <c r="B183" s="5"/>
      <c r="C183" s="371">
        <v>0</v>
      </c>
      <c r="D183" s="371">
        <v>0</v>
      </c>
    </row>
    <row r="184" spans="2:4">
      <c r="B184" s="5"/>
      <c r="C184" s="371">
        <v>0</v>
      </c>
      <c r="D184" s="371">
        <v>0</v>
      </c>
    </row>
    <row r="185" spans="2:4">
      <c r="B185" s="5"/>
      <c r="C185" s="371">
        <v>0</v>
      </c>
      <c r="D185" s="371">
        <v>0</v>
      </c>
    </row>
    <row r="186" spans="2:4">
      <c r="B186" s="5"/>
      <c r="C186" s="371">
        <v>0</v>
      </c>
      <c r="D186" s="371">
        <v>0</v>
      </c>
    </row>
    <row r="187" spans="2:4">
      <c r="B187" s="5"/>
      <c r="C187" s="371">
        <v>0</v>
      </c>
      <c r="D187" s="371">
        <v>0</v>
      </c>
    </row>
    <row r="188" spans="2:4">
      <c r="B188" s="5"/>
      <c r="C188" s="371">
        <v>0</v>
      </c>
      <c r="D188" s="371">
        <v>0</v>
      </c>
    </row>
    <row r="189" spans="2:4">
      <c r="B189" s="5"/>
      <c r="C189" s="371">
        <v>0</v>
      </c>
      <c r="D189" s="371">
        <v>0</v>
      </c>
    </row>
    <row r="190" spans="2:4">
      <c r="B190" s="5"/>
      <c r="C190" s="371">
        <v>0</v>
      </c>
      <c r="D190" s="371">
        <v>0</v>
      </c>
    </row>
    <row r="191" spans="2:4">
      <c r="B191" s="5"/>
      <c r="C191" s="371">
        <v>0</v>
      </c>
      <c r="D191" s="371">
        <v>0</v>
      </c>
    </row>
    <row r="192" spans="2:4">
      <c r="B192" s="5"/>
      <c r="C192" s="371">
        <v>0</v>
      </c>
      <c r="D192" s="371">
        <v>0</v>
      </c>
    </row>
    <row r="193" spans="2:4">
      <c r="B193" s="5"/>
      <c r="C193" s="371">
        <v>0</v>
      </c>
      <c r="D193" s="371">
        <v>0</v>
      </c>
    </row>
    <row r="194" spans="2:4">
      <c r="B194" s="5"/>
      <c r="C194" s="371">
        <v>0</v>
      </c>
      <c r="D194" s="371">
        <v>0</v>
      </c>
    </row>
    <row r="195" spans="2:4">
      <c r="B195" s="5"/>
      <c r="C195" s="371">
        <v>0</v>
      </c>
      <c r="D195" s="371">
        <v>0</v>
      </c>
    </row>
    <row r="196" spans="2:4">
      <c r="B196" s="5"/>
      <c r="C196" s="371">
        <v>0</v>
      </c>
      <c r="D196" s="371">
        <v>0</v>
      </c>
    </row>
    <row r="197" spans="2:4">
      <c r="B197" s="5"/>
      <c r="C197" s="371">
        <v>0</v>
      </c>
      <c r="D197" s="371">
        <v>0</v>
      </c>
    </row>
    <row r="198" spans="2:4">
      <c r="B198" s="5"/>
      <c r="C198" s="371">
        <v>0</v>
      </c>
      <c r="D198" s="371">
        <v>0</v>
      </c>
    </row>
    <row r="199" spans="2:4">
      <c r="B199" s="5"/>
      <c r="C199" s="371">
        <v>0</v>
      </c>
      <c r="D199" s="371">
        <v>0</v>
      </c>
    </row>
    <row r="200" spans="2:4">
      <c r="B200" s="5"/>
      <c r="C200" s="371">
        <v>0</v>
      </c>
      <c r="D200" s="371">
        <v>0</v>
      </c>
    </row>
    <row r="201" spans="2:4">
      <c r="B201" s="5"/>
      <c r="C201" s="371">
        <v>0</v>
      </c>
      <c r="D201" s="371">
        <v>0</v>
      </c>
    </row>
    <row r="202" spans="2:4">
      <c r="B202" s="5"/>
      <c r="C202" s="371">
        <v>0</v>
      </c>
      <c r="D202" s="371">
        <v>0</v>
      </c>
    </row>
    <row r="203" spans="2:4">
      <c r="B203" s="5"/>
      <c r="C203" s="371">
        <v>0</v>
      </c>
      <c r="D203" s="371">
        <v>0</v>
      </c>
    </row>
    <row r="204" spans="2:4">
      <c r="B204" s="5"/>
      <c r="C204" s="371">
        <v>0</v>
      </c>
      <c r="D204" s="371">
        <v>0</v>
      </c>
    </row>
    <row r="205" spans="2:4">
      <c r="B205" s="5"/>
      <c r="C205" s="371">
        <v>0</v>
      </c>
      <c r="D205" s="371">
        <v>0</v>
      </c>
    </row>
    <row r="206" spans="2:4">
      <c r="B206" s="5"/>
      <c r="C206" s="371">
        <v>0</v>
      </c>
      <c r="D206" s="371">
        <v>0</v>
      </c>
    </row>
    <row r="207" spans="2:4">
      <c r="B207" s="5"/>
      <c r="C207" s="371">
        <v>0</v>
      </c>
      <c r="D207" s="371">
        <v>0</v>
      </c>
    </row>
    <row r="208" spans="2:4">
      <c r="B208" s="5"/>
      <c r="C208" s="371">
        <v>0</v>
      </c>
      <c r="D208" s="371">
        <v>0</v>
      </c>
    </row>
    <row r="209" spans="2:4">
      <c r="B209" s="5"/>
      <c r="C209" s="371">
        <v>0</v>
      </c>
      <c r="D209" s="371">
        <v>0</v>
      </c>
    </row>
    <row r="210" spans="2:4">
      <c r="B210" s="5"/>
      <c r="C210" s="371">
        <v>0</v>
      </c>
      <c r="D210" s="371">
        <v>0</v>
      </c>
    </row>
    <row r="211" spans="2:4">
      <c r="B211" s="5"/>
      <c r="C211" s="371">
        <v>0</v>
      </c>
      <c r="D211" s="371">
        <v>0</v>
      </c>
    </row>
    <row r="212" spans="2:4">
      <c r="B212" s="5"/>
      <c r="C212" s="371">
        <v>0</v>
      </c>
      <c r="D212" s="371">
        <v>0</v>
      </c>
    </row>
    <row r="213" spans="2:4">
      <c r="B213" s="5"/>
      <c r="C213" s="371">
        <v>0</v>
      </c>
      <c r="D213" s="371">
        <v>0</v>
      </c>
    </row>
    <row r="214" spans="2:4">
      <c r="B214" s="5"/>
      <c r="C214" s="371">
        <v>0</v>
      </c>
      <c r="D214" s="371">
        <v>0</v>
      </c>
    </row>
    <row r="215" spans="2:4">
      <c r="B215" s="5"/>
      <c r="C215" s="371">
        <v>0</v>
      </c>
      <c r="D215" s="371">
        <v>0</v>
      </c>
    </row>
    <row r="216" spans="2:4">
      <c r="B216" s="5"/>
      <c r="C216" s="371">
        <v>0</v>
      </c>
      <c r="D216" s="371">
        <v>0</v>
      </c>
    </row>
    <row r="217" spans="2:4">
      <c r="B217" s="5"/>
      <c r="C217" s="371">
        <v>0</v>
      </c>
      <c r="D217" s="371">
        <v>0</v>
      </c>
    </row>
    <row r="218" spans="2:4">
      <c r="B218" s="5"/>
      <c r="C218" s="371">
        <v>0</v>
      </c>
      <c r="D218" s="371">
        <v>0</v>
      </c>
    </row>
    <row r="219" spans="2:4">
      <c r="B219" s="5"/>
      <c r="C219" s="371">
        <v>0</v>
      </c>
      <c r="D219" s="371">
        <v>0</v>
      </c>
    </row>
    <row r="220" spans="2:4">
      <c r="B220" s="5"/>
      <c r="C220" s="371">
        <v>0</v>
      </c>
      <c r="D220" s="371">
        <v>0</v>
      </c>
    </row>
    <row r="221" spans="2:4">
      <c r="B221" s="5"/>
      <c r="C221" s="371">
        <v>0</v>
      </c>
      <c r="D221" s="371">
        <v>0</v>
      </c>
    </row>
    <row r="222" spans="2:4">
      <c r="B222" s="5"/>
      <c r="C222" s="371">
        <v>0</v>
      </c>
      <c r="D222" s="371">
        <v>0</v>
      </c>
    </row>
    <row r="223" spans="2:4">
      <c r="B223" s="5"/>
      <c r="C223" s="371">
        <v>0</v>
      </c>
      <c r="D223" s="371">
        <v>0</v>
      </c>
    </row>
    <row r="224" spans="2:4">
      <c r="B224" s="5"/>
      <c r="C224" s="371">
        <v>0</v>
      </c>
      <c r="D224" s="371">
        <v>0</v>
      </c>
    </row>
    <row r="225" spans="2:4">
      <c r="B225" s="5"/>
      <c r="C225" s="371">
        <v>0</v>
      </c>
      <c r="D225" s="371">
        <v>0</v>
      </c>
    </row>
    <row r="226" spans="2:4">
      <c r="B226" s="5"/>
      <c r="C226" s="371">
        <v>0</v>
      </c>
      <c r="D226" s="371">
        <v>0</v>
      </c>
    </row>
    <row r="227" spans="2:4">
      <c r="B227" s="5"/>
      <c r="C227" s="371">
        <v>0</v>
      </c>
      <c r="D227" s="371">
        <v>0</v>
      </c>
    </row>
    <row r="228" spans="2:4">
      <c r="B228" s="5"/>
      <c r="C228" s="371">
        <v>0</v>
      </c>
      <c r="D228" s="371">
        <v>0</v>
      </c>
    </row>
    <row r="229" spans="2:4">
      <c r="B229" s="5"/>
      <c r="C229" s="371">
        <v>0</v>
      </c>
      <c r="D229" s="371">
        <v>0</v>
      </c>
    </row>
    <row r="230" spans="2:4">
      <c r="B230" s="5"/>
      <c r="C230" s="371">
        <v>0</v>
      </c>
      <c r="D230" s="371">
        <v>0</v>
      </c>
    </row>
    <row r="231" spans="2:4">
      <c r="B231" s="5"/>
      <c r="C231" s="371">
        <v>0</v>
      </c>
      <c r="D231" s="371">
        <v>0</v>
      </c>
    </row>
    <row r="232" spans="2:4">
      <c r="B232" s="5"/>
      <c r="C232" s="371">
        <v>0</v>
      </c>
      <c r="D232" s="371">
        <v>0</v>
      </c>
    </row>
    <row r="233" spans="2:4">
      <c r="B233" s="5"/>
      <c r="C233" s="371">
        <v>0</v>
      </c>
      <c r="D233" s="371">
        <v>0</v>
      </c>
    </row>
    <row r="234" spans="2:4">
      <c r="B234" s="5"/>
      <c r="C234" s="371">
        <v>0</v>
      </c>
      <c r="D234" s="371">
        <v>0</v>
      </c>
    </row>
    <row r="235" spans="2:4">
      <c r="B235" s="5"/>
      <c r="C235" s="371">
        <v>0</v>
      </c>
      <c r="D235" s="371">
        <v>0</v>
      </c>
    </row>
    <row r="236" spans="2:4">
      <c r="B236" s="5"/>
      <c r="C236" s="371">
        <v>0</v>
      </c>
      <c r="D236" s="371">
        <v>0</v>
      </c>
    </row>
    <row r="237" spans="2:4">
      <c r="B237" s="5"/>
      <c r="C237" s="371">
        <v>0</v>
      </c>
      <c r="D237" s="371">
        <v>0</v>
      </c>
    </row>
    <row r="238" spans="2:4">
      <c r="B238" s="5"/>
      <c r="C238" s="371">
        <v>0</v>
      </c>
      <c r="D238" s="371">
        <v>0</v>
      </c>
    </row>
    <row r="239" spans="2:4">
      <c r="B239" s="5"/>
      <c r="C239" s="371">
        <v>0</v>
      </c>
      <c r="D239" s="371">
        <v>0</v>
      </c>
    </row>
    <row r="240" spans="2:4">
      <c r="B240" s="5"/>
      <c r="C240" s="371">
        <v>0</v>
      </c>
      <c r="D240" s="371">
        <v>0</v>
      </c>
    </row>
    <row r="241" spans="2:4">
      <c r="B241" s="5"/>
      <c r="C241" s="371">
        <v>0</v>
      </c>
      <c r="D241" s="371">
        <v>0</v>
      </c>
    </row>
    <row r="242" spans="2:4">
      <c r="B242" s="5"/>
      <c r="C242" s="371">
        <v>0</v>
      </c>
      <c r="D242" s="371">
        <v>0</v>
      </c>
    </row>
    <row r="243" spans="2:4">
      <c r="B243" s="5"/>
      <c r="C243" s="371">
        <v>0</v>
      </c>
      <c r="D243" s="371">
        <v>0</v>
      </c>
    </row>
    <row r="244" spans="2:4">
      <c r="B244" s="5"/>
      <c r="C244" s="371">
        <v>0</v>
      </c>
      <c r="D244" s="371">
        <v>0</v>
      </c>
    </row>
    <row r="245" spans="2:4">
      <c r="B245" s="5"/>
      <c r="C245" s="371">
        <v>0</v>
      </c>
      <c r="D245" s="371">
        <v>0</v>
      </c>
    </row>
    <row r="246" spans="2:4">
      <c r="B246" s="5"/>
      <c r="C246" s="371">
        <v>0</v>
      </c>
      <c r="D246" s="371">
        <v>0</v>
      </c>
    </row>
    <row r="247" spans="2:4">
      <c r="B247" s="5"/>
      <c r="C247" s="371">
        <v>0</v>
      </c>
      <c r="D247" s="371">
        <v>0</v>
      </c>
    </row>
    <row r="248" spans="2:4">
      <c r="B248" s="5"/>
      <c r="C248" s="371">
        <v>0</v>
      </c>
      <c r="D248" s="371">
        <v>0</v>
      </c>
    </row>
    <row r="249" spans="2:4">
      <c r="B249" s="377" t="s">
        <v>185</v>
      </c>
      <c r="C249" s="375">
        <f>SUM(C15:C248)</f>
        <v>0</v>
      </c>
      <c r="D249" s="375">
        <f>SUM(D15:D248)</f>
        <v>0</v>
      </c>
    </row>
    <row r="250" spans="2:4">
      <c r="B250" s="795" t="s">
        <v>316</v>
      </c>
      <c r="C250" s="795"/>
      <c r="D250" s="376">
        <f>D13-C249+D249</f>
        <v>0</v>
      </c>
    </row>
    <row r="255" spans="2:4">
      <c r="B255" s="789" t="s">
        <v>317</v>
      </c>
      <c r="C255" s="789"/>
      <c r="D255" s="789"/>
    </row>
    <row r="256" spans="2:4">
      <c r="B256" s="790" t="s">
        <v>318</v>
      </c>
      <c r="C256" s="790"/>
      <c r="D256" s="790"/>
    </row>
  </sheetData>
  <sheetProtection password="B090" sheet="1" objects="1" scenarios="1"/>
  <customSheetViews>
    <customSheetView guid="{6AC9DC6A-6AFE-4FBF-BE69-2D4F84D27B2A}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workbookViewId="0">
      <selection activeCell="D30" sqref="D30"/>
    </sheetView>
  </sheetViews>
  <sheetFormatPr defaultColWidth="9.140625" defaultRowHeight="15"/>
  <cols>
    <col min="1" max="1" width="25.5703125" style="1" customWidth="1"/>
    <col min="2" max="2" width="29.140625" style="147" customWidth="1"/>
    <col min="3" max="4" width="29.140625" style="1" customWidth="1"/>
    <col min="5" max="5" width="23.28515625" style="1" customWidth="1"/>
    <col min="6" max="6" width="11.7109375" style="1" customWidth="1"/>
    <col min="7" max="16384" width="9.140625" style="1"/>
  </cols>
  <sheetData>
    <row r="3" spans="1:5" ht="15.75">
      <c r="A3" s="796" t="s">
        <v>0</v>
      </c>
      <c r="B3" s="796"/>
      <c r="C3" s="796"/>
      <c r="D3" s="796"/>
      <c r="E3" s="796"/>
    </row>
    <row r="4" spans="1:5" ht="15.75">
      <c r="A4" s="796" t="s">
        <v>2</v>
      </c>
      <c r="B4" s="796"/>
      <c r="C4" s="796"/>
      <c r="D4" s="796"/>
      <c r="E4" s="796"/>
    </row>
    <row r="5" spans="1:5" ht="15.75">
      <c r="A5" s="796" t="s">
        <v>5</v>
      </c>
      <c r="B5" s="796"/>
      <c r="C5" s="796"/>
      <c r="D5" s="796"/>
      <c r="E5" s="796"/>
    </row>
    <row r="8" spans="1:5" ht="47.25" customHeight="1">
      <c r="A8" s="797" t="s">
        <v>321</v>
      </c>
      <c r="B8" s="798"/>
      <c r="C8" s="798"/>
      <c r="D8" s="798"/>
      <c r="E8" s="798"/>
    </row>
    <row r="10" spans="1:5" ht="45.75" customHeight="1">
      <c r="A10" s="799" t="s">
        <v>312</v>
      </c>
      <c r="B10" s="800"/>
      <c r="C10" s="800"/>
      <c r="D10" s="800"/>
      <c r="E10" s="800"/>
    </row>
    <row r="13" spans="1:5">
      <c r="B13" s="794" t="s">
        <v>313</v>
      </c>
      <c r="C13" s="794"/>
      <c r="D13" s="368">
        <v>0</v>
      </c>
    </row>
    <row r="14" spans="1:5">
      <c r="B14" s="369" t="s">
        <v>294</v>
      </c>
      <c r="C14" s="369" t="s">
        <v>314</v>
      </c>
      <c r="D14" s="369" t="s">
        <v>315</v>
      </c>
    </row>
    <row r="15" spans="1:5">
      <c r="B15" s="370"/>
      <c r="C15" s="371">
        <v>0</v>
      </c>
      <c r="D15" s="371">
        <v>0</v>
      </c>
    </row>
    <row r="16" spans="1:5">
      <c r="B16" s="370"/>
      <c r="C16" s="371">
        <v>0</v>
      </c>
      <c r="D16" s="371">
        <v>0</v>
      </c>
    </row>
    <row r="17" spans="2:4">
      <c r="B17" s="370"/>
      <c r="C17" s="371">
        <v>0</v>
      </c>
      <c r="D17" s="371">
        <v>0</v>
      </c>
    </row>
    <row r="18" spans="2:4">
      <c r="B18" s="370"/>
      <c r="C18" s="371">
        <v>0</v>
      </c>
      <c r="D18" s="371">
        <v>0</v>
      </c>
    </row>
    <row r="19" spans="2:4">
      <c r="B19" s="370"/>
      <c r="C19" s="371">
        <v>0</v>
      </c>
      <c r="D19" s="371">
        <v>0</v>
      </c>
    </row>
    <row r="20" spans="2:4">
      <c r="B20" s="370"/>
      <c r="C20" s="371">
        <v>0</v>
      </c>
      <c r="D20" s="371">
        <v>0</v>
      </c>
    </row>
    <row r="21" spans="2:4">
      <c r="B21" s="370"/>
      <c r="C21" s="371">
        <v>0</v>
      </c>
      <c r="D21" s="371">
        <v>0</v>
      </c>
    </row>
    <row r="22" spans="2:4">
      <c r="B22" s="370"/>
      <c r="C22" s="371">
        <v>0</v>
      </c>
      <c r="D22" s="371">
        <v>0</v>
      </c>
    </row>
    <row r="23" spans="2:4">
      <c r="B23" s="370"/>
      <c r="C23" s="371">
        <v>0</v>
      </c>
      <c r="D23" s="371">
        <v>0</v>
      </c>
    </row>
    <row r="24" spans="2:4">
      <c r="B24" s="370"/>
      <c r="C24" s="371">
        <v>0</v>
      </c>
      <c r="D24" s="371">
        <v>0</v>
      </c>
    </row>
    <row r="25" spans="2:4">
      <c r="B25" s="370"/>
      <c r="C25" s="371">
        <v>0</v>
      </c>
      <c r="D25" s="371">
        <v>0</v>
      </c>
    </row>
    <row r="26" spans="2:4">
      <c r="B26" s="370"/>
      <c r="C26" s="371">
        <v>0</v>
      </c>
      <c r="D26" s="371">
        <v>0</v>
      </c>
    </row>
    <row r="27" spans="2:4">
      <c r="B27" s="370"/>
      <c r="C27" s="371">
        <v>0</v>
      </c>
      <c r="D27" s="371">
        <v>0</v>
      </c>
    </row>
    <row r="28" spans="2:4">
      <c r="B28" s="370"/>
      <c r="C28" s="371">
        <v>0</v>
      </c>
      <c r="D28" s="371">
        <v>0</v>
      </c>
    </row>
    <row r="29" spans="2:4">
      <c r="B29" s="370"/>
      <c r="C29" s="371">
        <v>0</v>
      </c>
      <c r="D29" s="371">
        <v>0</v>
      </c>
    </row>
    <row r="30" spans="2:4">
      <c r="B30" s="370"/>
      <c r="C30" s="371">
        <v>0</v>
      </c>
      <c r="D30" s="371">
        <v>0</v>
      </c>
    </row>
    <row r="31" spans="2:4">
      <c r="B31" s="370"/>
      <c r="C31" s="371">
        <v>0</v>
      </c>
      <c r="D31" s="371">
        <v>0</v>
      </c>
    </row>
    <row r="32" spans="2:4">
      <c r="B32" s="370"/>
      <c r="C32" s="371">
        <v>0</v>
      </c>
      <c r="D32" s="371">
        <v>0</v>
      </c>
    </row>
    <row r="33" spans="2:4">
      <c r="B33" s="370"/>
      <c r="C33" s="371">
        <v>0</v>
      </c>
      <c r="D33" s="371">
        <v>0</v>
      </c>
    </row>
    <row r="34" spans="2:4">
      <c r="B34" s="370"/>
      <c r="C34" s="371">
        <v>0</v>
      </c>
      <c r="D34" s="371">
        <v>0</v>
      </c>
    </row>
    <row r="35" spans="2:4">
      <c r="B35" s="370"/>
      <c r="C35" s="371">
        <v>0</v>
      </c>
      <c r="D35" s="371">
        <v>0</v>
      </c>
    </row>
    <row r="36" spans="2:4">
      <c r="B36" s="370"/>
      <c r="C36" s="371">
        <v>0</v>
      </c>
      <c r="D36" s="371">
        <v>0</v>
      </c>
    </row>
    <row r="37" spans="2:4">
      <c r="B37" s="370"/>
      <c r="C37" s="371">
        <v>0</v>
      </c>
      <c r="D37" s="371">
        <v>0</v>
      </c>
    </row>
    <row r="38" spans="2:4">
      <c r="B38" s="370"/>
      <c r="C38" s="371">
        <v>0</v>
      </c>
      <c r="D38" s="371">
        <v>0</v>
      </c>
    </row>
    <row r="39" spans="2:4">
      <c r="B39" s="370"/>
      <c r="C39" s="371">
        <v>0</v>
      </c>
      <c r="D39" s="371">
        <v>0</v>
      </c>
    </row>
    <row r="40" spans="2:4">
      <c r="B40" s="370"/>
      <c r="C40" s="371">
        <v>0</v>
      </c>
      <c r="D40" s="371">
        <v>0</v>
      </c>
    </row>
    <row r="41" spans="2:4">
      <c r="B41" s="370"/>
      <c r="C41" s="371">
        <v>0</v>
      </c>
      <c r="D41" s="371">
        <v>0</v>
      </c>
    </row>
    <row r="42" spans="2:4">
      <c r="B42" s="370"/>
      <c r="C42" s="371">
        <v>0</v>
      </c>
      <c r="D42" s="371">
        <v>0</v>
      </c>
    </row>
    <row r="43" spans="2:4">
      <c r="B43" s="370"/>
      <c r="C43" s="371">
        <v>0</v>
      </c>
      <c r="D43" s="371">
        <v>0</v>
      </c>
    </row>
    <row r="44" spans="2:4">
      <c r="B44" s="370"/>
      <c r="C44" s="371">
        <v>0</v>
      </c>
      <c r="D44" s="371">
        <v>0</v>
      </c>
    </row>
    <row r="45" spans="2:4">
      <c r="B45" s="370"/>
      <c r="C45" s="371">
        <v>0</v>
      </c>
      <c r="D45" s="371">
        <v>0</v>
      </c>
    </row>
    <row r="46" spans="2:4">
      <c r="B46" s="370"/>
      <c r="C46" s="371">
        <v>0</v>
      </c>
      <c r="D46" s="371">
        <v>0</v>
      </c>
    </row>
    <row r="47" spans="2:4">
      <c r="B47" s="370"/>
      <c r="C47" s="371">
        <v>0</v>
      </c>
      <c r="D47" s="371">
        <v>0</v>
      </c>
    </row>
    <row r="48" spans="2:4">
      <c r="B48" s="370"/>
      <c r="C48" s="371">
        <v>0</v>
      </c>
      <c r="D48" s="371">
        <v>0</v>
      </c>
    </row>
    <row r="49" spans="2:4">
      <c r="B49" s="370"/>
      <c r="C49" s="371">
        <v>0</v>
      </c>
      <c r="D49" s="371">
        <v>0</v>
      </c>
    </row>
    <row r="50" spans="2:4">
      <c r="B50" s="370"/>
      <c r="C50" s="371">
        <v>0</v>
      </c>
      <c r="D50" s="371">
        <v>0</v>
      </c>
    </row>
    <row r="51" spans="2:4">
      <c r="B51" s="370"/>
      <c r="C51" s="371">
        <v>0</v>
      </c>
      <c r="D51" s="371">
        <v>0</v>
      </c>
    </row>
    <row r="52" spans="2:4">
      <c r="B52" s="370"/>
      <c r="C52" s="371">
        <v>0</v>
      </c>
      <c r="D52" s="371">
        <v>0</v>
      </c>
    </row>
    <row r="53" spans="2:4">
      <c r="B53" s="370"/>
      <c r="C53" s="371">
        <v>0</v>
      </c>
      <c r="D53" s="371">
        <v>0</v>
      </c>
    </row>
    <row r="54" spans="2:4">
      <c r="B54" s="370"/>
      <c r="C54" s="371">
        <v>0</v>
      </c>
      <c r="D54" s="371">
        <v>0</v>
      </c>
    </row>
    <row r="55" spans="2:4">
      <c r="B55" s="370"/>
      <c r="C55" s="371">
        <v>0</v>
      </c>
      <c r="D55" s="371">
        <v>0</v>
      </c>
    </row>
    <row r="56" spans="2:4">
      <c r="B56" s="370"/>
      <c r="C56" s="371">
        <v>0</v>
      </c>
      <c r="D56" s="371">
        <v>0</v>
      </c>
    </row>
    <row r="57" spans="2:4">
      <c r="B57" s="370"/>
      <c r="C57" s="371">
        <v>0</v>
      </c>
      <c r="D57" s="371">
        <v>0</v>
      </c>
    </row>
    <row r="58" spans="2:4">
      <c r="B58" s="370"/>
      <c r="C58" s="371">
        <v>0</v>
      </c>
      <c r="D58" s="371">
        <v>0</v>
      </c>
    </row>
    <row r="59" spans="2:4">
      <c r="B59" s="370"/>
      <c r="C59" s="371">
        <v>0</v>
      </c>
      <c r="D59" s="371">
        <v>0</v>
      </c>
    </row>
    <row r="60" spans="2:4">
      <c r="B60" s="370"/>
      <c r="C60" s="371">
        <v>0</v>
      </c>
      <c r="D60" s="371">
        <v>0</v>
      </c>
    </row>
    <row r="61" spans="2:4">
      <c r="B61" s="370"/>
      <c r="C61" s="371">
        <v>0</v>
      </c>
      <c r="D61" s="371">
        <v>0</v>
      </c>
    </row>
    <row r="62" spans="2:4">
      <c r="B62" s="370"/>
      <c r="C62" s="371">
        <v>0</v>
      </c>
      <c r="D62" s="371">
        <v>0</v>
      </c>
    </row>
    <row r="63" spans="2:4">
      <c r="B63" s="370"/>
      <c r="C63" s="371">
        <v>0</v>
      </c>
      <c r="D63" s="371">
        <v>0</v>
      </c>
    </row>
    <row r="64" spans="2:4">
      <c r="B64" s="370"/>
      <c r="C64" s="371">
        <v>0</v>
      </c>
      <c r="D64" s="371">
        <v>0</v>
      </c>
    </row>
    <row r="65" spans="2:4">
      <c r="B65" s="370"/>
      <c r="C65" s="371">
        <v>0</v>
      </c>
      <c r="D65" s="371">
        <v>0</v>
      </c>
    </row>
    <row r="66" spans="2:4">
      <c r="B66" s="370"/>
      <c r="C66" s="371">
        <v>0</v>
      </c>
      <c r="D66" s="371">
        <v>0</v>
      </c>
    </row>
    <row r="67" spans="2:4">
      <c r="B67" s="370"/>
      <c r="C67" s="371">
        <v>0</v>
      </c>
      <c r="D67" s="371">
        <v>0</v>
      </c>
    </row>
    <row r="68" spans="2:4">
      <c r="B68" s="370"/>
      <c r="C68" s="371">
        <v>0</v>
      </c>
      <c r="D68" s="371">
        <v>0</v>
      </c>
    </row>
    <row r="69" spans="2:4">
      <c r="B69" s="370"/>
      <c r="C69" s="371">
        <v>0</v>
      </c>
      <c r="D69" s="371">
        <v>0</v>
      </c>
    </row>
    <row r="70" spans="2:4">
      <c r="B70" s="370"/>
      <c r="C70" s="371">
        <v>0</v>
      </c>
      <c r="D70" s="371">
        <v>0</v>
      </c>
    </row>
    <row r="71" spans="2:4">
      <c r="B71" s="370"/>
      <c r="C71" s="371">
        <v>0</v>
      </c>
      <c r="D71" s="371">
        <v>0</v>
      </c>
    </row>
    <row r="72" spans="2:4">
      <c r="B72" s="370"/>
      <c r="C72" s="371">
        <v>0</v>
      </c>
      <c r="D72" s="371">
        <v>0</v>
      </c>
    </row>
    <row r="73" spans="2:4">
      <c r="B73" s="370"/>
      <c r="C73" s="371"/>
      <c r="D73" s="371"/>
    </row>
    <row r="74" spans="2:4">
      <c r="B74" s="370"/>
      <c r="C74" s="371"/>
      <c r="D74" s="371"/>
    </row>
    <row r="75" spans="2:4">
      <c r="B75" s="370"/>
      <c r="C75" s="371"/>
      <c r="D75" s="371"/>
    </row>
    <row r="76" spans="2:4">
      <c r="B76" s="370"/>
      <c r="C76" s="371"/>
      <c r="D76" s="371"/>
    </row>
    <row r="77" spans="2:4">
      <c r="B77" s="370"/>
      <c r="C77" s="371"/>
      <c r="D77" s="371"/>
    </row>
    <row r="78" spans="2:4">
      <c r="B78" s="370"/>
      <c r="C78" s="371"/>
      <c r="D78" s="371"/>
    </row>
    <row r="79" spans="2:4">
      <c r="B79" s="370"/>
      <c r="C79" s="371"/>
      <c r="D79" s="371"/>
    </row>
    <row r="80" spans="2:4">
      <c r="B80" s="370"/>
      <c r="C80" s="371"/>
      <c r="D80" s="371"/>
    </row>
    <row r="81" spans="1:6">
      <c r="B81" s="370"/>
      <c r="C81" s="371"/>
      <c r="D81" s="371"/>
    </row>
    <row r="82" spans="1:6">
      <c r="B82" s="370"/>
      <c r="C82" s="371"/>
      <c r="D82" s="371"/>
    </row>
    <row r="83" spans="1:6">
      <c r="B83" s="370"/>
      <c r="C83" s="371"/>
      <c r="D83" s="371"/>
    </row>
    <row r="84" spans="1:6">
      <c r="B84" s="370"/>
      <c r="C84" s="371"/>
      <c r="D84" s="371"/>
    </row>
    <row r="85" spans="1:6">
      <c r="B85" s="370"/>
      <c r="C85" s="371"/>
      <c r="D85" s="371"/>
    </row>
    <row r="86" spans="1:6">
      <c r="B86" s="370"/>
      <c r="C86" s="371"/>
      <c r="D86" s="371"/>
    </row>
    <row r="87" spans="1:6">
      <c r="B87" s="370"/>
      <c r="C87" s="371"/>
      <c r="D87" s="371"/>
    </row>
    <row r="88" spans="1:6">
      <c r="B88" s="370"/>
      <c r="C88" s="371"/>
      <c r="D88" s="371"/>
    </row>
    <row r="89" spans="1:6">
      <c r="B89" s="370"/>
      <c r="C89" s="371"/>
      <c r="D89" s="371"/>
    </row>
    <row r="90" spans="1:6">
      <c r="A90" s="372"/>
      <c r="B90" s="370"/>
      <c r="C90" s="371"/>
      <c r="D90" s="371"/>
      <c r="E90" s="372"/>
      <c r="F90" s="373"/>
    </row>
    <row r="91" spans="1:6">
      <c r="B91" s="370"/>
      <c r="C91" s="371"/>
      <c r="D91" s="371"/>
    </row>
    <row r="92" spans="1:6">
      <c r="B92" s="370"/>
      <c r="C92" s="371"/>
      <c r="D92" s="371"/>
    </row>
    <row r="93" spans="1:6">
      <c r="B93" s="370"/>
      <c r="C93" s="371"/>
      <c r="D93" s="371"/>
    </row>
    <row r="94" spans="1:6">
      <c r="B94" s="370"/>
      <c r="C94" s="371"/>
      <c r="D94" s="371"/>
    </row>
    <row r="95" spans="1:6">
      <c r="B95" s="370"/>
      <c r="C95" s="371"/>
      <c r="D95" s="371"/>
    </row>
    <row r="96" spans="1:6">
      <c r="B96" s="370"/>
      <c r="C96" s="371"/>
      <c r="D96" s="371"/>
    </row>
    <row r="97" spans="2:4">
      <c r="B97" s="370"/>
      <c r="C97" s="371"/>
      <c r="D97" s="371"/>
    </row>
    <row r="98" spans="2:4">
      <c r="B98" s="370"/>
      <c r="C98" s="371"/>
      <c r="D98" s="371"/>
    </row>
    <row r="99" spans="2:4">
      <c r="B99" s="370"/>
      <c r="C99" s="371"/>
      <c r="D99" s="371"/>
    </row>
    <row r="100" spans="2:4">
      <c r="B100" s="370"/>
      <c r="C100" s="371"/>
      <c r="D100" s="371"/>
    </row>
    <row r="101" spans="2:4">
      <c r="B101" s="370"/>
      <c r="C101" s="371">
        <v>0</v>
      </c>
      <c r="D101" s="371">
        <v>0</v>
      </c>
    </row>
    <row r="102" spans="2:4">
      <c r="B102" s="370"/>
      <c r="C102" s="371">
        <v>0</v>
      </c>
      <c r="D102" s="371">
        <v>0</v>
      </c>
    </row>
    <row r="103" spans="2:4">
      <c r="B103" s="370"/>
      <c r="C103" s="371">
        <v>0</v>
      </c>
      <c r="D103" s="371">
        <v>0</v>
      </c>
    </row>
    <row r="104" spans="2:4">
      <c r="B104" s="370"/>
      <c r="C104" s="371">
        <v>0</v>
      </c>
      <c r="D104" s="371">
        <v>0</v>
      </c>
    </row>
    <row r="105" spans="2:4">
      <c r="B105" s="370"/>
      <c r="C105" s="371">
        <v>0</v>
      </c>
      <c r="D105" s="371">
        <v>0</v>
      </c>
    </row>
    <row r="106" spans="2:4">
      <c r="B106" s="370"/>
      <c r="C106" s="371">
        <v>0</v>
      </c>
      <c r="D106" s="371">
        <v>0</v>
      </c>
    </row>
    <row r="107" spans="2:4">
      <c r="B107" s="370"/>
      <c r="C107" s="371">
        <v>0</v>
      </c>
      <c r="D107" s="371">
        <v>0</v>
      </c>
    </row>
    <row r="108" spans="2:4">
      <c r="B108" s="370"/>
      <c r="C108" s="371">
        <v>0</v>
      </c>
      <c r="D108" s="371">
        <v>0</v>
      </c>
    </row>
    <row r="109" spans="2:4">
      <c r="B109" s="370"/>
      <c r="C109" s="371">
        <v>0</v>
      </c>
      <c r="D109" s="371">
        <v>0</v>
      </c>
    </row>
    <row r="110" spans="2:4">
      <c r="B110" s="370"/>
      <c r="C110" s="371">
        <v>0</v>
      </c>
      <c r="D110" s="371">
        <v>0</v>
      </c>
    </row>
    <row r="111" spans="2:4">
      <c r="B111" s="370"/>
      <c r="C111" s="371">
        <v>0</v>
      </c>
      <c r="D111" s="371">
        <v>0</v>
      </c>
    </row>
    <row r="112" spans="2:4">
      <c r="B112" s="370"/>
      <c r="C112" s="371">
        <v>0</v>
      </c>
      <c r="D112" s="371">
        <v>0</v>
      </c>
    </row>
    <row r="113" spans="2:4">
      <c r="B113" s="370"/>
      <c r="C113" s="371">
        <v>0</v>
      </c>
      <c r="D113" s="371">
        <v>0</v>
      </c>
    </row>
    <row r="114" spans="2:4">
      <c r="B114" s="370"/>
      <c r="C114" s="371">
        <v>0</v>
      </c>
      <c r="D114" s="371">
        <v>0</v>
      </c>
    </row>
    <row r="115" spans="2:4">
      <c r="B115" s="370"/>
      <c r="C115" s="371">
        <v>0</v>
      </c>
      <c r="D115" s="371">
        <v>0</v>
      </c>
    </row>
    <row r="116" spans="2:4">
      <c r="B116" s="370"/>
      <c r="C116" s="371">
        <v>0</v>
      </c>
      <c r="D116" s="371">
        <v>0</v>
      </c>
    </row>
    <row r="117" spans="2:4">
      <c r="B117" s="370"/>
      <c r="C117" s="371">
        <v>0</v>
      </c>
      <c r="D117" s="371">
        <v>0</v>
      </c>
    </row>
    <row r="118" spans="2:4">
      <c r="B118" s="370"/>
      <c r="C118" s="371">
        <v>0</v>
      </c>
      <c r="D118" s="371">
        <v>0</v>
      </c>
    </row>
    <row r="119" spans="2:4">
      <c r="B119" s="370"/>
      <c r="C119" s="371">
        <v>0</v>
      </c>
      <c r="D119" s="371">
        <v>0</v>
      </c>
    </row>
    <row r="120" spans="2:4">
      <c r="B120" s="370"/>
      <c r="C120" s="371">
        <v>0</v>
      </c>
      <c r="D120" s="371">
        <v>0</v>
      </c>
    </row>
    <row r="121" spans="2:4">
      <c r="B121" s="370"/>
      <c r="C121" s="371">
        <v>0</v>
      </c>
      <c r="D121" s="371">
        <v>0</v>
      </c>
    </row>
    <row r="122" spans="2:4">
      <c r="B122" s="370"/>
      <c r="C122" s="371">
        <v>0</v>
      </c>
      <c r="D122" s="371">
        <v>0</v>
      </c>
    </row>
    <row r="123" spans="2:4">
      <c r="B123" s="370"/>
      <c r="C123" s="371">
        <v>0</v>
      </c>
      <c r="D123" s="371">
        <v>0</v>
      </c>
    </row>
    <row r="124" spans="2:4">
      <c r="B124" s="370"/>
      <c r="C124" s="371">
        <v>0</v>
      </c>
      <c r="D124" s="371">
        <v>0</v>
      </c>
    </row>
    <row r="125" spans="2:4">
      <c r="B125" s="370"/>
      <c r="C125" s="371">
        <v>0</v>
      </c>
      <c r="D125" s="371">
        <v>0</v>
      </c>
    </row>
    <row r="126" spans="2:4">
      <c r="B126" s="370"/>
      <c r="C126" s="371">
        <v>0</v>
      </c>
      <c r="D126" s="371">
        <v>0</v>
      </c>
    </row>
    <row r="127" spans="2:4">
      <c r="B127" s="370"/>
      <c r="C127" s="371">
        <v>0</v>
      </c>
      <c r="D127" s="371">
        <v>0</v>
      </c>
    </row>
    <row r="128" spans="2:4">
      <c r="B128" s="370"/>
      <c r="C128" s="371">
        <v>0</v>
      </c>
      <c r="D128" s="371">
        <v>0</v>
      </c>
    </row>
    <row r="129" spans="2:4">
      <c r="B129" s="370"/>
      <c r="C129" s="371">
        <v>0</v>
      </c>
      <c r="D129" s="371">
        <v>0</v>
      </c>
    </row>
    <row r="130" spans="2:4">
      <c r="B130" s="370"/>
      <c r="C130" s="371">
        <v>0</v>
      </c>
      <c r="D130" s="371">
        <v>0</v>
      </c>
    </row>
    <row r="131" spans="2:4">
      <c r="B131" s="370"/>
      <c r="C131" s="371">
        <v>0</v>
      </c>
      <c r="D131" s="371">
        <v>0</v>
      </c>
    </row>
    <row r="132" spans="2:4">
      <c r="B132" s="370"/>
      <c r="C132" s="371">
        <v>0</v>
      </c>
      <c r="D132" s="371">
        <v>0</v>
      </c>
    </row>
    <row r="133" spans="2:4">
      <c r="B133" s="370"/>
      <c r="C133" s="371">
        <v>0</v>
      </c>
      <c r="D133" s="371">
        <v>0</v>
      </c>
    </row>
    <row r="134" spans="2:4">
      <c r="B134" s="370"/>
      <c r="C134" s="371">
        <v>0</v>
      </c>
      <c r="D134" s="371">
        <v>0</v>
      </c>
    </row>
    <row r="135" spans="2:4">
      <c r="B135" s="370"/>
      <c r="C135" s="371">
        <v>0</v>
      </c>
      <c r="D135" s="371">
        <v>0</v>
      </c>
    </row>
    <row r="136" spans="2:4">
      <c r="B136" s="370"/>
      <c r="C136" s="371">
        <v>0</v>
      </c>
      <c r="D136" s="371">
        <v>0</v>
      </c>
    </row>
    <row r="137" spans="2:4">
      <c r="B137" s="370"/>
      <c r="C137" s="371">
        <v>0</v>
      </c>
      <c r="D137" s="371">
        <v>0</v>
      </c>
    </row>
    <row r="138" spans="2:4">
      <c r="B138" s="370"/>
      <c r="C138" s="371">
        <v>0</v>
      </c>
      <c r="D138" s="371">
        <v>0</v>
      </c>
    </row>
    <row r="139" spans="2:4">
      <c r="B139" s="370"/>
      <c r="C139" s="371">
        <v>0</v>
      </c>
      <c r="D139" s="371">
        <v>0</v>
      </c>
    </row>
    <row r="140" spans="2:4">
      <c r="B140" s="370"/>
      <c r="C140" s="371">
        <v>0</v>
      </c>
      <c r="D140" s="371">
        <v>0</v>
      </c>
    </row>
    <row r="141" spans="2:4">
      <c r="B141" s="370"/>
      <c r="C141" s="371">
        <v>0</v>
      </c>
      <c r="D141" s="371">
        <v>0</v>
      </c>
    </row>
    <row r="142" spans="2:4">
      <c r="B142" s="370"/>
      <c r="C142" s="371">
        <v>0</v>
      </c>
      <c r="D142" s="371">
        <v>0</v>
      </c>
    </row>
    <row r="143" spans="2:4">
      <c r="B143" s="370"/>
      <c r="C143" s="371">
        <v>0</v>
      </c>
      <c r="D143" s="371">
        <v>0</v>
      </c>
    </row>
    <row r="144" spans="2:4">
      <c r="B144" s="370"/>
      <c r="C144" s="371">
        <v>0</v>
      </c>
      <c r="D144" s="371">
        <v>0</v>
      </c>
    </row>
    <row r="145" spans="2:4">
      <c r="B145" s="370"/>
      <c r="C145" s="371">
        <v>0</v>
      </c>
      <c r="D145" s="371">
        <v>0</v>
      </c>
    </row>
    <row r="146" spans="2:4">
      <c r="B146" s="370"/>
      <c r="C146" s="371">
        <v>0</v>
      </c>
      <c r="D146" s="371">
        <v>0</v>
      </c>
    </row>
    <row r="147" spans="2:4">
      <c r="B147" s="370"/>
      <c r="C147" s="371">
        <v>0</v>
      </c>
      <c r="D147" s="371">
        <v>0</v>
      </c>
    </row>
    <row r="148" spans="2:4">
      <c r="B148" s="370"/>
      <c r="C148" s="371">
        <v>0</v>
      </c>
      <c r="D148" s="371">
        <v>0</v>
      </c>
    </row>
    <row r="149" spans="2:4">
      <c r="B149" s="370"/>
      <c r="C149" s="371">
        <v>0</v>
      </c>
      <c r="D149" s="371">
        <v>0</v>
      </c>
    </row>
    <row r="150" spans="2:4">
      <c r="B150" s="370"/>
      <c r="C150" s="371">
        <v>0</v>
      </c>
      <c r="D150" s="371">
        <v>0</v>
      </c>
    </row>
    <row r="151" spans="2:4">
      <c r="B151" s="370"/>
      <c r="C151" s="371">
        <v>0</v>
      </c>
      <c r="D151" s="371">
        <v>0</v>
      </c>
    </row>
    <row r="152" spans="2:4">
      <c r="B152" s="370"/>
      <c r="C152" s="371">
        <v>0</v>
      </c>
      <c r="D152" s="371">
        <v>0</v>
      </c>
    </row>
    <row r="153" spans="2:4">
      <c r="B153" s="370"/>
      <c r="C153" s="371">
        <v>0</v>
      </c>
      <c r="D153" s="371">
        <v>0</v>
      </c>
    </row>
    <row r="154" spans="2:4">
      <c r="B154" s="370"/>
      <c r="C154" s="371">
        <v>0</v>
      </c>
      <c r="D154" s="371">
        <v>0</v>
      </c>
    </row>
    <row r="155" spans="2:4">
      <c r="B155" s="370"/>
      <c r="C155" s="371">
        <v>0</v>
      </c>
      <c r="D155" s="371">
        <v>0</v>
      </c>
    </row>
    <row r="156" spans="2:4">
      <c r="B156" s="370"/>
      <c r="C156" s="371">
        <v>0</v>
      </c>
      <c r="D156" s="371">
        <v>0</v>
      </c>
    </row>
    <row r="157" spans="2:4">
      <c r="B157" s="370"/>
      <c r="C157" s="371">
        <v>0</v>
      </c>
      <c r="D157" s="371">
        <v>0</v>
      </c>
    </row>
    <row r="158" spans="2:4">
      <c r="B158" s="370"/>
      <c r="C158" s="371">
        <v>0</v>
      </c>
      <c r="D158" s="371">
        <v>0</v>
      </c>
    </row>
    <row r="159" spans="2:4">
      <c r="B159" s="370"/>
      <c r="C159" s="371">
        <v>0</v>
      </c>
      <c r="D159" s="371">
        <v>0</v>
      </c>
    </row>
    <row r="160" spans="2:4">
      <c r="B160" s="370"/>
      <c r="C160" s="371">
        <v>0</v>
      </c>
      <c r="D160" s="371">
        <v>0</v>
      </c>
    </row>
    <row r="161" spans="2:4">
      <c r="B161" s="370"/>
      <c r="C161" s="371">
        <v>0</v>
      </c>
      <c r="D161" s="371">
        <v>0</v>
      </c>
    </row>
    <row r="162" spans="2:4">
      <c r="B162" s="370"/>
      <c r="C162" s="371">
        <v>0</v>
      </c>
      <c r="D162" s="371">
        <v>0</v>
      </c>
    </row>
    <row r="163" spans="2:4">
      <c r="B163" s="370"/>
      <c r="C163" s="371">
        <v>0</v>
      </c>
      <c r="D163" s="371">
        <v>0</v>
      </c>
    </row>
    <row r="164" spans="2:4">
      <c r="B164" s="370"/>
      <c r="C164" s="371">
        <v>0</v>
      </c>
      <c r="D164" s="371">
        <v>0</v>
      </c>
    </row>
    <row r="165" spans="2:4">
      <c r="B165" s="370"/>
      <c r="C165" s="371">
        <v>0</v>
      </c>
      <c r="D165" s="371">
        <v>0</v>
      </c>
    </row>
    <row r="166" spans="2:4">
      <c r="B166" s="370"/>
      <c r="C166" s="371">
        <v>0</v>
      </c>
      <c r="D166" s="371">
        <v>0</v>
      </c>
    </row>
    <row r="167" spans="2:4">
      <c r="B167" s="370"/>
      <c r="C167" s="371">
        <v>0</v>
      </c>
      <c r="D167" s="371">
        <v>0</v>
      </c>
    </row>
    <row r="168" spans="2:4">
      <c r="B168" s="370"/>
      <c r="C168" s="371">
        <v>0</v>
      </c>
      <c r="D168" s="371">
        <v>0</v>
      </c>
    </row>
    <row r="169" spans="2:4">
      <c r="B169" s="370"/>
      <c r="C169" s="371">
        <v>0</v>
      </c>
      <c r="D169" s="371">
        <v>0</v>
      </c>
    </row>
    <row r="170" spans="2:4">
      <c r="B170" s="370"/>
      <c r="C170" s="371">
        <v>0</v>
      </c>
      <c r="D170" s="371">
        <v>0</v>
      </c>
    </row>
    <row r="171" spans="2:4">
      <c r="B171" s="370"/>
      <c r="C171" s="371">
        <v>0</v>
      </c>
      <c r="D171" s="371">
        <v>0</v>
      </c>
    </row>
    <row r="172" spans="2:4">
      <c r="B172" s="370"/>
      <c r="C172" s="371">
        <v>0</v>
      </c>
      <c r="D172" s="371">
        <v>0</v>
      </c>
    </row>
    <row r="173" spans="2:4">
      <c r="B173" s="370"/>
      <c r="C173" s="371">
        <v>0</v>
      </c>
      <c r="D173" s="371">
        <v>0</v>
      </c>
    </row>
    <row r="174" spans="2:4">
      <c r="B174" s="370"/>
      <c r="C174" s="371">
        <v>0</v>
      </c>
      <c r="D174" s="371">
        <v>0</v>
      </c>
    </row>
    <row r="175" spans="2:4">
      <c r="B175" s="370"/>
      <c r="C175" s="371">
        <v>0</v>
      </c>
      <c r="D175" s="371">
        <v>0</v>
      </c>
    </row>
    <row r="176" spans="2:4">
      <c r="B176" s="370"/>
      <c r="C176" s="371">
        <v>0</v>
      </c>
      <c r="D176" s="371">
        <v>0</v>
      </c>
    </row>
    <row r="177" spans="2:4">
      <c r="B177" s="370"/>
      <c r="C177" s="371">
        <v>0</v>
      </c>
      <c r="D177" s="371">
        <v>0</v>
      </c>
    </row>
    <row r="178" spans="2:4">
      <c r="B178" s="370"/>
      <c r="C178" s="371">
        <v>0</v>
      </c>
      <c r="D178" s="371">
        <v>0</v>
      </c>
    </row>
    <row r="179" spans="2:4">
      <c r="B179" s="370"/>
      <c r="C179" s="371">
        <v>0</v>
      </c>
      <c r="D179" s="371">
        <v>0</v>
      </c>
    </row>
    <row r="180" spans="2:4">
      <c r="B180" s="370"/>
      <c r="C180" s="371">
        <v>0</v>
      </c>
      <c r="D180" s="371">
        <v>0</v>
      </c>
    </row>
    <row r="181" spans="2:4">
      <c r="B181" s="370"/>
      <c r="C181" s="371">
        <v>0</v>
      </c>
      <c r="D181" s="371">
        <v>0</v>
      </c>
    </row>
    <row r="182" spans="2:4">
      <c r="B182" s="370"/>
      <c r="C182" s="371">
        <v>0</v>
      </c>
      <c r="D182" s="371">
        <v>0</v>
      </c>
    </row>
    <row r="183" spans="2:4">
      <c r="B183" s="370"/>
      <c r="C183" s="371">
        <v>0</v>
      </c>
      <c r="D183" s="371">
        <v>0</v>
      </c>
    </row>
    <row r="184" spans="2:4">
      <c r="B184" s="370"/>
      <c r="C184" s="371">
        <v>0</v>
      </c>
      <c r="D184" s="371">
        <v>0</v>
      </c>
    </row>
    <row r="185" spans="2:4">
      <c r="B185" s="370"/>
      <c r="C185" s="371">
        <v>0</v>
      </c>
      <c r="D185" s="371">
        <v>0</v>
      </c>
    </row>
    <row r="186" spans="2:4">
      <c r="B186" s="370"/>
      <c r="C186" s="371">
        <v>0</v>
      </c>
      <c r="D186" s="371">
        <v>0</v>
      </c>
    </row>
    <row r="187" spans="2:4">
      <c r="B187" s="370"/>
      <c r="C187" s="371">
        <v>0</v>
      </c>
      <c r="D187" s="371">
        <v>0</v>
      </c>
    </row>
    <row r="188" spans="2:4">
      <c r="B188" s="370"/>
      <c r="C188" s="371">
        <v>0</v>
      </c>
      <c r="D188" s="371">
        <v>0</v>
      </c>
    </row>
    <row r="189" spans="2:4">
      <c r="B189" s="370"/>
      <c r="C189" s="371">
        <v>0</v>
      </c>
      <c r="D189" s="371">
        <v>0</v>
      </c>
    </row>
    <row r="190" spans="2:4">
      <c r="B190" s="370"/>
      <c r="C190" s="371">
        <v>0</v>
      </c>
      <c r="D190" s="371">
        <v>0</v>
      </c>
    </row>
    <row r="191" spans="2:4">
      <c r="B191" s="370"/>
      <c r="C191" s="371">
        <v>0</v>
      </c>
      <c r="D191" s="371">
        <v>0</v>
      </c>
    </row>
    <row r="192" spans="2:4">
      <c r="B192" s="370"/>
      <c r="C192" s="371">
        <v>0</v>
      </c>
      <c r="D192" s="371">
        <v>0</v>
      </c>
    </row>
    <row r="193" spans="2:4">
      <c r="B193" s="370"/>
      <c r="C193" s="371">
        <v>0</v>
      </c>
      <c r="D193" s="371">
        <v>0</v>
      </c>
    </row>
    <row r="194" spans="2:4">
      <c r="B194" s="370"/>
      <c r="C194" s="371">
        <v>0</v>
      </c>
      <c r="D194" s="371">
        <v>0</v>
      </c>
    </row>
    <row r="195" spans="2:4">
      <c r="B195" s="370"/>
      <c r="C195" s="371">
        <v>0</v>
      </c>
      <c r="D195" s="371">
        <v>0</v>
      </c>
    </row>
    <row r="196" spans="2:4">
      <c r="B196" s="370"/>
      <c r="C196" s="371">
        <v>0</v>
      </c>
      <c r="D196" s="371">
        <v>0</v>
      </c>
    </row>
    <row r="197" spans="2:4">
      <c r="B197" s="370"/>
      <c r="C197" s="371">
        <v>0</v>
      </c>
      <c r="D197" s="371">
        <v>0</v>
      </c>
    </row>
    <row r="198" spans="2:4">
      <c r="B198" s="370"/>
      <c r="C198" s="371">
        <v>0</v>
      </c>
      <c r="D198" s="371">
        <v>0</v>
      </c>
    </row>
    <row r="199" spans="2:4">
      <c r="B199" s="370"/>
      <c r="C199" s="371">
        <v>0</v>
      </c>
      <c r="D199" s="371">
        <v>0</v>
      </c>
    </row>
    <row r="200" spans="2:4">
      <c r="B200" s="370"/>
      <c r="C200" s="371">
        <v>0</v>
      </c>
      <c r="D200" s="371">
        <v>0</v>
      </c>
    </row>
    <row r="201" spans="2:4">
      <c r="B201" s="370"/>
      <c r="C201" s="371">
        <v>0</v>
      </c>
      <c r="D201" s="371">
        <v>0</v>
      </c>
    </row>
    <row r="202" spans="2:4">
      <c r="B202" s="370"/>
      <c r="C202" s="371">
        <v>0</v>
      </c>
      <c r="D202" s="371">
        <v>0</v>
      </c>
    </row>
    <row r="203" spans="2:4">
      <c r="B203" s="370"/>
      <c r="C203" s="371">
        <v>0</v>
      </c>
      <c r="D203" s="371">
        <v>0</v>
      </c>
    </row>
    <row r="204" spans="2:4">
      <c r="B204" s="370"/>
      <c r="C204" s="371">
        <v>0</v>
      </c>
      <c r="D204" s="371">
        <v>0</v>
      </c>
    </row>
    <row r="205" spans="2:4">
      <c r="B205" s="370"/>
      <c r="C205" s="371">
        <v>0</v>
      </c>
      <c r="D205" s="371">
        <v>0</v>
      </c>
    </row>
    <row r="206" spans="2:4">
      <c r="B206" s="370"/>
      <c r="C206" s="371">
        <v>0</v>
      </c>
      <c r="D206" s="371">
        <v>0</v>
      </c>
    </row>
    <row r="207" spans="2:4">
      <c r="B207" s="370"/>
      <c r="C207" s="371">
        <v>0</v>
      </c>
      <c r="D207" s="371">
        <v>0</v>
      </c>
    </row>
    <row r="208" spans="2:4">
      <c r="B208" s="370"/>
      <c r="C208" s="371">
        <v>0</v>
      </c>
      <c r="D208" s="371">
        <v>0</v>
      </c>
    </row>
    <row r="209" spans="2:4">
      <c r="B209" s="370"/>
      <c r="C209" s="371">
        <v>0</v>
      </c>
      <c r="D209" s="371">
        <v>0</v>
      </c>
    </row>
    <row r="210" spans="2:4">
      <c r="B210" s="370"/>
      <c r="C210" s="371">
        <v>0</v>
      </c>
      <c r="D210" s="371">
        <v>0</v>
      </c>
    </row>
    <row r="211" spans="2:4">
      <c r="B211" s="370"/>
      <c r="C211" s="371">
        <v>0</v>
      </c>
      <c r="D211" s="371">
        <v>0</v>
      </c>
    </row>
    <row r="212" spans="2:4">
      <c r="B212" s="370"/>
      <c r="C212" s="371">
        <v>0</v>
      </c>
      <c r="D212" s="371">
        <v>0</v>
      </c>
    </row>
    <row r="213" spans="2:4">
      <c r="B213" s="370"/>
      <c r="C213" s="371">
        <v>0</v>
      </c>
      <c r="D213" s="371">
        <v>0</v>
      </c>
    </row>
    <row r="214" spans="2:4">
      <c r="B214" s="370"/>
      <c r="C214" s="371">
        <v>0</v>
      </c>
      <c r="D214" s="371">
        <v>0</v>
      </c>
    </row>
    <row r="215" spans="2:4">
      <c r="B215" s="370"/>
      <c r="C215" s="371">
        <v>0</v>
      </c>
      <c r="D215" s="371">
        <v>0</v>
      </c>
    </row>
    <row r="216" spans="2:4">
      <c r="B216" s="370"/>
      <c r="C216" s="371">
        <v>0</v>
      </c>
      <c r="D216" s="371">
        <v>0</v>
      </c>
    </row>
    <row r="217" spans="2:4">
      <c r="B217" s="370"/>
      <c r="C217" s="371">
        <v>0</v>
      </c>
      <c r="D217" s="371">
        <v>0</v>
      </c>
    </row>
    <row r="218" spans="2:4">
      <c r="B218" s="370"/>
      <c r="C218" s="371">
        <v>0</v>
      </c>
      <c r="D218" s="371">
        <v>0</v>
      </c>
    </row>
    <row r="219" spans="2:4">
      <c r="B219" s="370"/>
      <c r="C219" s="371">
        <v>0</v>
      </c>
      <c r="D219" s="371">
        <v>0</v>
      </c>
    </row>
    <row r="220" spans="2:4">
      <c r="B220" s="370"/>
      <c r="C220" s="371">
        <v>0</v>
      </c>
      <c r="D220" s="371">
        <v>0</v>
      </c>
    </row>
    <row r="221" spans="2:4">
      <c r="B221" s="370"/>
      <c r="C221" s="371">
        <v>0</v>
      </c>
      <c r="D221" s="371">
        <v>0</v>
      </c>
    </row>
    <row r="222" spans="2:4">
      <c r="B222" s="370"/>
      <c r="C222" s="371">
        <v>0</v>
      </c>
      <c r="D222" s="371">
        <v>0</v>
      </c>
    </row>
    <row r="223" spans="2:4">
      <c r="B223" s="370"/>
      <c r="C223" s="371">
        <v>0</v>
      </c>
      <c r="D223" s="371">
        <v>0</v>
      </c>
    </row>
    <row r="224" spans="2:4">
      <c r="B224" s="370"/>
      <c r="C224" s="371">
        <v>0</v>
      </c>
      <c r="D224" s="371">
        <v>0</v>
      </c>
    </row>
    <row r="225" spans="2:4">
      <c r="B225" s="370"/>
      <c r="C225" s="371">
        <v>0</v>
      </c>
      <c r="D225" s="371">
        <v>0</v>
      </c>
    </row>
    <row r="226" spans="2:4">
      <c r="B226" s="370"/>
      <c r="C226" s="371">
        <v>0</v>
      </c>
      <c r="D226" s="371">
        <v>0</v>
      </c>
    </row>
    <row r="227" spans="2:4">
      <c r="B227" s="370"/>
      <c r="C227" s="371">
        <v>0</v>
      </c>
      <c r="D227" s="371">
        <v>0</v>
      </c>
    </row>
    <row r="228" spans="2:4">
      <c r="B228" s="370"/>
      <c r="C228" s="371">
        <v>0</v>
      </c>
      <c r="D228" s="371">
        <v>0</v>
      </c>
    </row>
    <row r="229" spans="2:4">
      <c r="B229" s="370"/>
      <c r="C229" s="371">
        <v>0</v>
      </c>
      <c r="D229" s="371">
        <v>0</v>
      </c>
    </row>
    <row r="230" spans="2:4">
      <c r="B230" s="370"/>
      <c r="C230" s="371">
        <v>0</v>
      </c>
      <c r="D230" s="371">
        <v>0</v>
      </c>
    </row>
    <row r="231" spans="2:4">
      <c r="B231" s="370"/>
      <c r="C231" s="371">
        <v>0</v>
      </c>
      <c r="D231" s="371">
        <v>0</v>
      </c>
    </row>
    <row r="232" spans="2:4">
      <c r="B232" s="370"/>
      <c r="C232" s="371">
        <v>0</v>
      </c>
      <c r="D232" s="371">
        <v>0</v>
      </c>
    </row>
    <row r="233" spans="2:4">
      <c r="B233" s="370"/>
      <c r="C233" s="371">
        <v>0</v>
      </c>
      <c r="D233" s="371">
        <v>0</v>
      </c>
    </row>
    <row r="234" spans="2:4">
      <c r="B234" s="370"/>
      <c r="C234" s="371">
        <v>0</v>
      </c>
      <c r="D234" s="371">
        <v>0</v>
      </c>
    </row>
    <row r="235" spans="2:4">
      <c r="B235" s="370"/>
      <c r="C235" s="371">
        <v>0</v>
      </c>
      <c r="D235" s="371">
        <v>0</v>
      </c>
    </row>
    <row r="236" spans="2:4">
      <c r="B236" s="370"/>
      <c r="C236" s="371">
        <v>0</v>
      </c>
      <c r="D236" s="371">
        <v>0</v>
      </c>
    </row>
    <row r="237" spans="2:4">
      <c r="B237" s="370"/>
      <c r="C237" s="371">
        <v>0</v>
      </c>
      <c r="D237" s="371">
        <v>0</v>
      </c>
    </row>
    <row r="238" spans="2:4">
      <c r="B238" s="370"/>
      <c r="C238" s="371">
        <v>0</v>
      </c>
      <c r="D238" s="371">
        <v>0</v>
      </c>
    </row>
    <row r="239" spans="2:4">
      <c r="B239" s="370"/>
      <c r="C239" s="371">
        <v>0</v>
      </c>
      <c r="D239" s="371">
        <v>0</v>
      </c>
    </row>
    <row r="240" spans="2:4">
      <c r="B240" s="370"/>
      <c r="C240" s="371">
        <v>0</v>
      </c>
      <c r="D240" s="371">
        <v>0</v>
      </c>
    </row>
    <row r="241" spans="2:4">
      <c r="B241" s="370"/>
      <c r="C241" s="371">
        <v>0</v>
      </c>
      <c r="D241" s="371">
        <v>0</v>
      </c>
    </row>
    <row r="242" spans="2:4">
      <c r="B242" s="370"/>
      <c r="C242" s="371">
        <v>0</v>
      </c>
      <c r="D242" s="371">
        <v>0</v>
      </c>
    </row>
    <row r="243" spans="2:4">
      <c r="B243" s="370"/>
      <c r="C243" s="371">
        <v>0</v>
      </c>
      <c r="D243" s="371">
        <v>0</v>
      </c>
    </row>
    <row r="244" spans="2:4">
      <c r="B244" s="370"/>
      <c r="C244" s="371">
        <v>0</v>
      </c>
      <c r="D244" s="371">
        <v>0</v>
      </c>
    </row>
    <row r="245" spans="2:4">
      <c r="B245" s="370"/>
      <c r="C245" s="371">
        <v>0</v>
      </c>
      <c r="D245" s="371">
        <v>0</v>
      </c>
    </row>
    <row r="246" spans="2:4">
      <c r="B246" s="370"/>
      <c r="C246" s="371">
        <v>0</v>
      </c>
      <c r="D246" s="371">
        <v>0</v>
      </c>
    </row>
    <row r="247" spans="2:4">
      <c r="B247" s="370"/>
      <c r="C247" s="371">
        <v>0</v>
      </c>
      <c r="D247" s="371">
        <v>0</v>
      </c>
    </row>
    <row r="248" spans="2:4">
      <c r="B248" s="370"/>
      <c r="C248" s="371">
        <v>0</v>
      </c>
      <c r="D248" s="371">
        <v>0</v>
      </c>
    </row>
    <row r="249" spans="2:4">
      <c r="B249" s="370"/>
      <c r="C249" s="371">
        <v>0</v>
      </c>
      <c r="D249" s="371">
        <v>0</v>
      </c>
    </row>
    <row r="250" spans="2:4">
      <c r="B250" s="370"/>
      <c r="C250" s="371">
        <v>0</v>
      </c>
      <c r="D250" s="371">
        <v>0</v>
      </c>
    </row>
    <row r="251" spans="2:4">
      <c r="B251" s="370"/>
      <c r="C251" s="371">
        <v>0</v>
      </c>
      <c r="D251" s="371">
        <v>0</v>
      </c>
    </row>
    <row r="252" spans="2:4">
      <c r="B252" s="370"/>
      <c r="C252" s="371">
        <v>0</v>
      </c>
      <c r="D252" s="371">
        <v>0</v>
      </c>
    </row>
    <row r="253" spans="2:4">
      <c r="B253" s="370"/>
      <c r="C253" s="371">
        <v>0</v>
      </c>
      <c r="D253" s="371">
        <v>0</v>
      </c>
    </row>
    <row r="254" spans="2:4">
      <c r="B254" s="370"/>
      <c r="C254" s="371">
        <v>0</v>
      </c>
      <c r="D254" s="371">
        <v>0</v>
      </c>
    </row>
    <row r="255" spans="2:4">
      <c r="B255" s="370"/>
      <c r="C255" s="371">
        <v>0</v>
      </c>
      <c r="D255" s="371">
        <v>0</v>
      </c>
    </row>
    <row r="256" spans="2:4">
      <c r="B256" s="370"/>
      <c r="C256" s="371">
        <v>0</v>
      </c>
      <c r="D256" s="371">
        <v>0</v>
      </c>
    </row>
    <row r="257" spans="2:4">
      <c r="B257" s="370"/>
      <c r="C257" s="371">
        <v>0</v>
      </c>
      <c r="D257" s="371">
        <v>0</v>
      </c>
    </row>
    <row r="258" spans="2:4">
      <c r="B258" s="370"/>
      <c r="C258" s="371">
        <v>0</v>
      </c>
      <c r="D258" s="371">
        <v>0</v>
      </c>
    </row>
    <row r="259" spans="2:4">
      <c r="B259" s="370"/>
      <c r="C259" s="371">
        <v>0</v>
      </c>
      <c r="D259" s="371">
        <v>0</v>
      </c>
    </row>
    <row r="260" spans="2:4">
      <c r="B260" s="370"/>
      <c r="C260" s="371">
        <v>0</v>
      </c>
      <c r="D260" s="371">
        <v>0</v>
      </c>
    </row>
    <row r="261" spans="2:4">
      <c r="B261" s="370"/>
      <c r="C261" s="371">
        <v>0</v>
      </c>
      <c r="D261" s="371">
        <v>0</v>
      </c>
    </row>
    <row r="262" spans="2:4">
      <c r="B262" s="370"/>
      <c r="C262" s="371">
        <v>0</v>
      </c>
      <c r="D262" s="371">
        <v>0</v>
      </c>
    </row>
    <row r="263" spans="2:4">
      <c r="B263" s="370"/>
      <c r="C263" s="371">
        <v>0</v>
      </c>
      <c r="D263" s="371">
        <v>0</v>
      </c>
    </row>
    <row r="264" spans="2:4">
      <c r="B264" s="370"/>
      <c r="C264" s="371">
        <v>0</v>
      </c>
      <c r="D264" s="371">
        <v>0</v>
      </c>
    </row>
    <row r="265" spans="2:4">
      <c r="B265" s="370"/>
      <c r="C265" s="371">
        <v>0</v>
      </c>
      <c r="D265" s="371">
        <v>0</v>
      </c>
    </row>
    <row r="266" spans="2:4">
      <c r="B266" s="370"/>
      <c r="C266" s="371">
        <v>0</v>
      </c>
      <c r="D266" s="371">
        <v>0</v>
      </c>
    </row>
    <row r="267" spans="2:4">
      <c r="B267" s="370"/>
      <c r="C267" s="371">
        <v>0</v>
      </c>
      <c r="D267" s="371">
        <v>0</v>
      </c>
    </row>
    <row r="268" spans="2:4">
      <c r="B268" s="370"/>
      <c r="C268" s="371">
        <v>0</v>
      </c>
      <c r="D268" s="371">
        <v>0</v>
      </c>
    </row>
    <row r="269" spans="2:4">
      <c r="B269" s="370"/>
      <c r="C269" s="371">
        <v>0</v>
      </c>
      <c r="D269" s="371">
        <v>0</v>
      </c>
    </row>
    <row r="270" spans="2:4">
      <c r="B270" s="370"/>
      <c r="C270" s="371">
        <v>0</v>
      </c>
      <c r="D270" s="371">
        <v>0</v>
      </c>
    </row>
    <row r="271" spans="2:4">
      <c r="B271" s="370"/>
      <c r="C271" s="371">
        <v>0</v>
      </c>
      <c r="D271" s="371">
        <v>0</v>
      </c>
    </row>
    <row r="272" spans="2:4">
      <c r="B272" s="370"/>
      <c r="C272" s="371">
        <v>0</v>
      </c>
      <c r="D272" s="371">
        <v>0</v>
      </c>
    </row>
    <row r="273" spans="2:4">
      <c r="B273" s="370"/>
      <c r="C273" s="371">
        <v>0</v>
      </c>
      <c r="D273" s="371">
        <v>0</v>
      </c>
    </row>
    <row r="274" spans="2:4">
      <c r="B274" s="370"/>
      <c r="C274" s="371">
        <v>0</v>
      </c>
      <c r="D274" s="371">
        <v>0</v>
      </c>
    </row>
    <row r="275" spans="2:4">
      <c r="B275" s="370"/>
      <c r="C275" s="371">
        <v>0</v>
      </c>
      <c r="D275" s="371">
        <v>0</v>
      </c>
    </row>
    <row r="276" spans="2:4">
      <c r="B276" s="370"/>
      <c r="C276" s="371">
        <v>0</v>
      </c>
      <c r="D276" s="371">
        <v>0</v>
      </c>
    </row>
    <row r="277" spans="2:4">
      <c r="B277" s="370"/>
      <c r="C277" s="371">
        <v>0</v>
      </c>
      <c r="D277" s="371">
        <v>0</v>
      </c>
    </row>
    <row r="278" spans="2:4">
      <c r="B278" s="370"/>
      <c r="C278" s="371">
        <v>0</v>
      </c>
      <c r="D278" s="371">
        <v>0</v>
      </c>
    </row>
    <row r="279" spans="2:4">
      <c r="B279" s="370"/>
      <c r="C279" s="371">
        <v>0</v>
      </c>
      <c r="D279" s="371">
        <v>0</v>
      </c>
    </row>
    <row r="280" spans="2:4">
      <c r="B280" s="370"/>
      <c r="C280" s="371">
        <v>0</v>
      </c>
      <c r="D280" s="371">
        <v>0</v>
      </c>
    </row>
    <row r="281" spans="2:4">
      <c r="B281" s="370"/>
      <c r="C281" s="371">
        <v>0</v>
      </c>
      <c r="D281" s="371">
        <v>0</v>
      </c>
    </row>
    <row r="282" spans="2:4">
      <c r="B282" s="370"/>
      <c r="C282" s="371">
        <v>0</v>
      </c>
      <c r="D282" s="371">
        <v>0</v>
      </c>
    </row>
    <row r="283" spans="2:4">
      <c r="B283" s="370"/>
      <c r="C283" s="371">
        <v>0</v>
      </c>
      <c r="D283" s="371">
        <v>0</v>
      </c>
    </row>
    <row r="284" spans="2:4">
      <c r="B284" s="370"/>
      <c r="C284" s="371">
        <v>0</v>
      </c>
      <c r="D284" s="371">
        <v>0</v>
      </c>
    </row>
    <row r="285" spans="2:4">
      <c r="B285" s="370"/>
      <c r="C285" s="371">
        <v>0</v>
      </c>
      <c r="D285" s="371">
        <v>0</v>
      </c>
    </row>
    <row r="286" spans="2:4">
      <c r="B286" s="370"/>
      <c r="C286" s="371">
        <v>0</v>
      </c>
      <c r="D286" s="371">
        <v>0</v>
      </c>
    </row>
    <row r="287" spans="2:4">
      <c r="B287" s="370"/>
      <c r="C287" s="371">
        <v>0</v>
      </c>
      <c r="D287" s="371">
        <v>0</v>
      </c>
    </row>
    <row r="288" spans="2:4">
      <c r="B288" s="370"/>
      <c r="C288" s="371">
        <v>0</v>
      </c>
      <c r="D288" s="371">
        <v>0</v>
      </c>
    </row>
    <row r="289" spans="2:4">
      <c r="B289" s="370"/>
      <c r="C289" s="371">
        <v>0</v>
      </c>
      <c r="D289" s="371">
        <v>0</v>
      </c>
    </row>
    <row r="290" spans="2:4">
      <c r="B290" s="370"/>
      <c r="C290" s="371">
        <v>0</v>
      </c>
      <c r="D290" s="371">
        <v>0</v>
      </c>
    </row>
    <row r="291" spans="2:4">
      <c r="B291" s="370"/>
      <c r="C291" s="371">
        <v>0</v>
      </c>
      <c r="D291" s="371">
        <v>0</v>
      </c>
    </row>
    <row r="292" spans="2:4">
      <c r="B292" s="370"/>
      <c r="C292" s="371">
        <v>0</v>
      </c>
      <c r="D292" s="371">
        <v>0</v>
      </c>
    </row>
    <row r="293" spans="2:4">
      <c r="B293" s="370"/>
      <c r="C293" s="371">
        <v>0</v>
      </c>
      <c r="D293" s="371">
        <v>0</v>
      </c>
    </row>
    <row r="294" spans="2:4">
      <c r="B294" s="370"/>
      <c r="C294" s="371">
        <v>0</v>
      </c>
      <c r="D294" s="371">
        <v>0</v>
      </c>
    </row>
    <row r="295" spans="2:4">
      <c r="B295" s="370"/>
      <c r="C295" s="371">
        <v>0</v>
      </c>
      <c r="D295" s="371">
        <v>0</v>
      </c>
    </row>
    <row r="296" spans="2:4">
      <c r="B296" s="370"/>
      <c r="C296" s="371">
        <v>0</v>
      </c>
      <c r="D296" s="371">
        <v>0</v>
      </c>
    </row>
    <row r="297" spans="2:4">
      <c r="B297" s="370"/>
      <c r="C297" s="371">
        <v>0</v>
      </c>
      <c r="D297" s="371">
        <v>0</v>
      </c>
    </row>
    <row r="298" spans="2:4">
      <c r="B298" s="370"/>
      <c r="C298" s="371">
        <v>0</v>
      </c>
      <c r="D298" s="371">
        <v>0</v>
      </c>
    </row>
    <row r="299" spans="2:4">
      <c r="B299" s="370"/>
      <c r="C299" s="371">
        <v>0</v>
      </c>
      <c r="D299" s="371">
        <v>0</v>
      </c>
    </row>
    <row r="300" spans="2:4">
      <c r="B300" s="370"/>
      <c r="C300" s="371">
        <v>0</v>
      </c>
      <c r="D300" s="371">
        <v>0</v>
      </c>
    </row>
    <row r="301" spans="2:4">
      <c r="B301" s="370"/>
      <c r="C301" s="371">
        <v>0</v>
      </c>
      <c r="D301" s="371">
        <v>0</v>
      </c>
    </row>
    <row r="302" spans="2:4">
      <c r="B302" s="370"/>
      <c r="C302" s="371">
        <v>0</v>
      </c>
      <c r="D302" s="371">
        <v>0</v>
      </c>
    </row>
    <row r="303" spans="2:4">
      <c r="B303" s="370"/>
      <c r="C303" s="371">
        <v>0</v>
      </c>
      <c r="D303" s="371">
        <v>0</v>
      </c>
    </row>
    <row r="304" spans="2:4">
      <c r="B304" s="370"/>
      <c r="C304" s="371">
        <v>0</v>
      </c>
      <c r="D304" s="371">
        <v>0</v>
      </c>
    </row>
    <row r="305" spans="2:4">
      <c r="B305" s="370"/>
      <c r="C305" s="371">
        <v>0</v>
      </c>
      <c r="D305" s="371">
        <v>0</v>
      </c>
    </row>
    <row r="306" spans="2:4">
      <c r="B306" s="370"/>
      <c r="C306" s="371">
        <v>0</v>
      </c>
      <c r="D306" s="371">
        <v>0</v>
      </c>
    </row>
    <row r="307" spans="2:4">
      <c r="B307" s="370"/>
      <c r="C307" s="371">
        <v>0</v>
      </c>
      <c r="D307" s="371">
        <v>0</v>
      </c>
    </row>
    <row r="308" spans="2:4">
      <c r="B308" s="370"/>
      <c r="C308" s="371">
        <v>0</v>
      </c>
      <c r="D308" s="371">
        <v>0</v>
      </c>
    </row>
    <row r="309" spans="2:4">
      <c r="B309" s="370"/>
      <c r="C309" s="371">
        <v>0</v>
      </c>
      <c r="D309" s="371">
        <v>0</v>
      </c>
    </row>
    <row r="310" spans="2:4">
      <c r="B310" s="370"/>
      <c r="C310" s="371">
        <v>0</v>
      </c>
      <c r="D310" s="371">
        <v>0</v>
      </c>
    </row>
    <row r="311" spans="2:4">
      <c r="B311" s="370"/>
      <c r="C311" s="371">
        <v>0</v>
      </c>
      <c r="D311" s="371">
        <v>0</v>
      </c>
    </row>
    <row r="312" spans="2:4">
      <c r="B312" s="370"/>
      <c r="C312" s="371">
        <v>0</v>
      </c>
      <c r="D312" s="371">
        <v>0</v>
      </c>
    </row>
    <row r="313" spans="2:4">
      <c r="B313" s="370"/>
      <c r="C313" s="371">
        <v>0</v>
      </c>
      <c r="D313" s="371">
        <v>0</v>
      </c>
    </row>
    <row r="314" spans="2:4">
      <c r="B314" s="370"/>
      <c r="C314" s="371">
        <v>0</v>
      </c>
      <c r="D314" s="371">
        <v>0</v>
      </c>
    </row>
    <row r="315" spans="2:4">
      <c r="B315" s="370"/>
      <c r="C315" s="371">
        <v>0</v>
      </c>
      <c r="D315" s="371">
        <v>0</v>
      </c>
    </row>
    <row r="316" spans="2:4">
      <c r="B316" s="370"/>
      <c r="C316" s="371">
        <v>0</v>
      </c>
      <c r="D316" s="371">
        <v>0</v>
      </c>
    </row>
    <row r="317" spans="2:4">
      <c r="B317" s="370"/>
      <c r="C317" s="371">
        <v>0</v>
      </c>
      <c r="D317" s="371">
        <v>0</v>
      </c>
    </row>
    <row r="318" spans="2:4">
      <c r="B318" s="370"/>
      <c r="C318" s="371">
        <v>0</v>
      </c>
      <c r="D318" s="371">
        <v>0</v>
      </c>
    </row>
    <row r="319" spans="2:4">
      <c r="B319" s="370"/>
      <c r="C319" s="371">
        <v>0</v>
      </c>
      <c r="D319" s="371">
        <v>0</v>
      </c>
    </row>
    <row r="320" spans="2:4">
      <c r="B320" s="370"/>
      <c r="C320" s="371">
        <v>0</v>
      </c>
      <c r="D320" s="371">
        <v>0</v>
      </c>
    </row>
    <row r="321" spans="2:4">
      <c r="B321" s="370"/>
      <c r="C321" s="371">
        <v>0</v>
      </c>
      <c r="D321" s="371">
        <v>0</v>
      </c>
    </row>
    <row r="322" spans="2:4">
      <c r="B322" s="370"/>
      <c r="C322" s="371">
        <v>0</v>
      </c>
      <c r="D322" s="371">
        <v>0</v>
      </c>
    </row>
    <row r="323" spans="2:4">
      <c r="B323" s="370"/>
      <c r="C323" s="371">
        <v>0</v>
      </c>
      <c r="D323" s="371">
        <v>0</v>
      </c>
    </row>
    <row r="324" spans="2:4">
      <c r="B324" s="370"/>
      <c r="C324" s="371">
        <v>0</v>
      </c>
      <c r="D324" s="371">
        <v>0</v>
      </c>
    </row>
    <row r="325" spans="2:4">
      <c r="B325" s="370"/>
      <c r="C325" s="371">
        <v>0</v>
      </c>
      <c r="D325" s="371">
        <v>0</v>
      </c>
    </row>
    <row r="326" spans="2:4">
      <c r="B326" s="370"/>
      <c r="C326" s="371">
        <v>0</v>
      </c>
      <c r="D326" s="371">
        <v>0</v>
      </c>
    </row>
    <row r="327" spans="2:4">
      <c r="B327" s="370"/>
      <c r="C327" s="371">
        <v>0</v>
      </c>
      <c r="D327" s="371">
        <v>0</v>
      </c>
    </row>
    <row r="328" spans="2:4">
      <c r="B328" s="370"/>
      <c r="C328" s="371">
        <v>0</v>
      </c>
      <c r="D328" s="371">
        <v>0</v>
      </c>
    </row>
    <row r="329" spans="2:4">
      <c r="B329" s="370"/>
      <c r="C329" s="371">
        <v>0</v>
      </c>
      <c r="D329" s="371">
        <v>0</v>
      </c>
    </row>
    <row r="330" spans="2:4">
      <c r="B330" s="370"/>
      <c r="C330" s="371">
        <v>0</v>
      </c>
      <c r="D330" s="371">
        <v>0</v>
      </c>
    </row>
    <row r="331" spans="2:4">
      <c r="B331" s="370"/>
      <c r="C331" s="371">
        <v>0</v>
      </c>
      <c r="D331" s="371">
        <v>0</v>
      </c>
    </row>
    <row r="332" spans="2:4">
      <c r="B332" s="370"/>
      <c r="C332" s="371">
        <v>0</v>
      </c>
      <c r="D332" s="371">
        <v>0</v>
      </c>
    </row>
    <row r="333" spans="2:4">
      <c r="B333" s="370"/>
      <c r="C333" s="371">
        <v>0</v>
      </c>
      <c r="D333" s="371">
        <v>0</v>
      </c>
    </row>
    <row r="334" spans="2:4">
      <c r="B334" s="370"/>
      <c r="C334" s="371">
        <v>0</v>
      </c>
      <c r="D334" s="371">
        <v>0</v>
      </c>
    </row>
    <row r="335" spans="2:4">
      <c r="B335" s="370"/>
      <c r="C335" s="371">
        <v>0</v>
      </c>
      <c r="D335" s="371">
        <v>0</v>
      </c>
    </row>
    <row r="336" spans="2:4">
      <c r="B336" s="370"/>
      <c r="C336" s="371">
        <v>0</v>
      </c>
      <c r="D336" s="371">
        <v>0</v>
      </c>
    </row>
    <row r="337" spans="2:4">
      <c r="B337" s="370"/>
      <c r="C337" s="371">
        <v>0</v>
      </c>
      <c r="D337" s="371">
        <v>0</v>
      </c>
    </row>
    <row r="338" spans="2:4">
      <c r="B338" s="370"/>
      <c r="C338" s="371">
        <v>0</v>
      </c>
      <c r="D338" s="371">
        <v>0</v>
      </c>
    </row>
    <row r="339" spans="2:4">
      <c r="B339" s="370"/>
      <c r="C339" s="371">
        <v>0</v>
      </c>
      <c r="D339" s="371">
        <v>0</v>
      </c>
    </row>
    <row r="340" spans="2:4">
      <c r="B340" s="370"/>
      <c r="C340" s="371">
        <v>0</v>
      </c>
      <c r="D340" s="371">
        <v>0</v>
      </c>
    </row>
    <row r="341" spans="2:4">
      <c r="B341" s="370"/>
      <c r="C341" s="371">
        <v>0</v>
      </c>
      <c r="D341" s="371">
        <v>0</v>
      </c>
    </row>
    <row r="342" spans="2:4">
      <c r="B342" s="370"/>
      <c r="C342" s="371">
        <v>0</v>
      </c>
      <c r="D342" s="371">
        <v>0</v>
      </c>
    </row>
    <row r="343" spans="2:4">
      <c r="B343" s="370"/>
      <c r="C343" s="371">
        <v>0</v>
      </c>
      <c r="D343" s="371">
        <v>0</v>
      </c>
    </row>
    <row r="344" spans="2:4">
      <c r="B344" s="370"/>
      <c r="C344" s="371">
        <v>0</v>
      </c>
      <c r="D344" s="371">
        <v>0</v>
      </c>
    </row>
    <row r="345" spans="2:4">
      <c r="B345" s="370"/>
      <c r="C345" s="371">
        <v>0</v>
      </c>
      <c r="D345" s="371">
        <v>0</v>
      </c>
    </row>
    <row r="346" spans="2:4">
      <c r="B346" s="370"/>
      <c r="C346" s="371">
        <v>0</v>
      </c>
      <c r="D346" s="371">
        <v>0</v>
      </c>
    </row>
    <row r="347" spans="2:4">
      <c r="B347" s="370"/>
      <c r="C347" s="371">
        <v>0</v>
      </c>
      <c r="D347" s="371">
        <v>0</v>
      </c>
    </row>
    <row r="348" spans="2:4">
      <c r="B348" s="370"/>
      <c r="C348" s="371">
        <v>0</v>
      </c>
      <c r="D348" s="371">
        <v>0</v>
      </c>
    </row>
    <row r="349" spans="2:4">
      <c r="B349" s="370"/>
      <c r="C349" s="371">
        <v>0</v>
      </c>
      <c r="D349" s="371">
        <v>0</v>
      </c>
    </row>
    <row r="350" spans="2:4">
      <c r="B350" s="374" t="s">
        <v>185</v>
      </c>
      <c r="C350" s="375">
        <f>SUM(C15:C349)</f>
        <v>0</v>
      </c>
      <c r="D350" s="375">
        <f>SUM(D15:D349)</f>
        <v>0</v>
      </c>
    </row>
    <row r="351" spans="2:4">
      <c r="B351" s="795" t="s">
        <v>316</v>
      </c>
      <c r="C351" s="795"/>
      <c r="D351" s="376">
        <f>D13-C350+D350</f>
        <v>0</v>
      </c>
    </row>
    <row r="356" spans="2:4">
      <c r="B356" s="789" t="s">
        <v>317</v>
      </c>
      <c r="C356" s="789"/>
      <c r="D356" s="789"/>
    </row>
    <row r="357" spans="2:4">
      <c r="B357" s="790" t="s">
        <v>318</v>
      </c>
      <c r="C357" s="790"/>
      <c r="D357" s="790"/>
    </row>
  </sheetData>
  <sheetProtection password="B090" sheet="1" objects="1" scenarios="1"/>
  <customSheetViews>
    <customSheetView guid="{6AC9DC6A-6AFE-4FBF-BE69-2D4F84D27B2A}">
      <selection activeCell="D30" sqref="D30"/>
      <pageMargins left="0.511811024" right="0.511811024" top="0.78740157499999996" bottom="0.78740157499999996" header="0.31496062000000002" footer="0.31496062000000002"/>
      <pageSetup paperSize="9" orientation="portrait"/>
    </customSheetView>
  </customSheetViews>
  <mergeCells count="9">
    <mergeCell ref="B13:C13"/>
    <mergeCell ref="B351:C351"/>
    <mergeCell ref="B356:D356"/>
    <mergeCell ref="B357:D357"/>
    <mergeCell ref="A3:E3"/>
    <mergeCell ref="A4:E4"/>
    <mergeCell ref="A5:E5"/>
    <mergeCell ref="A8:E8"/>
    <mergeCell ref="A10:E10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0"/>
  <sheetViews>
    <sheetView topLeftCell="A16" workbookViewId="0">
      <selection activeCell="D15" sqref="D15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41" t="s">
        <v>0</v>
      </c>
      <c r="C2" s="741"/>
      <c r="D2" s="741"/>
      <c r="E2" s="741"/>
    </row>
    <row r="3" spans="1:7" ht="15.75">
      <c r="B3" s="763" t="s">
        <v>2</v>
      </c>
      <c r="C3" s="763"/>
      <c r="D3" s="763"/>
      <c r="E3" s="763"/>
    </row>
    <row r="4" spans="1:7" ht="15" customHeight="1">
      <c r="B4" s="803" t="s">
        <v>5</v>
      </c>
      <c r="C4" s="803"/>
      <c r="D4" s="803"/>
      <c r="E4" s="803"/>
    </row>
    <row r="8" spans="1:7" ht="34.5" customHeight="1">
      <c r="A8" s="804" t="s">
        <v>322</v>
      </c>
      <c r="B8" s="804"/>
      <c r="C8" s="804"/>
      <c r="D8" s="804"/>
      <c r="E8" s="804"/>
      <c r="F8" s="804"/>
      <c r="G8" s="804"/>
    </row>
    <row r="9" spans="1:7" ht="30" customHeight="1">
      <c r="A9" s="807" t="s">
        <v>12</v>
      </c>
      <c r="B9" s="805" t="s">
        <v>6</v>
      </c>
      <c r="C9" s="805"/>
      <c r="D9" s="805"/>
      <c r="E9" s="805"/>
      <c r="F9" s="805"/>
      <c r="G9" s="805"/>
    </row>
    <row r="10" spans="1:7" ht="17.25" customHeight="1">
      <c r="A10" s="807"/>
      <c r="B10" s="809" t="s">
        <v>323</v>
      </c>
      <c r="C10" s="809"/>
      <c r="D10" s="809"/>
      <c r="E10" s="809"/>
      <c r="F10" s="809"/>
      <c r="G10" s="809"/>
    </row>
    <row r="11" spans="1:7" ht="17.25" customHeight="1">
      <c r="A11" s="808" t="s">
        <v>324</v>
      </c>
      <c r="B11" s="809"/>
      <c r="C11" s="809"/>
      <c r="D11" s="809"/>
      <c r="E11" s="809"/>
      <c r="F11" s="809"/>
      <c r="G11" s="809"/>
    </row>
    <row r="12" spans="1:7" ht="21.75" customHeight="1">
      <c r="A12" s="808"/>
      <c r="B12" s="356" t="s">
        <v>325</v>
      </c>
      <c r="C12" s="356" t="s">
        <v>326</v>
      </c>
      <c r="D12" s="356" t="s">
        <v>327</v>
      </c>
      <c r="E12" s="356" t="s">
        <v>328</v>
      </c>
      <c r="F12" s="356" t="s">
        <v>329</v>
      </c>
      <c r="G12" s="357" t="s">
        <v>330</v>
      </c>
    </row>
    <row r="13" spans="1:7" ht="51">
      <c r="A13" s="358" t="s">
        <v>331</v>
      </c>
      <c r="B13" s="359">
        <v>223194.12</v>
      </c>
      <c r="C13" s="360">
        <v>290500</v>
      </c>
      <c r="D13" s="361">
        <v>222062.59</v>
      </c>
      <c r="E13" s="361">
        <f>758.56+2924.5</f>
        <v>3683.06</v>
      </c>
      <c r="F13" s="360">
        <v>0</v>
      </c>
      <c r="G13" s="360">
        <v>386377.18</v>
      </c>
    </row>
    <row r="14" spans="1:7" ht="51">
      <c r="A14" s="358" t="s">
        <v>332</v>
      </c>
      <c r="B14" s="362">
        <v>0</v>
      </c>
      <c r="C14" s="360">
        <v>0</v>
      </c>
      <c r="D14" s="360">
        <v>0</v>
      </c>
      <c r="E14" s="360">
        <v>0</v>
      </c>
      <c r="F14" s="360">
        <v>0</v>
      </c>
      <c r="G14" s="360">
        <f>B14-C14+D14+E14-F14</f>
        <v>0</v>
      </c>
    </row>
    <row r="15" spans="1:7" ht="51">
      <c r="A15" s="363" t="s">
        <v>333</v>
      </c>
      <c r="B15" s="362">
        <v>0</v>
      </c>
      <c r="C15" s="360">
        <v>0</v>
      </c>
      <c r="D15" s="360">
        <v>0</v>
      </c>
      <c r="E15" s="360">
        <v>0</v>
      </c>
      <c r="F15" s="360">
        <v>0</v>
      </c>
      <c r="G15" s="360">
        <f>B15-C15+D15+E15-F15</f>
        <v>0</v>
      </c>
    </row>
    <row r="16" spans="1:7" ht="51">
      <c r="A16" s="363" t="s">
        <v>333</v>
      </c>
      <c r="B16" s="362">
        <v>0</v>
      </c>
      <c r="C16" s="360">
        <v>0</v>
      </c>
      <c r="D16" s="360">
        <v>0</v>
      </c>
      <c r="E16" s="360">
        <v>0</v>
      </c>
      <c r="F16" s="360">
        <v>0</v>
      </c>
      <c r="G16" s="360">
        <f>B16-C16+D16+E16-F16</f>
        <v>0</v>
      </c>
    </row>
    <row r="17" spans="1:7" ht="51">
      <c r="A17" s="363" t="s">
        <v>333</v>
      </c>
      <c r="B17" s="362">
        <v>0</v>
      </c>
      <c r="C17" s="360">
        <v>0</v>
      </c>
      <c r="D17" s="360">
        <v>0</v>
      </c>
      <c r="E17" s="360">
        <v>0</v>
      </c>
      <c r="F17" s="360">
        <v>0</v>
      </c>
      <c r="G17" s="360">
        <f>B17-C17+D17+E17-F17</f>
        <v>0</v>
      </c>
    </row>
    <row r="18" spans="1:7">
      <c r="A18" s="364" t="s">
        <v>334</v>
      </c>
      <c r="B18" s="365">
        <f t="shared" ref="B18:G18" si="0">SUM(B13:B17)</f>
        <v>223194.12</v>
      </c>
      <c r="C18" s="365">
        <f t="shared" si="0"/>
        <v>290500</v>
      </c>
      <c r="D18" s="365">
        <f t="shared" si="0"/>
        <v>222062.59</v>
      </c>
      <c r="E18" s="365">
        <f t="shared" si="0"/>
        <v>3683.06</v>
      </c>
      <c r="F18" s="365">
        <f t="shared" si="0"/>
        <v>0</v>
      </c>
      <c r="G18" s="365">
        <f t="shared" si="0"/>
        <v>386377.18</v>
      </c>
    </row>
    <row r="19" spans="1:7" ht="31.5" customHeight="1">
      <c r="A19" s="808" t="s">
        <v>335</v>
      </c>
      <c r="B19" s="808" t="s">
        <v>335</v>
      </c>
      <c r="C19" s="808"/>
      <c r="D19" s="808"/>
      <c r="E19" s="808"/>
      <c r="F19" s="808"/>
      <c r="G19" s="366">
        <f>G21</f>
        <v>0</v>
      </c>
    </row>
    <row r="20" spans="1:7" ht="22.5" customHeight="1">
      <c r="A20" s="808"/>
      <c r="B20" s="356" t="s">
        <v>325</v>
      </c>
      <c r="C20" s="356" t="s">
        <v>326</v>
      </c>
      <c r="D20" s="356" t="s">
        <v>327</v>
      </c>
      <c r="E20" s="356" t="s">
        <v>328</v>
      </c>
      <c r="F20" s="356" t="s">
        <v>329</v>
      </c>
      <c r="G20" s="357" t="s">
        <v>330</v>
      </c>
    </row>
    <row r="21" spans="1:7" ht="51">
      <c r="A21" s="363" t="s">
        <v>333</v>
      </c>
      <c r="B21" s="362">
        <v>0</v>
      </c>
      <c r="C21" s="360">
        <v>0</v>
      </c>
      <c r="D21" s="360">
        <v>0</v>
      </c>
      <c r="E21" s="360">
        <v>0</v>
      </c>
      <c r="F21" s="360">
        <v>0</v>
      </c>
      <c r="G21" s="360">
        <f>B21-C21+D21+E21-F21</f>
        <v>0</v>
      </c>
    </row>
    <row r="22" spans="1:7" ht="51">
      <c r="A22" s="363" t="s">
        <v>333</v>
      </c>
      <c r="B22" s="362">
        <v>0</v>
      </c>
      <c r="C22" s="360">
        <v>0</v>
      </c>
      <c r="D22" s="360">
        <v>0</v>
      </c>
      <c r="E22" s="360">
        <v>0</v>
      </c>
      <c r="F22" s="360">
        <v>0</v>
      </c>
      <c r="G22" s="360">
        <f>B22-C22+D22+E22-F22</f>
        <v>0</v>
      </c>
    </row>
    <row r="23" spans="1:7">
      <c r="A23" s="364" t="s">
        <v>336</v>
      </c>
      <c r="B23" s="365">
        <f t="shared" ref="B23:G23" si="1">SUM(B21:B22)</f>
        <v>0</v>
      </c>
      <c r="C23" s="365">
        <f t="shared" si="1"/>
        <v>0</v>
      </c>
      <c r="D23" s="365">
        <f t="shared" si="1"/>
        <v>0</v>
      </c>
      <c r="E23" s="365">
        <f t="shared" si="1"/>
        <v>0</v>
      </c>
      <c r="F23" s="365">
        <f t="shared" si="1"/>
        <v>0</v>
      </c>
      <c r="G23" s="365">
        <f t="shared" si="1"/>
        <v>0</v>
      </c>
    </row>
    <row r="24" spans="1:7" ht="17.25">
      <c r="A24" s="367" t="s">
        <v>185</v>
      </c>
      <c r="B24" s="367">
        <f t="shared" ref="B24:G24" si="2">B18+B23</f>
        <v>223194.12</v>
      </c>
      <c r="C24" s="367">
        <f t="shared" si="2"/>
        <v>290500</v>
      </c>
      <c r="D24" s="367">
        <f t="shared" si="2"/>
        <v>222062.59</v>
      </c>
      <c r="E24" s="367">
        <f t="shared" si="2"/>
        <v>3683.06</v>
      </c>
      <c r="F24" s="367">
        <f t="shared" si="2"/>
        <v>0</v>
      </c>
      <c r="G24" s="367">
        <f t="shared" si="2"/>
        <v>386377.18</v>
      </c>
    </row>
    <row r="26" spans="1:7">
      <c r="B26" s="806"/>
      <c r="C26" s="806"/>
      <c r="D26" s="806"/>
    </row>
    <row r="27" spans="1:7">
      <c r="B27" s="806"/>
      <c r="C27" s="806"/>
      <c r="D27" s="806"/>
    </row>
    <row r="28" spans="1:7">
      <c r="B28" s="806" t="s">
        <v>337</v>
      </c>
      <c r="C28" s="806"/>
      <c r="D28" s="806"/>
    </row>
    <row r="29" spans="1:7" ht="15" customHeight="1">
      <c r="B29" s="806" t="s">
        <v>338</v>
      </c>
      <c r="C29" s="806"/>
      <c r="D29" s="806"/>
    </row>
    <row r="30" spans="1:7" ht="15" customHeight="1">
      <c r="B30" s="806"/>
      <c r="C30" s="806"/>
      <c r="D30" s="806"/>
    </row>
  </sheetData>
  <sheetProtection password="B090" sheet="1" objects="1" scenarios="1"/>
  <customSheetViews>
    <customSheetView guid="{6AC9DC6A-6AFE-4FBF-BE69-2D4F84D27B2A}" topLeftCell="A16">
      <selection activeCell="D15" sqref="D15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4" orientation="landscape"/>
    </customSheetView>
  </customSheetViews>
  <mergeCells count="15">
    <mergeCell ref="B30:D30"/>
    <mergeCell ref="A9:A10"/>
    <mergeCell ref="A11:A12"/>
    <mergeCell ref="A19:A20"/>
    <mergeCell ref="B10:G11"/>
    <mergeCell ref="B19:F19"/>
    <mergeCell ref="B26:D26"/>
    <mergeCell ref="B27:D27"/>
    <mergeCell ref="B28:D28"/>
    <mergeCell ref="B29:D29"/>
    <mergeCell ref="B2:E2"/>
    <mergeCell ref="B3:E3"/>
    <mergeCell ref="B4:E4"/>
    <mergeCell ref="A8:G8"/>
    <mergeCell ref="B9:G9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64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9"/>
  <sheetViews>
    <sheetView workbookViewId="0">
      <selection activeCell="A59" sqref="A1:H59"/>
    </sheetView>
  </sheetViews>
  <sheetFormatPr defaultColWidth="9.140625" defaultRowHeight="15"/>
  <cols>
    <col min="1" max="1" width="23.5703125" style="322" customWidth="1"/>
    <col min="2" max="2" width="18.85546875" style="322" customWidth="1"/>
    <col min="3" max="3" width="66.5703125" style="322" customWidth="1"/>
    <col min="4" max="4" width="27.7109375" style="322" customWidth="1"/>
    <col min="5" max="5" width="23.140625" style="322" customWidth="1"/>
    <col min="6" max="6" width="23.5703125" style="322" customWidth="1"/>
    <col min="7" max="1023" width="8.7109375" style="322" customWidth="1"/>
    <col min="1024" max="16384" width="9.140625" style="322"/>
  </cols>
  <sheetData>
    <row r="3" spans="1:8" ht="15.75">
      <c r="B3" s="763" t="s">
        <v>0</v>
      </c>
      <c r="C3" s="763"/>
      <c r="D3" s="763"/>
      <c r="E3" s="23"/>
    </row>
    <row r="4" spans="1:8" ht="15.75">
      <c r="B4" s="763" t="s">
        <v>2</v>
      </c>
      <c r="C4" s="763"/>
      <c r="D4" s="763"/>
      <c r="E4" s="23"/>
    </row>
    <row r="5" spans="1:8">
      <c r="B5" s="810" t="s">
        <v>5</v>
      </c>
      <c r="C5" s="810"/>
      <c r="D5" s="810"/>
      <c r="E5" s="323"/>
    </row>
    <row r="8" spans="1:8" ht="31.5">
      <c r="A8" s="811" t="s">
        <v>339</v>
      </c>
      <c r="B8" s="812"/>
      <c r="C8" s="812"/>
      <c r="D8" s="812"/>
      <c r="E8" s="324" t="s">
        <v>1</v>
      </c>
    </row>
    <row r="9" spans="1:8" ht="15.75">
      <c r="A9" s="652" t="s">
        <v>8</v>
      </c>
      <c r="B9" s="813"/>
      <c r="C9" s="654" t="s">
        <v>9</v>
      </c>
      <c r="D9" s="655"/>
      <c r="E9" s="326" t="s">
        <v>280</v>
      </c>
    </row>
    <row r="10" spans="1:8" ht="35.25" customHeight="1">
      <c r="A10" s="814" t="s">
        <v>12</v>
      </c>
      <c r="B10" s="815"/>
      <c r="C10" s="814" t="s">
        <v>13</v>
      </c>
      <c r="D10" s="815"/>
      <c r="E10" s="327" t="s">
        <v>6</v>
      </c>
    </row>
    <row r="12" spans="1:8" ht="15.75" customHeight="1"/>
    <row r="13" spans="1:8" ht="15.75">
      <c r="B13" s="816" t="s">
        <v>340</v>
      </c>
      <c r="C13" s="816"/>
      <c r="D13" s="816"/>
    </row>
    <row r="14" spans="1:8" ht="15.75">
      <c r="B14" s="817" t="s">
        <v>341</v>
      </c>
      <c r="C14" s="817"/>
      <c r="D14" s="817"/>
      <c r="E14" s="818"/>
      <c r="F14" s="818"/>
      <c r="G14" s="818"/>
      <c r="H14" s="818"/>
    </row>
    <row r="15" spans="1:8" ht="15.75">
      <c r="B15" s="328" t="s">
        <v>342</v>
      </c>
      <c r="C15" s="329" t="s">
        <v>343</v>
      </c>
      <c r="D15" s="330">
        <v>16558.900000000001</v>
      </c>
    </row>
    <row r="16" spans="1:8" ht="15.75">
      <c r="B16" s="328" t="s">
        <v>344</v>
      </c>
      <c r="C16" s="329" t="s">
        <v>345</v>
      </c>
      <c r="D16" s="330">
        <v>24283.9</v>
      </c>
    </row>
    <row r="17" spans="2:4" ht="15.75">
      <c r="B17" s="328" t="s">
        <v>346</v>
      </c>
      <c r="C17" s="329" t="s">
        <v>347</v>
      </c>
      <c r="D17" s="330">
        <v>51.99</v>
      </c>
    </row>
    <row r="18" spans="2:4" ht="15.75">
      <c r="B18" s="331" t="s">
        <v>348</v>
      </c>
      <c r="C18" s="329" t="s">
        <v>349</v>
      </c>
      <c r="D18" s="330"/>
    </row>
    <row r="19" spans="2:4" ht="15.75">
      <c r="B19" s="328" t="s">
        <v>350</v>
      </c>
      <c r="C19" s="329" t="s">
        <v>351</v>
      </c>
      <c r="D19" s="330">
        <v>0</v>
      </c>
    </row>
    <row r="20" spans="2:4" ht="15.75" customHeight="1">
      <c r="B20" s="331" t="s">
        <v>352</v>
      </c>
      <c r="C20" s="329" t="s">
        <v>353</v>
      </c>
      <c r="D20" s="330">
        <v>0</v>
      </c>
    </row>
    <row r="21" spans="2:4" ht="15.75">
      <c r="B21" s="328" t="s">
        <v>354</v>
      </c>
      <c r="C21" s="329" t="s">
        <v>355</v>
      </c>
      <c r="D21" s="330">
        <v>0</v>
      </c>
    </row>
    <row r="22" spans="2:4" ht="15.75">
      <c r="B22" s="328" t="s">
        <v>356</v>
      </c>
      <c r="C22" s="329" t="s">
        <v>357</v>
      </c>
      <c r="D22" s="330">
        <v>0</v>
      </c>
    </row>
    <row r="23" spans="2:4" ht="15.75" customHeight="1">
      <c r="B23" s="819" t="s">
        <v>358</v>
      </c>
      <c r="C23" s="819"/>
      <c r="D23" s="332">
        <f>SUM(D15:D22)</f>
        <v>40894.79</v>
      </c>
    </row>
    <row r="24" spans="2:4" ht="15.75">
      <c r="B24" s="333"/>
      <c r="C24" s="334"/>
      <c r="D24" s="335"/>
    </row>
    <row r="25" spans="2:4" ht="15.75">
      <c r="B25" s="816" t="s">
        <v>359</v>
      </c>
      <c r="C25" s="816"/>
      <c r="D25" s="816"/>
    </row>
    <row r="26" spans="2:4" ht="15.75">
      <c r="B26" s="820" t="s">
        <v>360</v>
      </c>
      <c r="C26" s="820"/>
      <c r="D26" s="820"/>
    </row>
    <row r="27" spans="2:4" ht="15.75">
      <c r="B27" s="328" t="s">
        <v>361</v>
      </c>
      <c r="C27" s="329" t="s">
        <v>51</v>
      </c>
      <c r="D27" s="330">
        <v>24285.52</v>
      </c>
    </row>
    <row r="28" spans="2:4" ht="15.75">
      <c r="B28" s="328" t="s">
        <v>362</v>
      </c>
      <c r="C28" s="329" t="s">
        <v>363</v>
      </c>
      <c r="D28" s="330"/>
    </row>
    <row r="29" spans="2:4" ht="15.75">
      <c r="B29" s="328" t="s">
        <v>364</v>
      </c>
      <c r="C29" s="329" t="s">
        <v>53</v>
      </c>
      <c r="D29" s="330">
        <v>6011.14</v>
      </c>
    </row>
    <row r="30" spans="2:4" ht="15.75">
      <c r="B30" s="331" t="s">
        <v>365</v>
      </c>
      <c r="C30" s="329" t="s">
        <v>54</v>
      </c>
      <c r="D30" s="330"/>
    </row>
    <row r="31" spans="2:4" ht="15.75">
      <c r="B31" s="331" t="s">
        <v>366</v>
      </c>
      <c r="C31" s="329" t="s">
        <v>55</v>
      </c>
      <c r="D31" s="330">
        <v>0</v>
      </c>
    </row>
    <row r="32" spans="2:4" ht="15.75">
      <c r="B32" s="336" t="s">
        <v>367</v>
      </c>
      <c r="C32" s="337" t="s">
        <v>56</v>
      </c>
      <c r="D32" s="337">
        <f>D33+D35+D37+D40+D43</f>
        <v>0</v>
      </c>
    </row>
    <row r="33" spans="2:4" ht="18.75">
      <c r="B33" s="338" t="s">
        <v>368</v>
      </c>
      <c r="C33" s="339" t="s">
        <v>369</v>
      </c>
      <c r="D33" s="339">
        <f>D34</f>
        <v>0</v>
      </c>
    </row>
    <row r="34" spans="2:4" ht="18.75">
      <c r="B34" s="340" t="s">
        <v>370</v>
      </c>
      <c r="C34" s="341" t="s">
        <v>371</v>
      </c>
      <c r="D34" s="342">
        <v>0</v>
      </c>
    </row>
    <row r="35" spans="2:4" ht="15.75">
      <c r="B35" s="343" t="s">
        <v>372</v>
      </c>
      <c r="C35" s="344" t="s">
        <v>59</v>
      </c>
      <c r="D35" s="344">
        <f>D36</f>
        <v>0</v>
      </c>
    </row>
    <row r="36" spans="2:4" ht="15.75">
      <c r="B36" s="340" t="s">
        <v>373</v>
      </c>
      <c r="C36" s="341" t="s">
        <v>60</v>
      </c>
      <c r="D36" s="342">
        <v>0</v>
      </c>
    </row>
    <row r="37" spans="2:4" ht="15.75">
      <c r="B37" s="343" t="s">
        <v>374</v>
      </c>
      <c r="C37" s="344" t="s">
        <v>61</v>
      </c>
      <c r="D37" s="344">
        <f>SUM(D38:D39)</f>
        <v>0</v>
      </c>
    </row>
    <row r="38" spans="2:4" ht="15.75" customHeight="1">
      <c r="B38" s="340" t="s">
        <v>375</v>
      </c>
      <c r="C38" s="341" t="s">
        <v>62</v>
      </c>
      <c r="D38" s="342">
        <v>0</v>
      </c>
    </row>
    <row r="39" spans="2:4" ht="15.75">
      <c r="B39" s="340" t="s">
        <v>376</v>
      </c>
      <c r="C39" s="341" t="s">
        <v>63</v>
      </c>
      <c r="D39" s="342">
        <v>0</v>
      </c>
    </row>
    <row r="40" spans="2:4" ht="15.75">
      <c r="B40" s="343" t="s">
        <v>377</v>
      </c>
      <c r="C40" s="344" t="s">
        <v>64</v>
      </c>
      <c r="D40" s="344">
        <f>SUM(D41:D42)</f>
        <v>0</v>
      </c>
    </row>
    <row r="41" spans="2:4" ht="15.75">
      <c r="B41" s="340" t="s">
        <v>378</v>
      </c>
      <c r="C41" s="341" t="s">
        <v>65</v>
      </c>
      <c r="D41" s="342">
        <v>0</v>
      </c>
    </row>
    <row r="42" spans="2:4" ht="15.75">
      <c r="B42" s="340" t="s">
        <v>379</v>
      </c>
      <c r="C42" s="341" t="s">
        <v>66</v>
      </c>
      <c r="D42" s="342">
        <v>0</v>
      </c>
    </row>
    <row r="43" spans="2:4" ht="15.75">
      <c r="B43" s="338" t="s">
        <v>380</v>
      </c>
      <c r="C43" s="339" t="s">
        <v>381</v>
      </c>
      <c r="D43" s="339">
        <v>0</v>
      </c>
    </row>
    <row r="44" spans="2:4" ht="15.75">
      <c r="B44" s="345" t="s">
        <v>382</v>
      </c>
      <c r="C44" s="346" t="s">
        <v>68</v>
      </c>
      <c r="D44" s="347">
        <v>61355.66</v>
      </c>
    </row>
    <row r="45" spans="2:4" ht="15.75">
      <c r="B45" s="345" t="s">
        <v>383</v>
      </c>
      <c r="C45" s="348" t="s">
        <v>69</v>
      </c>
      <c r="D45" s="349">
        <v>0</v>
      </c>
    </row>
    <row r="46" spans="2:4" ht="15.75">
      <c r="B46" s="819" t="s">
        <v>384</v>
      </c>
      <c r="C46" s="819"/>
      <c r="D46" s="332">
        <f>SUM(D27:D45)</f>
        <v>91652.32</v>
      </c>
    </row>
    <row r="47" spans="2:4" ht="15.75">
      <c r="B47" s="350"/>
      <c r="C47" s="350"/>
    </row>
    <row r="48" spans="2:4" ht="15.75">
      <c r="B48" s="816" t="s">
        <v>385</v>
      </c>
      <c r="C48" s="816"/>
      <c r="D48" s="816"/>
    </row>
    <row r="49" spans="2:5" ht="15.75">
      <c r="B49" s="817" t="s">
        <v>386</v>
      </c>
      <c r="C49" s="817"/>
      <c r="D49" s="817"/>
    </row>
    <row r="50" spans="2:5" ht="15.75">
      <c r="B50" s="351"/>
      <c r="C50" s="330"/>
      <c r="D50" s="352">
        <v>0</v>
      </c>
    </row>
    <row r="51" spans="2:5" ht="15.75">
      <c r="B51" s="351"/>
      <c r="C51" s="330"/>
      <c r="D51" s="352">
        <v>0</v>
      </c>
    </row>
    <row r="52" spans="2:5" ht="15.75">
      <c r="B52" s="351"/>
      <c r="C52" s="330"/>
      <c r="D52" s="352">
        <v>0</v>
      </c>
    </row>
    <row r="53" spans="2:5" ht="15.75">
      <c r="B53" s="821" t="s">
        <v>387</v>
      </c>
      <c r="C53" s="821"/>
      <c r="D53" s="353">
        <f>SUM(D50:D52)</f>
        <v>0</v>
      </c>
    </row>
    <row r="54" spans="2:5" ht="15.75">
      <c r="B54" s="350"/>
      <c r="C54" s="350"/>
    </row>
    <row r="55" spans="2:5" ht="15.75">
      <c r="B55" s="821" t="s">
        <v>388</v>
      </c>
      <c r="C55" s="821"/>
      <c r="D55" s="354">
        <f>D23+D46</f>
        <v>132547.11000000002</v>
      </c>
    </row>
    <row r="58" spans="2:5">
      <c r="B58" s="822" t="s">
        <v>389</v>
      </c>
      <c r="C58" s="822"/>
      <c r="D58" s="822"/>
      <c r="E58" s="355"/>
    </row>
    <row r="59" spans="2:5">
      <c r="B59" s="822" t="s">
        <v>390</v>
      </c>
      <c r="C59" s="822"/>
      <c r="D59" s="822"/>
      <c r="E59" s="355"/>
    </row>
  </sheetData>
  <sheetProtection password="8F50" sheet="1" objects="1" scenarios="1"/>
  <customSheetViews>
    <customSheetView guid="{6AC9DC6A-6AFE-4FBF-BE69-2D4F84D27B2A}">
      <selection activeCell="A59" sqref="A1:H59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65" orientation="portrait" horizontalDpi="300" verticalDpi="300"/>
    </customSheetView>
  </customSheetViews>
  <mergeCells count="21">
    <mergeCell ref="B49:D49"/>
    <mergeCell ref="B53:C53"/>
    <mergeCell ref="B55:C55"/>
    <mergeCell ref="B58:D58"/>
    <mergeCell ref="B59:D59"/>
    <mergeCell ref="B23:C23"/>
    <mergeCell ref="B25:D25"/>
    <mergeCell ref="B26:D26"/>
    <mergeCell ref="B46:C46"/>
    <mergeCell ref="B48:D48"/>
    <mergeCell ref="A10:B10"/>
    <mergeCell ref="C10:D10"/>
    <mergeCell ref="B13:D13"/>
    <mergeCell ref="B14:D14"/>
    <mergeCell ref="E14:H14"/>
    <mergeCell ref="B3:D3"/>
    <mergeCell ref="B4:D4"/>
    <mergeCell ref="B5:D5"/>
    <mergeCell ref="A8:D8"/>
    <mergeCell ref="A9:B9"/>
    <mergeCell ref="C9:D9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65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84"/>
  <sheetViews>
    <sheetView zoomScale="80" zoomScaleNormal="80" workbookViewId="0">
      <selection activeCell="P1" sqref="P1:P1048576"/>
    </sheetView>
  </sheetViews>
  <sheetFormatPr defaultColWidth="9" defaultRowHeight="15.75"/>
  <cols>
    <col min="1" max="1" width="25.7109375" style="295" customWidth="1"/>
    <col min="2" max="2" width="54.28515625" style="295" customWidth="1"/>
    <col min="3" max="3" width="31.140625" style="296" customWidth="1"/>
    <col min="4" max="4" width="50.140625" style="296" customWidth="1"/>
    <col min="5" max="5" width="25.28515625" style="297" customWidth="1"/>
    <col min="6" max="6" width="21.5703125" style="297" customWidth="1"/>
    <col min="7" max="7" width="20.28515625" style="297" customWidth="1"/>
    <col min="8" max="8" width="20.140625" style="298" customWidth="1"/>
    <col min="9" max="9" width="19" style="298" customWidth="1"/>
    <col min="10" max="10" width="19.7109375" style="299" customWidth="1"/>
    <col min="11" max="11" width="15" style="300" customWidth="1"/>
    <col min="12" max="12" width="17.7109375" style="300" customWidth="1"/>
    <col min="13" max="13" width="15.85546875" style="301" customWidth="1"/>
    <col min="14" max="14" width="16.85546875" style="302" customWidth="1"/>
    <col min="15" max="15" width="18" style="302" customWidth="1"/>
    <col min="16" max="16" width="15.28515625" style="302" customWidth="1"/>
    <col min="17" max="17" width="14.85546875" style="303" customWidth="1"/>
    <col min="18" max="18" width="13.85546875" style="303" customWidth="1"/>
    <col min="19" max="240" width="9.140625" style="303" customWidth="1"/>
    <col min="241" max="241" width="9" style="303"/>
    <col min="242" max="242" width="6.5703125" style="303" customWidth="1"/>
    <col min="243" max="243" width="79.5703125" style="303" customWidth="1"/>
    <col min="244" max="244" width="23.5703125" style="303" customWidth="1"/>
    <col min="245" max="245" width="27.85546875" style="303" customWidth="1"/>
    <col min="246" max="246" width="22.28515625" style="303" customWidth="1"/>
    <col min="247" max="247" width="23.5703125" style="303" customWidth="1"/>
    <col min="248" max="248" width="39" style="303" customWidth="1"/>
    <col min="249" max="249" width="36.42578125" style="303" customWidth="1"/>
    <col min="250" max="250" width="8" style="303" customWidth="1"/>
    <col min="251" max="251" width="15.5703125" style="303" customWidth="1"/>
    <col min="252" max="252" width="17.28515625" style="303" customWidth="1"/>
    <col min="253" max="253" width="18.85546875" style="303" customWidth="1"/>
    <col min="254" max="254" width="81" style="303" customWidth="1"/>
    <col min="255" max="255" width="14.85546875" style="303" customWidth="1"/>
    <col min="256" max="256" width="15.7109375" style="303" customWidth="1"/>
    <col min="257" max="257" width="17.5703125" style="303" customWidth="1"/>
    <col min="258" max="258" width="18.42578125" style="303" customWidth="1"/>
    <col min="259" max="259" width="16.5703125" style="303" customWidth="1"/>
    <col min="260" max="260" width="17.7109375" style="303" customWidth="1"/>
    <col min="261" max="261" width="17.85546875" style="303" customWidth="1"/>
    <col min="262" max="262" width="18.42578125" style="303" customWidth="1"/>
    <col min="263" max="263" width="15.42578125" style="303" customWidth="1"/>
    <col min="264" max="264" width="14.5703125" style="303" customWidth="1"/>
    <col min="265" max="265" width="15" style="303" customWidth="1"/>
    <col min="266" max="266" width="6.7109375" style="303" customWidth="1"/>
    <col min="267" max="267" width="14.28515625" style="303" customWidth="1"/>
    <col min="268" max="268" width="17.5703125" style="303" customWidth="1"/>
    <col min="269" max="269" width="27.7109375" style="303" customWidth="1"/>
    <col min="270" max="272" width="9.140625" style="303" customWidth="1"/>
    <col min="273" max="273" width="14.85546875" style="303" customWidth="1"/>
    <col min="274" max="274" width="13.85546875" style="303" customWidth="1"/>
    <col min="275" max="496" width="9.140625" style="303" customWidth="1"/>
    <col min="497" max="497" width="9" style="303"/>
    <col min="498" max="498" width="6.5703125" style="303" customWidth="1"/>
    <col min="499" max="499" width="79.5703125" style="303" customWidth="1"/>
    <col min="500" max="500" width="23.5703125" style="303" customWidth="1"/>
    <col min="501" max="501" width="27.85546875" style="303" customWidth="1"/>
    <col min="502" max="502" width="22.28515625" style="303" customWidth="1"/>
    <col min="503" max="503" width="23.5703125" style="303" customWidth="1"/>
    <col min="504" max="504" width="39" style="303" customWidth="1"/>
    <col min="505" max="505" width="36.42578125" style="303" customWidth="1"/>
    <col min="506" max="506" width="8" style="303" customWidth="1"/>
    <col min="507" max="507" width="15.5703125" style="303" customWidth="1"/>
    <col min="508" max="508" width="17.28515625" style="303" customWidth="1"/>
    <col min="509" max="509" width="18.85546875" style="303" customWidth="1"/>
    <col min="510" max="510" width="81" style="303" customWidth="1"/>
    <col min="511" max="511" width="14.85546875" style="303" customWidth="1"/>
    <col min="512" max="512" width="15.7109375" style="303" customWidth="1"/>
    <col min="513" max="513" width="17.5703125" style="303" customWidth="1"/>
    <col min="514" max="514" width="18.42578125" style="303" customWidth="1"/>
    <col min="515" max="515" width="16.5703125" style="303" customWidth="1"/>
    <col min="516" max="516" width="17.7109375" style="303" customWidth="1"/>
    <col min="517" max="517" width="17.85546875" style="303" customWidth="1"/>
    <col min="518" max="518" width="18.42578125" style="303" customWidth="1"/>
    <col min="519" max="519" width="15.42578125" style="303" customWidth="1"/>
    <col min="520" max="520" width="14.5703125" style="303" customWidth="1"/>
    <col min="521" max="521" width="15" style="303" customWidth="1"/>
    <col min="522" max="522" width="6.7109375" style="303" customWidth="1"/>
    <col min="523" max="523" width="14.28515625" style="303" customWidth="1"/>
    <col min="524" max="524" width="17.5703125" style="303" customWidth="1"/>
    <col min="525" max="525" width="27.7109375" style="303" customWidth="1"/>
    <col min="526" max="528" width="9.140625" style="303" customWidth="1"/>
    <col min="529" max="529" width="14.85546875" style="303" customWidth="1"/>
    <col min="530" max="530" width="13.85546875" style="303" customWidth="1"/>
    <col min="531" max="752" width="9.140625" style="303" customWidth="1"/>
    <col min="753" max="753" width="9" style="303"/>
    <col min="754" max="754" width="6.5703125" style="303" customWidth="1"/>
    <col min="755" max="755" width="79.5703125" style="303" customWidth="1"/>
    <col min="756" max="756" width="23.5703125" style="303" customWidth="1"/>
    <col min="757" max="757" width="27.85546875" style="303" customWidth="1"/>
    <col min="758" max="758" width="22.28515625" style="303" customWidth="1"/>
    <col min="759" max="759" width="23.5703125" style="303" customWidth="1"/>
    <col min="760" max="760" width="39" style="303" customWidth="1"/>
    <col min="761" max="761" width="36.42578125" style="303" customWidth="1"/>
    <col min="762" max="762" width="8" style="303" customWidth="1"/>
    <col min="763" max="763" width="15.5703125" style="303" customWidth="1"/>
    <col min="764" max="764" width="17.28515625" style="303" customWidth="1"/>
    <col min="765" max="765" width="18.85546875" style="303" customWidth="1"/>
    <col min="766" max="766" width="81" style="303" customWidth="1"/>
    <col min="767" max="767" width="14.85546875" style="303" customWidth="1"/>
    <col min="768" max="768" width="15.7109375" style="303" customWidth="1"/>
    <col min="769" max="769" width="17.5703125" style="303" customWidth="1"/>
    <col min="770" max="770" width="18.42578125" style="303" customWidth="1"/>
    <col min="771" max="771" width="16.5703125" style="303" customWidth="1"/>
    <col min="772" max="772" width="17.7109375" style="303" customWidth="1"/>
    <col min="773" max="773" width="17.85546875" style="303" customWidth="1"/>
    <col min="774" max="774" width="18.42578125" style="303" customWidth="1"/>
    <col min="775" max="775" width="15.42578125" style="303" customWidth="1"/>
    <col min="776" max="776" width="14.5703125" style="303" customWidth="1"/>
    <col min="777" max="777" width="15" style="303" customWidth="1"/>
    <col min="778" max="778" width="6.7109375" style="303" customWidth="1"/>
    <col min="779" max="779" width="14.28515625" style="303" customWidth="1"/>
    <col min="780" max="780" width="17.5703125" style="303" customWidth="1"/>
    <col min="781" max="781" width="27.7109375" style="303" customWidth="1"/>
    <col min="782" max="784" width="9.140625" style="303" customWidth="1"/>
    <col min="785" max="785" width="14.85546875" style="303" customWidth="1"/>
    <col min="786" max="786" width="13.85546875" style="303" customWidth="1"/>
    <col min="787" max="1008" width="9.140625" style="303" customWidth="1"/>
    <col min="1009" max="1009" width="9" style="303"/>
    <col min="1010" max="1010" width="6.5703125" style="303" customWidth="1"/>
    <col min="1011" max="1011" width="79.5703125" style="303" customWidth="1"/>
    <col min="1012" max="1012" width="23.5703125" style="303" customWidth="1"/>
    <col min="1013" max="1013" width="27.85546875" style="303" customWidth="1"/>
    <col min="1014" max="1014" width="22.28515625" style="303" customWidth="1"/>
    <col min="1015" max="1015" width="23.5703125" style="303" customWidth="1"/>
    <col min="1016" max="1016" width="39" style="303" customWidth="1"/>
    <col min="1017" max="1017" width="36.42578125" style="303" customWidth="1"/>
    <col min="1018" max="1018" width="8" style="303" customWidth="1"/>
    <col min="1019" max="1019" width="15.5703125" style="303" customWidth="1"/>
    <col min="1020" max="1020" width="17.28515625" style="303" customWidth="1"/>
    <col min="1021" max="1021" width="18.85546875" style="303" customWidth="1"/>
    <col min="1022" max="1022" width="81" style="303" customWidth="1"/>
    <col min="1023" max="1023" width="14.85546875" style="303" customWidth="1"/>
    <col min="1024" max="1024" width="15.7109375" style="303" customWidth="1"/>
    <col min="1025" max="1025" width="17.5703125" style="303" customWidth="1"/>
    <col min="1026" max="1026" width="18.42578125" style="303" customWidth="1"/>
    <col min="1027" max="1027" width="16.5703125" style="303" customWidth="1"/>
    <col min="1028" max="1028" width="17.7109375" style="303" customWidth="1"/>
    <col min="1029" max="1029" width="17.85546875" style="303" customWidth="1"/>
    <col min="1030" max="1030" width="18.42578125" style="303" customWidth="1"/>
    <col min="1031" max="1031" width="15.42578125" style="303" customWidth="1"/>
    <col min="1032" max="1032" width="14.5703125" style="303" customWidth="1"/>
    <col min="1033" max="1033" width="15" style="303" customWidth="1"/>
    <col min="1034" max="1034" width="6.7109375" style="303" customWidth="1"/>
    <col min="1035" max="1035" width="14.28515625" style="303" customWidth="1"/>
    <col min="1036" max="1036" width="17.5703125" style="303" customWidth="1"/>
    <col min="1037" max="1037" width="27.7109375" style="303" customWidth="1"/>
    <col min="1038" max="1040" width="9.140625" style="303" customWidth="1"/>
    <col min="1041" max="1041" width="14.85546875" style="303" customWidth="1"/>
    <col min="1042" max="1042" width="13.85546875" style="303" customWidth="1"/>
    <col min="1043" max="1264" width="9.140625" style="303" customWidth="1"/>
    <col min="1265" max="1265" width="9" style="303"/>
    <col min="1266" max="1266" width="6.5703125" style="303" customWidth="1"/>
    <col min="1267" max="1267" width="79.5703125" style="303" customWidth="1"/>
    <col min="1268" max="1268" width="23.5703125" style="303" customWidth="1"/>
    <col min="1269" max="1269" width="27.85546875" style="303" customWidth="1"/>
    <col min="1270" max="1270" width="22.28515625" style="303" customWidth="1"/>
    <col min="1271" max="1271" width="23.5703125" style="303" customWidth="1"/>
    <col min="1272" max="1272" width="39" style="303" customWidth="1"/>
    <col min="1273" max="1273" width="36.42578125" style="303" customWidth="1"/>
    <col min="1274" max="1274" width="8" style="303" customWidth="1"/>
    <col min="1275" max="1275" width="15.5703125" style="303" customWidth="1"/>
    <col min="1276" max="1276" width="17.28515625" style="303" customWidth="1"/>
    <col min="1277" max="1277" width="18.85546875" style="303" customWidth="1"/>
    <col min="1278" max="1278" width="81" style="303" customWidth="1"/>
    <col min="1279" max="1279" width="14.85546875" style="303" customWidth="1"/>
    <col min="1280" max="1280" width="15.7109375" style="303" customWidth="1"/>
    <col min="1281" max="1281" width="17.5703125" style="303" customWidth="1"/>
    <col min="1282" max="1282" width="18.42578125" style="303" customWidth="1"/>
    <col min="1283" max="1283" width="16.5703125" style="303" customWidth="1"/>
    <col min="1284" max="1284" width="17.7109375" style="303" customWidth="1"/>
    <col min="1285" max="1285" width="17.85546875" style="303" customWidth="1"/>
    <col min="1286" max="1286" width="18.42578125" style="303" customWidth="1"/>
    <col min="1287" max="1287" width="15.42578125" style="303" customWidth="1"/>
    <col min="1288" max="1288" width="14.5703125" style="303" customWidth="1"/>
    <col min="1289" max="1289" width="15" style="303" customWidth="1"/>
    <col min="1290" max="1290" width="6.7109375" style="303" customWidth="1"/>
    <col min="1291" max="1291" width="14.28515625" style="303" customWidth="1"/>
    <col min="1292" max="1292" width="17.5703125" style="303" customWidth="1"/>
    <col min="1293" max="1293" width="27.7109375" style="303" customWidth="1"/>
    <col min="1294" max="1296" width="9.140625" style="303" customWidth="1"/>
    <col min="1297" max="1297" width="14.85546875" style="303" customWidth="1"/>
    <col min="1298" max="1298" width="13.85546875" style="303" customWidth="1"/>
    <col min="1299" max="1520" width="9.140625" style="303" customWidth="1"/>
    <col min="1521" max="1521" width="9" style="303"/>
    <col min="1522" max="1522" width="6.5703125" style="303" customWidth="1"/>
    <col min="1523" max="1523" width="79.5703125" style="303" customWidth="1"/>
    <col min="1524" max="1524" width="23.5703125" style="303" customWidth="1"/>
    <col min="1525" max="1525" width="27.85546875" style="303" customWidth="1"/>
    <col min="1526" max="1526" width="22.28515625" style="303" customWidth="1"/>
    <col min="1527" max="1527" width="23.5703125" style="303" customWidth="1"/>
    <col min="1528" max="1528" width="39" style="303" customWidth="1"/>
    <col min="1529" max="1529" width="36.42578125" style="303" customWidth="1"/>
    <col min="1530" max="1530" width="8" style="303" customWidth="1"/>
    <col min="1531" max="1531" width="15.5703125" style="303" customWidth="1"/>
    <col min="1532" max="1532" width="17.28515625" style="303" customWidth="1"/>
    <col min="1533" max="1533" width="18.85546875" style="303" customWidth="1"/>
    <col min="1534" max="1534" width="81" style="303" customWidth="1"/>
    <col min="1535" max="1535" width="14.85546875" style="303" customWidth="1"/>
    <col min="1536" max="1536" width="15.7109375" style="303" customWidth="1"/>
    <col min="1537" max="1537" width="17.5703125" style="303" customWidth="1"/>
    <col min="1538" max="1538" width="18.42578125" style="303" customWidth="1"/>
    <col min="1539" max="1539" width="16.5703125" style="303" customWidth="1"/>
    <col min="1540" max="1540" width="17.7109375" style="303" customWidth="1"/>
    <col min="1541" max="1541" width="17.85546875" style="303" customWidth="1"/>
    <col min="1542" max="1542" width="18.42578125" style="303" customWidth="1"/>
    <col min="1543" max="1543" width="15.42578125" style="303" customWidth="1"/>
    <col min="1544" max="1544" width="14.5703125" style="303" customWidth="1"/>
    <col min="1545" max="1545" width="15" style="303" customWidth="1"/>
    <col min="1546" max="1546" width="6.7109375" style="303" customWidth="1"/>
    <col min="1547" max="1547" width="14.28515625" style="303" customWidth="1"/>
    <col min="1548" max="1548" width="17.5703125" style="303" customWidth="1"/>
    <col min="1549" max="1549" width="27.7109375" style="303" customWidth="1"/>
    <col min="1550" max="1552" width="9.140625" style="303" customWidth="1"/>
    <col min="1553" max="1553" width="14.85546875" style="303" customWidth="1"/>
    <col min="1554" max="1554" width="13.85546875" style="303" customWidth="1"/>
    <col min="1555" max="1776" width="9.140625" style="303" customWidth="1"/>
    <col min="1777" max="1777" width="9" style="303"/>
    <col min="1778" max="1778" width="6.5703125" style="303" customWidth="1"/>
    <col min="1779" max="1779" width="79.5703125" style="303" customWidth="1"/>
    <col min="1780" max="1780" width="23.5703125" style="303" customWidth="1"/>
    <col min="1781" max="1781" width="27.85546875" style="303" customWidth="1"/>
    <col min="1782" max="1782" width="22.28515625" style="303" customWidth="1"/>
    <col min="1783" max="1783" width="23.5703125" style="303" customWidth="1"/>
    <col min="1784" max="1784" width="39" style="303" customWidth="1"/>
    <col min="1785" max="1785" width="36.42578125" style="303" customWidth="1"/>
    <col min="1786" max="1786" width="8" style="303" customWidth="1"/>
    <col min="1787" max="1787" width="15.5703125" style="303" customWidth="1"/>
    <col min="1788" max="1788" width="17.28515625" style="303" customWidth="1"/>
    <col min="1789" max="1789" width="18.85546875" style="303" customWidth="1"/>
    <col min="1790" max="1790" width="81" style="303" customWidth="1"/>
    <col min="1791" max="1791" width="14.85546875" style="303" customWidth="1"/>
    <col min="1792" max="1792" width="15.7109375" style="303" customWidth="1"/>
    <col min="1793" max="1793" width="17.5703125" style="303" customWidth="1"/>
    <col min="1794" max="1794" width="18.42578125" style="303" customWidth="1"/>
    <col min="1795" max="1795" width="16.5703125" style="303" customWidth="1"/>
    <col min="1796" max="1796" width="17.7109375" style="303" customWidth="1"/>
    <col min="1797" max="1797" width="17.85546875" style="303" customWidth="1"/>
    <col min="1798" max="1798" width="18.42578125" style="303" customWidth="1"/>
    <col min="1799" max="1799" width="15.42578125" style="303" customWidth="1"/>
    <col min="1800" max="1800" width="14.5703125" style="303" customWidth="1"/>
    <col min="1801" max="1801" width="15" style="303" customWidth="1"/>
    <col min="1802" max="1802" width="6.7109375" style="303" customWidth="1"/>
    <col min="1803" max="1803" width="14.28515625" style="303" customWidth="1"/>
    <col min="1804" max="1804" width="17.5703125" style="303" customWidth="1"/>
    <col min="1805" max="1805" width="27.7109375" style="303" customWidth="1"/>
    <col min="1806" max="1808" width="9.140625" style="303" customWidth="1"/>
    <col min="1809" max="1809" width="14.85546875" style="303" customWidth="1"/>
    <col min="1810" max="1810" width="13.85546875" style="303" customWidth="1"/>
    <col min="1811" max="2032" width="9.140625" style="303" customWidth="1"/>
    <col min="2033" max="2033" width="9" style="303"/>
    <col min="2034" max="2034" width="6.5703125" style="303" customWidth="1"/>
    <col min="2035" max="2035" width="79.5703125" style="303" customWidth="1"/>
    <col min="2036" max="2036" width="23.5703125" style="303" customWidth="1"/>
    <col min="2037" max="2037" width="27.85546875" style="303" customWidth="1"/>
    <col min="2038" max="2038" width="22.28515625" style="303" customWidth="1"/>
    <col min="2039" max="2039" width="23.5703125" style="303" customWidth="1"/>
    <col min="2040" max="2040" width="39" style="303" customWidth="1"/>
    <col min="2041" max="2041" width="36.42578125" style="303" customWidth="1"/>
    <col min="2042" max="2042" width="8" style="303" customWidth="1"/>
    <col min="2043" max="2043" width="15.5703125" style="303" customWidth="1"/>
    <col min="2044" max="2044" width="17.28515625" style="303" customWidth="1"/>
    <col min="2045" max="2045" width="18.85546875" style="303" customWidth="1"/>
    <col min="2046" max="2046" width="81" style="303" customWidth="1"/>
    <col min="2047" max="2047" width="14.85546875" style="303" customWidth="1"/>
    <col min="2048" max="2048" width="15.7109375" style="303" customWidth="1"/>
    <col min="2049" max="2049" width="17.5703125" style="303" customWidth="1"/>
    <col min="2050" max="2050" width="18.42578125" style="303" customWidth="1"/>
    <col min="2051" max="2051" width="16.5703125" style="303" customWidth="1"/>
    <col min="2052" max="2052" width="17.7109375" style="303" customWidth="1"/>
    <col min="2053" max="2053" width="17.85546875" style="303" customWidth="1"/>
    <col min="2054" max="2054" width="18.42578125" style="303" customWidth="1"/>
    <col min="2055" max="2055" width="15.42578125" style="303" customWidth="1"/>
    <col min="2056" max="2056" width="14.5703125" style="303" customWidth="1"/>
    <col min="2057" max="2057" width="15" style="303" customWidth="1"/>
    <col min="2058" max="2058" width="6.7109375" style="303" customWidth="1"/>
    <col min="2059" max="2059" width="14.28515625" style="303" customWidth="1"/>
    <col min="2060" max="2060" width="17.5703125" style="303" customWidth="1"/>
    <col min="2061" max="2061" width="27.7109375" style="303" customWidth="1"/>
    <col min="2062" max="2064" width="9.140625" style="303" customWidth="1"/>
    <col min="2065" max="2065" width="14.85546875" style="303" customWidth="1"/>
    <col min="2066" max="2066" width="13.85546875" style="303" customWidth="1"/>
    <col min="2067" max="2288" width="9.140625" style="303" customWidth="1"/>
    <col min="2289" max="2289" width="9" style="303"/>
    <col min="2290" max="2290" width="6.5703125" style="303" customWidth="1"/>
    <col min="2291" max="2291" width="79.5703125" style="303" customWidth="1"/>
    <col min="2292" max="2292" width="23.5703125" style="303" customWidth="1"/>
    <col min="2293" max="2293" width="27.85546875" style="303" customWidth="1"/>
    <col min="2294" max="2294" width="22.28515625" style="303" customWidth="1"/>
    <col min="2295" max="2295" width="23.5703125" style="303" customWidth="1"/>
    <col min="2296" max="2296" width="39" style="303" customWidth="1"/>
    <col min="2297" max="2297" width="36.42578125" style="303" customWidth="1"/>
    <col min="2298" max="2298" width="8" style="303" customWidth="1"/>
    <col min="2299" max="2299" width="15.5703125" style="303" customWidth="1"/>
    <col min="2300" max="2300" width="17.28515625" style="303" customWidth="1"/>
    <col min="2301" max="2301" width="18.85546875" style="303" customWidth="1"/>
    <col min="2302" max="2302" width="81" style="303" customWidth="1"/>
    <col min="2303" max="2303" width="14.85546875" style="303" customWidth="1"/>
    <col min="2304" max="2304" width="15.7109375" style="303" customWidth="1"/>
    <col min="2305" max="2305" width="17.5703125" style="303" customWidth="1"/>
    <col min="2306" max="2306" width="18.42578125" style="303" customWidth="1"/>
    <col min="2307" max="2307" width="16.5703125" style="303" customWidth="1"/>
    <col min="2308" max="2308" width="17.7109375" style="303" customWidth="1"/>
    <col min="2309" max="2309" width="17.85546875" style="303" customWidth="1"/>
    <col min="2310" max="2310" width="18.42578125" style="303" customWidth="1"/>
    <col min="2311" max="2311" width="15.42578125" style="303" customWidth="1"/>
    <col min="2312" max="2312" width="14.5703125" style="303" customWidth="1"/>
    <col min="2313" max="2313" width="15" style="303" customWidth="1"/>
    <col min="2314" max="2314" width="6.7109375" style="303" customWidth="1"/>
    <col min="2315" max="2315" width="14.28515625" style="303" customWidth="1"/>
    <col min="2316" max="2316" width="17.5703125" style="303" customWidth="1"/>
    <col min="2317" max="2317" width="27.7109375" style="303" customWidth="1"/>
    <col min="2318" max="2320" width="9.140625" style="303" customWidth="1"/>
    <col min="2321" max="2321" width="14.85546875" style="303" customWidth="1"/>
    <col min="2322" max="2322" width="13.85546875" style="303" customWidth="1"/>
    <col min="2323" max="2544" width="9.140625" style="303" customWidth="1"/>
    <col min="2545" max="2545" width="9" style="303"/>
    <col min="2546" max="2546" width="6.5703125" style="303" customWidth="1"/>
    <col min="2547" max="2547" width="79.5703125" style="303" customWidth="1"/>
    <col min="2548" max="2548" width="23.5703125" style="303" customWidth="1"/>
    <col min="2549" max="2549" width="27.85546875" style="303" customWidth="1"/>
    <col min="2550" max="2550" width="22.28515625" style="303" customWidth="1"/>
    <col min="2551" max="2551" width="23.5703125" style="303" customWidth="1"/>
    <col min="2552" max="2552" width="39" style="303" customWidth="1"/>
    <col min="2553" max="2553" width="36.42578125" style="303" customWidth="1"/>
    <col min="2554" max="2554" width="8" style="303" customWidth="1"/>
    <col min="2555" max="2555" width="15.5703125" style="303" customWidth="1"/>
    <col min="2556" max="2556" width="17.28515625" style="303" customWidth="1"/>
    <col min="2557" max="2557" width="18.85546875" style="303" customWidth="1"/>
    <col min="2558" max="2558" width="81" style="303" customWidth="1"/>
    <col min="2559" max="2559" width="14.85546875" style="303" customWidth="1"/>
    <col min="2560" max="2560" width="15.7109375" style="303" customWidth="1"/>
    <col min="2561" max="2561" width="17.5703125" style="303" customWidth="1"/>
    <col min="2562" max="2562" width="18.42578125" style="303" customWidth="1"/>
    <col min="2563" max="2563" width="16.5703125" style="303" customWidth="1"/>
    <col min="2564" max="2564" width="17.7109375" style="303" customWidth="1"/>
    <col min="2565" max="2565" width="17.85546875" style="303" customWidth="1"/>
    <col min="2566" max="2566" width="18.42578125" style="303" customWidth="1"/>
    <col min="2567" max="2567" width="15.42578125" style="303" customWidth="1"/>
    <col min="2568" max="2568" width="14.5703125" style="303" customWidth="1"/>
    <col min="2569" max="2569" width="15" style="303" customWidth="1"/>
    <col min="2570" max="2570" width="6.7109375" style="303" customWidth="1"/>
    <col min="2571" max="2571" width="14.28515625" style="303" customWidth="1"/>
    <col min="2572" max="2572" width="17.5703125" style="303" customWidth="1"/>
    <col min="2573" max="2573" width="27.7109375" style="303" customWidth="1"/>
    <col min="2574" max="2576" width="9.140625" style="303" customWidth="1"/>
    <col min="2577" max="2577" width="14.85546875" style="303" customWidth="1"/>
    <col min="2578" max="2578" width="13.85546875" style="303" customWidth="1"/>
    <col min="2579" max="2800" width="9.140625" style="303" customWidth="1"/>
    <col min="2801" max="2801" width="9" style="303"/>
    <col min="2802" max="2802" width="6.5703125" style="303" customWidth="1"/>
    <col min="2803" max="2803" width="79.5703125" style="303" customWidth="1"/>
    <col min="2804" max="2804" width="23.5703125" style="303" customWidth="1"/>
    <col min="2805" max="2805" width="27.85546875" style="303" customWidth="1"/>
    <col min="2806" max="2806" width="22.28515625" style="303" customWidth="1"/>
    <col min="2807" max="2807" width="23.5703125" style="303" customWidth="1"/>
    <col min="2808" max="2808" width="39" style="303" customWidth="1"/>
    <col min="2809" max="2809" width="36.42578125" style="303" customWidth="1"/>
    <col min="2810" max="2810" width="8" style="303" customWidth="1"/>
    <col min="2811" max="2811" width="15.5703125" style="303" customWidth="1"/>
    <col min="2812" max="2812" width="17.28515625" style="303" customWidth="1"/>
    <col min="2813" max="2813" width="18.85546875" style="303" customWidth="1"/>
    <col min="2814" max="2814" width="81" style="303" customWidth="1"/>
    <col min="2815" max="2815" width="14.85546875" style="303" customWidth="1"/>
    <col min="2816" max="2816" width="15.7109375" style="303" customWidth="1"/>
    <col min="2817" max="2817" width="17.5703125" style="303" customWidth="1"/>
    <col min="2818" max="2818" width="18.42578125" style="303" customWidth="1"/>
    <col min="2819" max="2819" width="16.5703125" style="303" customWidth="1"/>
    <col min="2820" max="2820" width="17.7109375" style="303" customWidth="1"/>
    <col min="2821" max="2821" width="17.85546875" style="303" customWidth="1"/>
    <col min="2822" max="2822" width="18.42578125" style="303" customWidth="1"/>
    <col min="2823" max="2823" width="15.42578125" style="303" customWidth="1"/>
    <col min="2824" max="2824" width="14.5703125" style="303" customWidth="1"/>
    <col min="2825" max="2825" width="15" style="303" customWidth="1"/>
    <col min="2826" max="2826" width="6.7109375" style="303" customWidth="1"/>
    <col min="2827" max="2827" width="14.28515625" style="303" customWidth="1"/>
    <col min="2828" max="2828" width="17.5703125" style="303" customWidth="1"/>
    <col min="2829" max="2829" width="27.7109375" style="303" customWidth="1"/>
    <col min="2830" max="2832" width="9.140625" style="303" customWidth="1"/>
    <col min="2833" max="2833" width="14.85546875" style="303" customWidth="1"/>
    <col min="2834" max="2834" width="13.85546875" style="303" customWidth="1"/>
    <col min="2835" max="3056" width="9.140625" style="303" customWidth="1"/>
    <col min="3057" max="3057" width="9" style="303"/>
    <col min="3058" max="3058" width="6.5703125" style="303" customWidth="1"/>
    <col min="3059" max="3059" width="79.5703125" style="303" customWidth="1"/>
    <col min="3060" max="3060" width="23.5703125" style="303" customWidth="1"/>
    <col min="3061" max="3061" width="27.85546875" style="303" customWidth="1"/>
    <col min="3062" max="3062" width="22.28515625" style="303" customWidth="1"/>
    <col min="3063" max="3063" width="23.5703125" style="303" customWidth="1"/>
    <col min="3064" max="3064" width="39" style="303" customWidth="1"/>
    <col min="3065" max="3065" width="36.42578125" style="303" customWidth="1"/>
    <col min="3066" max="3066" width="8" style="303" customWidth="1"/>
    <col min="3067" max="3067" width="15.5703125" style="303" customWidth="1"/>
    <col min="3068" max="3068" width="17.28515625" style="303" customWidth="1"/>
    <col min="3069" max="3069" width="18.85546875" style="303" customWidth="1"/>
    <col min="3070" max="3070" width="81" style="303" customWidth="1"/>
    <col min="3071" max="3071" width="14.85546875" style="303" customWidth="1"/>
    <col min="3072" max="3072" width="15.7109375" style="303" customWidth="1"/>
    <col min="3073" max="3073" width="17.5703125" style="303" customWidth="1"/>
    <col min="3074" max="3074" width="18.42578125" style="303" customWidth="1"/>
    <col min="3075" max="3075" width="16.5703125" style="303" customWidth="1"/>
    <col min="3076" max="3076" width="17.7109375" style="303" customWidth="1"/>
    <col min="3077" max="3077" width="17.85546875" style="303" customWidth="1"/>
    <col min="3078" max="3078" width="18.42578125" style="303" customWidth="1"/>
    <col min="3079" max="3079" width="15.42578125" style="303" customWidth="1"/>
    <col min="3080" max="3080" width="14.5703125" style="303" customWidth="1"/>
    <col min="3081" max="3081" width="15" style="303" customWidth="1"/>
    <col min="3082" max="3082" width="6.7109375" style="303" customWidth="1"/>
    <col min="3083" max="3083" width="14.28515625" style="303" customWidth="1"/>
    <col min="3084" max="3084" width="17.5703125" style="303" customWidth="1"/>
    <col min="3085" max="3085" width="27.7109375" style="303" customWidth="1"/>
    <col min="3086" max="3088" width="9.140625" style="303" customWidth="1"/>
    <col min="3089" max="3089" width="14.85546875" style="303" customWidth="1"/>
    <col min="3090" max="3090" width="13.85546875" style="303" customWidth="1"/>
    <col min="3091" max="3312" width="9.140625" style="303" customWidth="1"/>
    <col min="3313" max="3313" width="9" style="303"/>
    <col min="3314" max="3314" width="6.5703125" style="303" customWidth="1"/>
    <col min="3315" max="3315" width="79.5703125" style="303" customWidth="1"/>
    <col min="3316" max="3316" width="23.5703125" style="303" customWidth="1"/>
    <col min="3317" max="3317" width="27.85546875" style="303" customWidth="1"/>
    <col min="3318" max="3318" width="22.28515625" style="303" customWidth="1"/>
    <col min="3319" max="3319" width="23.5703125" style="303" customWidth="1"/>
    <col min="3320" max="3320" width="39" style="303" customWidth="1"/>
    <col min="3321" max="3321" width="36.42578125" style="303" customWidth="1"/>
    <col min="3322" max="3322" width="8" style="303" customWidth="1"/>
    <col min="3323" max="3323" width="15.5703125" style="303" customWidth="1"/>
    <col min="3324" max="3324" width="17.28515625" style="303" customWidth="1"/>
    <col min="3325" max="3325" width="18.85546875" style="303" customWidth="1"/>
    <col min="3326" max="3326" width="81" style="303" customWidth="1"/>
    <col min="3327" max="3327" width="14.85546875" style="303" customWidth="1"/>
    <col min="3328" max="3328" width="15.7109375" style="303" customWidth="1"/>
    <col min="3329" max="3329" width="17.5703125" style="303" customWidth="1"/>
    <col min="3330" max="3330" width="18.42578125" style="303" customWidth="1"/>
    <col min="3331" max="3331" width="16.5703125" style="303" customWidth="1"/>
    <col min="3332" max="3332" width="17.7109375" style="303" customWidth="1"/>
    <col min="3333" max="3333" width="17.85546875" style="303" customWidth="1"/>
    <col min="3334" max="3334" width="18.42578125" style="303" customWidth="1"/>
    <col min="3335" max="3335" width="15.42578125" style="303" customWidth="1"/>
    <col min="3336" max="3336" width="14.5703125" style="303" customWidth="1"/>
    <col min="3337" max="3337" width="15" style="303" customWidth="1"/>
    <col min="3338" max="3338" width="6.7109375" style="303" customWidth="1"/>
    <col min="3339" max="3339" width="14.28515625" style="303" customWidth="1"/>
    <col min="3340" max="3340" width="17.5703125" style="303" customWidth="1"/>
    <col min="3341" max="3341" width="27.7109375" style="303" customWidth="1"/>
    <col min="3342" max="3344" width="9.140625" style="303" customWidth="1"/>
    <col min="3345" max="3345" width="14.85546875" style="303" customWidth="1"/>
    <col min="3346" max="3346" width="13.85546875" style="303" customWidth="1"/>
    <col min="3347" max="3568" width="9.140625" style="303" customWidth="1"/>
    <col min="3569" max="3569" width="9" style="303"/>
    <col min="3570" max="3570" width="6.5703125" style="303" customWidth="1"/>
    <col min="3571" max="3571" width="79.5703125" style="303" customWidth="1"/>
    <col min="3572" max="3572" width="23.5703125" style="303" customWidth="1"/>
    <col min="3573" max="3573" width="27.85546875" style="303" customWidth="1"/>
    <col min="3574" max="3574" width="22.28515625" style="303" customWidth="1"/>
    <col min="3575" max="3575" width="23.5703125" style="303" customWidth="1"/>
    <col min="3576" max="3576" width="39" style="303" customWidth="1"/>
    <col min="3577" max="3577" width="36.42578125" style="303" customWidth="1"/>
    <col min="3578" max="3578" width="8" style="303" customWidth="1"/>
    <col min="3579" max="3579" width="15.5703125" style="303" customWidth="1"/>
    <col min="3580" max="3580" width="17.28515625" style="303" customWidth="1"/>
    <col min="3581" max="3581" width="18.85546875" style="303" customWidth="1"/>
    <col min="3582" max="3582" width="81" style="303" customWidth="1"/>
    <col min="3583" max="3583" width="14.85546875" style="303" customWidth="1"/>
    <col min="3584" max="3584" width="15.7109375" style="303" customWidth="1"/>
    <col min="3585" max="3585" width="17.5703125" style="303" customWidth="1"/>
    <col min="3586" max="3586" width="18.42578125" style="303" customWidth="1"/>
    <col min="3587" max="3587" width="16.5703125" style="303" customWidth="1"/>
    <col min="3588" max="3588" width="17.7109375" style="303" customWidth="1"/>
    <col min="3589" max="3589" width="17.85546875" style="303" customWidth="1"/>
    <col min="3590" max="3590" width="18.42578125" style="303" customWidth="1"/>
    <col min="3591" max="3591" width="15.42578125" style="303" customWidth="1"/>
    <col min="3592" max="3592" width="14.5703125" style="303" customWidth="1"/>
    <col min="3593" max="3593" width="15" style="303" customWidth="1"/>
    <col min="3594" max="3594" width="6.7109375" style="303" customWidth="1"/>
    <col min="3595" max="3595" width="14.28515625" style="303" customWidth="1"/>
    <col min="3596" max="3596" width="17.5703125" style="303" customWidth="1"/>
    <col min="3597" max="3597" width="27.7109375" style="303" customWidth="1"/>
    <col min="3598" max="3600" width="9.140625" style="303" customWidth="1"/>
    <col min="3601" max="3601" width="14.85546875" style="303" customWidth="1"/>
    <col min="3602" max="3602" width="13.85546875" style="303" customWidth="1"/>
    <col min="3603" max="3824" width="9.140625" style="303" customWidth="1"/>
    <col min="3825" max="3825" width="9" style="303"/>
    <col min="3826" max="3826" width="6.5703125" style="303" customWidth="1"/>
    <col min="3827" max="3827" width="79.5703125" style="303" customWidth="1"/>
    <col min="3828" max="3828" width="23.5703125" style="303" customWidth="1"/>
    <col min="3829" max="3829" width="27.85546875" style="303" customWidth="1"/>
    <col min="3830" max="3830" width="22.28515625" style="303" customWidth="1"/>
    <col min="3831" max="3831" width="23.5703125" style="303" customWidth="1"/>
    <col min="3832" max="3832" width="39" style="303" customWidth="1"/>
    <col min="3833" max="3833" width="36.42578125" style="303" customWidth="1"/>
    <col min="3834" max="3834" width="8" style="303" customWidth="1"/>
    <col min="3835" max="3835" width="15.5703125" style="303" customWidth="1"/>
    <col min="3836" max="3836" width="17.28515625" style="303" customWidth="1"/>
    <col min="3837" max="3837" width="18.85546875" style="303" customWidth="1"/>
    <col min="3838" max="3838" width="81" style="303" customWidth="1"/>
    <col min="3839" max="3839" width="14.85546875" style="303" customWidth="1"/>
    <col min="3840" max="3840" width="15.7109375" style="303" customWidth="1"/>
    <col min="3841" max="3841" width="17.5703125" style="303" customWidth="1"/>
    <col min="3842" max="3842" width="18.42578125" style="303" customWidth="1"/>
    <col min="3843" max="3843" width="16.5703125" style="303" customWidth="1"/>
    <col min="3844" max="3844" width="17.7109375" style="303" customWidth="1"/>
    <col min="3845" max="3845" width="17.85546875" style="303" customWidth="1"/>
    <col min="3846" max="3846" width="18.42578125" style="303" customWidth="1"/>
    <col min="3847" max="3847" width="15.42578125" style="303" customWidth="1"/>
    <col min="3848" max="3848" width="14.5703125" style="303" customWidth="1"/>
    <col min="3849" max="3849" width="15" style="303" customWidth="1"/>
    <col min="3850" max="3850" width="6.7109375" style="303" customWidth="1"/>
    <col min="3851" max="3851" width="14.28515625" style="303" customWidth="1"/>
    <col min="3852" max="3852" width="17.5703125" style="303" customWidth="1"/>
    <col min="3853" max="3853" width="27.7109375" style="303" customWidth="1"/>
    <col min="3854" max="3856" width="9.140625" style="303" customWidth="1"/>
    <col min="3857" max="3857" width="14.85546875" style="303" customWidth="1"/>
    <col min="3858" max="3858" width="13.85546875" style="303" customWidth="1"/>
    <col min="3859" max="4080" width="9.140625" style="303" customWidth="1"/>
    <col min="4081" max="4081" width="9" style="303"/>
    <col min="4082" max="4082" width="6.5703125" style="303" customWidth="1"/>
    <col min="4083" max="4083" width="79.5703125" style="303" customWidth="1"/>
    <col min="4084" max="4084" width="23.5703125" style="303" customWidth="1"/>
    <col min="4085" max="4085" width="27.85546875" style="303" customWidth="1"/>
    <col min="4086" max="4086" width="22.28515625" style="303" customWidth="1"/>
    <col min="4087" max="4087" width="23.5703125" style="303" customWidth="1"/>
    <col min="4088" max="4088" width="39" style="303" customWidth="1"/>
    <col min="4089" max="4089" width="36.42578125" style="303" customWidth="1"/>
    <col min="4090" max="4090" width="8" style="303" customWidth="1"/>
    <col min="4091" max="4091" width="15.5703125" style="303" customWidth="1"/>
    <col min="4092" max="4092" width="17.28515625" style="303" customWidth="1"/>
    <col min="4093" max="4093" width="18.85546875" style="303" customWidth="1"/>
    <col min="4094" max="4094" width="81" style="303" customWidth="1"/>
    <col min="4095" max="4095" width="14.85546875" style="303" customWidth="1"/>
    <col min="4096" max="4096" width="15.7109375" style="303" customWidth="1"/>
    <col min="4097" max="4097" width="17.5703125" style="303" customWidth="1"/>
    <col min="4098" max="4098" width="18.42578125" style="303" customWidth="1"/>
    <col min="4099" max="4099" width="16.5703125" style="303" customWidth="1"/>
    <col min="4100" max="4100" width="17.7109375" style="303" customWidth="1"/>
    <col min="4101" max="4101" width="17.85546875" style="303" customWidth="1"/>
    <col min="4102" max="4102" width="18.42578125" style="303" customWidth="1"/>
    <col min="4103" max="4103" width="15.42578125" style="303" customWidth="1"/>
    <col min="4104" max="4104" width="14.5703125" style="303" customWidth="1"/>
    <col min="4105" max="4105" width="15" style="303" customWidth="1"/>
    <col min="4106" max="4106" width="6.7109375" style="303" customWidth="1"/>
    <col min="4107" max="4107" width="14.28515625" style="303" customWidth="1"/>
    <col min="4108" max="4108" width="17.5703125" style="303" customWidth="1"/>
    <col min="4109" max="4109" width="27.7109375" style="303" customWidth="1"/>
    <col min="4110" max="4112" width="9.140625" style="303" customWidth="1"/>
    <col min="4113" max="4113" width="14.85546875" style="303" customWidth="1"/>
    <col min="4114" max="4114" width="13.85546875" style="303" customWidth="1"/>
    <col min="4115" max="4336" width="9.140625" style="303" customWidth="1"/>
    <col min="4337" max="4337" width="9" style="303"/>
    <col min="4338" max="4338" width="6.5703125" style="303" customWidth="1"/>
    <col min="4339" max="4339" width="79.5703125" style="303" customWidth="1"/>
    <col min="4340" max="4340" width="23.5703125" style="303" customWidth="1"/>
    <col min="4341" max="4341" width="27.85546875" style="303" customWidth="1"/>
    <col min="4342" max="4342" width="22.28515625" style="303" customWidth="1"/>
    <col min="4343" max="4343" width="23.5703125" style="303" customWidth="1"/>
    <col min="4344" max="4344" width="39" style="303" customWidth="1"/>
    <col min="4345" max="4345" width="36.42578125" style="303" customWidth="1"/>
    <col min="4346" max="4346" width="8" style="303" customWidth="1"/>
    <col min="4347" max="4347" width="15.5703125" style="303" customWidth="1"/>
    <col min="4348" max="4348" width="17.28515625" style="303" customWidth="1"/>
    <col min="4349" max="4349" width="18.85546875" style="303" customWidth="1"/>
    <col min="4350" max="4350" width="81" style="303" customWidth="1"/>
    <col min="4351" max="4351" width="14.85546875" style="303" customWidth="1"/>
    <col min="4352" max="4352" width="15.7109375" style="303" customWidth="1"/>
    <col min="4353" max="4353" width="17.5703125" style="303" customWidth="1"/>
    <col min="4354" max="4354" width="18.42578125" style="303" customWidth="1"/>
    <col min="4355" max="4355" width="16.5703125" style="303" customWidth="1"/>
    <col min="4356" max="4356" width="17.7109375" style="303" customWidth="1"/>
    <col min="4357" max="4357" width="17.85546875" style="303" customWidth="1"/>
    <col min="4358" max="4358" width="18.42578125" style="303" customWidth="1"/>
    <col min="4359" max="4359" width="15.42578125" style="303" customWidth="1"/>
    <col min="4360" max="4360" width="14.5703125" style="303" customWidth="1"/>
    <col min="4361" max="4361" width="15" style="303" customWidth="1"/>
    <col min="4362" max="4362" width="6.7109375" style="303" customWidth="1"/>
    <col min="4363" max="4363" width="14.28515625" style="303" customWidth="1"/>
    <col min="4364" max="4364" width="17.5703125" style="303" customWidth="1"/>
    <col min="4365" max="4365" width="27.7109375" style="303" customWidth="1"/>
    <col min="4366" max="4368" width="9.140625" style="303" customWidth="1"/>
    <col min="4369" max="4369" width="14.85546875" style="303" customWidth="1"/>
    <col min="4370" max="4370" width="13.85546875" style="303" customWidth="1"/>
    <col min="4371" max="4592" width="9.140625" style="303" customWidth="1"/>
    <col min="4593" max="4593" width="9" style="303"/>
    <col min="4594" max="4594" width="6.5703125" style="303" customWidth="1"/>
    <col min="4595" max="4595" width="79.5703125" style="303" customWidth="1"/>
    <col min="4596" max="4596" width="23.5703125" style="303" customWidth="1"/>
    <col min="4597" max="4597" width="27.85546875" style="303" customWidth="1"/>
    <col min="4598" max="4598" width="22.28515625" style="303" customWidth="1"/>
    <col min="4599" max="4599" width="23.5703125" style="303" customWidth="1"/>
    <col min="4600" max="4600" width="39" style="303" customWidth="1"/>
    <col min="4601" max="4601" width="36.42578125" style="303" customWidth="1"/>
    <col min="4602" max="4602" width="8" style="303" customWidth="1"/>
    <col min="4603" max="4603" width="15.5703125" style="303" customWidth="1"/>
    <col min="4604" max="4604" width="17.28515625" style="303" customWidth="1"/>
    <col min="4605" max="4605" width="18.85546875" style="303" customWidth="1"/>
    <col min="4606" max="4606" width="81" style="303" customWidth="1"/>
    <col min="4607" max="4607" width="14.85546875" style="303" customWidth="1"/>
    <col min="4608" max="4608" width="15.7109375" style="303" customWidth="1"/>
    <col min="4609" max="4609" width="17.5703125" style="303" customWidth="1"/>
    <col min="4610" max="4610" width="18.42578125" style="303" customWidth="1"/>
    <col min="4611" max="4611" width="16.5703125" style="303" customWidth="1"/>
    <col min="4612" max="4612" width="17.7109375" style="303" customWidth="1"/>
    <col min="4613" max="4613" width="17.85546875" style="303" customWidth="1"/>
    <col min="4614" max="4614" width="18.42578125" style="303" customWidth="1"/>
    <col min="4615" max="4615" width="15.42578125" style="303" customWidth="1"/>
    <col min="4616" max="4616" width="14.5703125" style="303" customWidth="1"/>
    <col min="4617" max="4617" width="15" style="303" customWidth="1"/>
    <col min="4618" max="4618" width="6.7109375" style="303" customWidth="1"/>
    <col min="4619" max="4619" width="14.28515625" style="303" customWidth="1"/>
    <col min="4620" max="4620" width="17.5703125" style="303" customWidth="1"/>
    <col min="4621" max="4621" width="27.7109375" style="303" customWidth="1"/>
    <col min="4622" max="4624" width="9.140625" style="303" customWidth="1"/>
    <col min="4625" max="4625" width="14.85546875" style="303" customWidth="1"/>
    <col min="4626" max="4626" width="13.85546875" style="303" customWidth="1"/>
    <col min="4627" max="4848" width="9.140625" style="303" customWidth="1"/>
    <col min="4849" max="4849" width="9" style="303"/>
    <col min="4850" max="4850" width="6.5703125" style="303" customWidth="1"/>
    <col min="4851" max="4851" width="79.5703125" style="303" customWidth="1"/>
    <col min="4852" max="4852" width="23.5703125" style="303" customWidth="1"/>
    <col min="4853" max="4853" width="27.85546875" style="303" customWidth="1"/>
    <col min="4854" max="4854" width="22.28515625" style="303" customWidth="1"/>
    <col min="4855" max="4855" width="23.5703125" style="303" customWidth="1"/>
    <col min="4856" max="4856" width="39" style="303" customWidth="1"/>
    <col min="4857" max="4857" width="36.42578125" style="303" customWidth="1"/>
    <col min="4858" max="4858" width="8" style="303" customWidth="1"/>
    <col min="4859" max="4859" width="15.5703125" style="303" customWidth="1"/>
    <col min="4860" max="4860" width="17.28515625" style="303" customWidth="1"/>
    <col min="4861" max="4861" width="18.85546875" style="303" customWidth="1"/>
    <col min="4862" max="4862" width="81" style="303" customWidth="1"/>
    <col min="4863" max="4863" width="14.85546875" style="303" customWidth="1"/>
    <col min="4864" max="4864" width="15.7109375" style="303" customWidth="1"/>
    <col min="4865" max="4865" width="17.5703125" style="303" customWidth="1"/>
    <col min="4866" max="4866" width="18.42578125" style="303" customWidth="1"/>
    <col min="4867" max="4867" width="16.5703125" style="303" customWidth="1"/>
    <col min="4868" max="4868" width="17.7109375" style="303" customWidth="1"/>
    <col min="4869" max="4869" width="17.85546875" style="303" customWidth="1"/>
    <col min="4870" max="4870" width="18.42578125" style="303" customWidth="1"/>
    <col min="4871" max="4871" width="15.42578125" style="303" customWidth="1"/>
    <col min="4872" max="4872" width="14.5703125" style="303" customWidth="1"/>
    <col min="4873" max="4873" width="15" style="303" customWidth="1"/>
    <col min="4874" max="4874" width="6.7109375" style="303" customWidth="1"/>
    <col min="4875" max="4875" width="14.28515625" style="303" customWidth="1"/>
    <col min="4876" max="4876" width="17.5703125" style="303" customWidth="1"/>
    <col min="4877" max="4877" width="27.7109375" style="303" customWidth="1"/>
    <col min="4878" max="4880" width="9.140625" style="303" customWidth="1"/>
    <col min="4881" max="4881" width="14.85546875" style="303" customWidth="1"/>
    <col min="4882" max="4882" width="13.85546875" style="303" customWidth="1"/>
    <col min="4883" max="5104" width="9.140625" style="303" customWidth="1"/>
    <col min="5105" max="5105" width="9" style="303"/>
    <col min="5106" max="5106" width="6.5703125" style="303" customWidth="1"/>
    <col min="5107" max="5107" width="79.5703125" style="303" customWidth="1"/>
    <col min="5108" max="5108" width="23.5703125" style="303" customWidth="1"/>
    <col min="5109" max="5109" width="27.85546875" style="303" customWidth="1"/>
    <col min="5110" max="5110" width="22.28515625" style="303" customWidth="1"/>
    <col min="5111" max="5111" width="23.5703125" style="303" customWidth="1"/>
    <col min="5112" max="5112" width="39" style="303" customWidth="1"/>
    <col min="5113" max="5113" width="36.42578125" style="303" customWidth="1"/>
    <col min="5114" max="5114" width="8" style="303" customWidth="1"/>
    <col min="5115" max="5115" width="15.5703125" style="303" customWidth="1"/>
    <col min="5116" max="5116" width="17.28515625" style="303" customWidth="1"/>
    <col min="5117" max="5117" width="18.85546875" style="303" customWidth="1"/>
    <col min="5118" max="5118" width="81" style="303" customWidth="1"/>
    <col min="5119" max="5119" width="14.85546875" style="303" customWidth="1"/>
    <col min="5120" max="5120" width="15.7109375" style="303" customWidth="1"/>
    <col min="5121" max="5121" width="17.5703125" style="303" customWidth="1"/>
    <col min="5122" max="5122" width="18.42578125" style="303" customWidth="1"/>
    <col min="5123" max="5123" width="16.5703125" style="303" customWidth="1"/>
    <col min="5124" max="5124" width="17.7109375" style="303" customWidth="1"/>
    <col min="5125" max="5125" width="17.85546875" style="303" customWidth="1"/>
    <col min="5126" max="5126" width="18.42578125" style="303" customWidth="1"/>
    <col min="5127" max="5127" width="15.42578125" style="303" customWidth="1"/>
    <col min="5128" max="5128" width="14.5703125" style="303" customWidth="1"/>
    <col min="5129" max="5129" width="15" style="303" customWidth="1"/>
    <col min="5130" max="5130" width="6.7109375" style="303" customWidth="1"/>
    <col min="5131" max="5131" width="14.28515625" style="303" customWidth="1"/>
    <col min="5132" max="5132" width="17.5703125" style="303" customWidth="1"/>
    <col min="5133" max="5133" width="27.7109375" style="303" customWidth="1"/>
    <col min="5134" max="5136" width="9.140625" style="303" customWidth="1"/>
    <col min="5137" max="5137" width="14.85546875" style="303" customWidth="1"/>
    <col min="5138" max="5138" width="13.85546875" style="303" customWidth="1"/>
    <col min="5139" max="5360" width="9.140625" style="303" customWidth="1"/>
    <col min="5361" max="5361" width="9" style="303"/>
    <col min="5362" max="5362" width="6.5703125" style="303" customWidth="1"/>
    <col min="5363" max="5363" width="79.5703125" style="303" customWidth="1"/>
    <col min="5364" max="5364" width="23.5703125" style="303" customWidth="1"/>
    <col min="5365" max="5365" width="27.85546875" style="303" customWidth="1"/>
    <col min="5366" max="5366" width="22.28515625" style="303" customWidth="1"/>
    <col min="5367" max="5367" width="23.5703125" style="303" customWidth="1"/>
    <col min="5368" max="5368" width="39" style="303" customWidth="1"/>
    <col min="5369" max="5369" width="36.42578125" style="303" customWidth="1"/>
    <col min="5370" max="5370" width="8" style="303" customWidth="1"/>
    <col min="5371" max="5371" width="15.5703125" style="303" customWidth="1"/>
    <col min="5372" max="5372" width="17.28515625" style="303" customWidth="1"/>
    <col min="5373" max="5373" width="18.85546875" style="303" customWidth="1"/>
    <col min="5374" max="5374" width="81" style="303" customWidth="1"/>
    <col min="5375" max="5375" width="14.85546875" style="303" customWidth="1"/>
    <col min="5376" max="5376" width="15.7109375" style="303" customWidth="1"/>
    <col min="5377" max="5377" width="17.5703125" style="303" customWidth="1"/>
    <col min="5378" max="5378" width="18.42578125" style="303" customWidth="1"/>
    <col min="5379" max="5379" width="16.5703125" style="303" customWidth="1"/>
    <col min="5380" max="5380" width="17.7109375" style="303" customWidth="1"/>
    <col min="5381" max="5381" width="17.85546875" style="303" customWidth="1"/>
    <col min="5382" max="5382" width="18.42578125" style="303" customWidth="1"/>
    <col min="5383" max="5383" width="15.42578125" style="303" customWidth="1"/>
    <col min="5384" max="5384" width="14.5703125" style="303" customWidth="1"/>
    <col min="5385" max="5385" width="15" style="303" customWidth="1"/>
    <col min="5386" max="5386" width="6.7109375" style="303" customWidth="1"/>
    <col min="5387" max="5387" width="14.28515625" style="303" customWidth="1"/>
    <col min="5388" max="5388" width="17.5703125" style="303" customWidth="1"/>
    <col min="5389" max="5389" width="27.7109375" style="303" customWidth="1"/>
    <col min="5390" max="5392" width="9.140625" style="303" customWidth="1"/>
    <col min="5393" max="5393" width="14.85546875" style="303" customWidth="1"/>
    <col min="5394" max="5394" width="13.85546875" style="303" customWidth="1"/>
    <col min="5395" max="5616" width="9.140625" style="303" customWidth="1"/>
    <col min="5617" max="5617" width="9" style="303"/>
    <col min="5618" max="5618" width="6.5703125" style="303" customWidth="1"/>
    <col min="5619" max="5619" width="79.5703125" style="303" customWidth="1"/>
    <col min="5620" max="5620" width="23.5703125" style="303" customWidth="1"/>
    <col min="5621" max="5621" width="27.85546875" style="303" customWidth="1"/>
    <col min="5622" max="5622" width="22.28515625" style="303" customWidth="1"/>
    <col min="5623" max="5623" width="23.5703125" style="303" customWidth="1"/>
    <col min="5624" max="5624" width="39" style="303" customWidth="1"/>
    <col min="5625" max="5625" width="36.42578125" style="303" customWidth="1"/>
    <col min="5626" max="5626" width="8" style="303" customWidth="1"/>
    <col min="5627" max="5627" width="15.5703125" style="303" customWidth="1"/>
    <col min="5628" max="5628" width="17.28515625" style="303" customWidth="1"/>
    <col min="5629" max="5629" width="18.85546875" style="303" customWidth="1"/>
    <col min="5630" max="5630" width="81" style="303" customWidth="1"/>
    <col min="5631" max="5631" width="14.85546875" style="303" customWidth="1"/>
    <col min="5632" max="5632" width="15.7109375" style="303" customWidth="1"/>
    <col min="5633" max="5633" width="17.5703125" style="303" customWidth="1"/>
    <col min="5634" max="5634" width="18.42578125" style="303" customWidth="1"/>
    <col min="5635" max="5635" width="16.5703125" style="303" customWidth="1"/>
    <col min="5636" max="5636" width="17.7109375" style="303" customWidth="1"/>
    <col min="5637" max="5637" width="17.85546875" style="303" customWidth="1"/>
    <col min="5638" max="5638" width="18.42578125" style="303" customWidth="1"/>
    <col min="5639" max="5639" width="15.42578125" style="303" customWidth="1"/>
    <col min="5640" max="5640" width="14.5703125" style="303" customWidth="1"/>
    <col min="5641" max="5641" width="15" style="303" customWidth="1"/>
    <col min="5642" max="5642" width="6.7109375" style="303" customWidth="1"/>
    <col min="5643" max="5643" width="14.28515625" style="303" customWidth="1"/>
    <col min="5644" max="5644" width="17.5703125" style="303" customWidth="1"/>
    <col min="5645" max="5645" width="27.7109375" style="303" customWidth="1"/>
    <col min="5646" max="5648" width="9.140625" style="303" customWidth="1"/>
    <col min="5649" max="5649" width="14.85546875" style="303" customWidth="1"/>
    <col min="5650" max="5650" width="13.85546875" style="303" customWidth="1"/>
    <col min="5651" max="5872" width="9.140625" style="303" customWidth="1"/>
    <col min="5873" max="5873" width="9" style="303"/>
    <col min="5874" max="5874" width="6.5703125" style="303" customWidth="1"/>
    <col min="5875" max="5875" width="79.5703125" style="303" customWidth="1"/>
    <col min="5876" max="5876" width="23.5703125" style="303" customWidth="1"/>
    <col min="5877" max="5877" width="27.85546875" style="303" customWidth="1"/>
    <col min="5878" max="5878" width="22.28515625" style="303" customWidth="1"/>
    <col min="5879" max="5879" width="23.5703125" style="303" customWidth="1"/>
    <col min="5880" max="5880" width="39" style="303" customWidth="1"/>
    <col min="5881" max="5881" width="36.42578125" style="303" customWidth="1"/>
    <col min="5882" max="5882" width="8" style="303" customWidth="1"/>
    <col min="5883" max="5883" width="15.5703125" style="303" customWidth="1"/>
    <col min="5884" max="5884" width="17.28515625" style="303" customWidth="1"/>
    <col min="5885" max="5885" width="18.85546875" style="303" customWidth="1"/>
    <col min="5886" max="5886" width="81" style="303" customWidth="1"/>
    <col min="5887" max="5887" width="14.85546875" style="303" customWidth="1"/>
    <col min="5888" max="5888" width="15.7109375" style="303" customWidth="1"/>
    <col min="5889" max="5889" width="17.5703125" style="303" customWidth="1"/>
    <col min="5890" max="5890" width="18.42578125" style="303" customWidth="1"/>
    <col min="5891" max="5891" width="16.5703125" style="303" customWidth="1"/>
    <col min="5892" max="5892" width="17.7109375" style="303" customWidth="1"/>
    <col min="5893" max="5893" width="17.85546875" style="303" customWidth="1"/>
    <col min="5894" max="5894" width="18.42578125" style="303" customWidth="1"/>
    <col min="5895" max="5895" width="15.42578125" style="303" customWidth="1"/>
    <col min="5896" max="5896" width="14.5703125" style="303" customWidth="1"/>
    <col min="5897" max="5897" width="15" style="303" customWidth="1"/>
    <col min="5898" max="5898" width="6.7109375" style="303" customWidth="1"/>
    <col min="5899" max="5899" width="14.28515625" style="303" customWidth="1"/>
    <col min="5900" max="5900" width="17.5703125" style="303" customWidth="1"/>
    <col min="5901" max="5901" width="27.7109375" style="303" customWidth="1"/>
    <col min="5902" max="5904" width="9.140625" style="303" customWidth="1"/>
    <col min="5905" max="5905" width="14.85546875" style="303" customWidth="1"/>
    <col min="5906" max="5906" width="13.85546875" style="303" customWidth="1"/>
    <col min="5907" max="6128" width="9.140625" style="303" customWidth="1"/>
    <col min="6129" max="6129" width="9" style="303"/>
    <col min="6130" max="6130" width="6.5703125" style="303" customWidth="1"/>
    <col min="6131" max="6131" width="79.5703125" style="303" customWidth="1"/>
    <col min="6132" max="6132" width="23.5703125" style="303" customWidth="1"/>
    <col min="6133" max="6133" width="27.85546875" style="303" customWidth="1"/>
    <col min="6134" max="6134" width="22.28515625" style="303" customWidth="1"/>
    <col min="6135" max="6135" width="23.5703125" style="303" customWidth="1"/>
    <col min="6136" max="6136" width="39" style="303" customWidth="1"/>
    <col min="6137" max="6137" width="36.42578125" style="303" customWidth="1"/>
    <col min="6138" max="6138" width="8" style="303" customWidth="1"/>
    <col min="6139" max="6139" width="15.5703125" style="303" customWidth="1"/>
    <col min="6140" max="6140" width="17.28515625" style="303" customWidth="1"/>
    <col min="6141" max="6141" width="18.85546875" style="303" customWidth="1"/>
    <col min="6142" max="6142" width="81" style="303" customWidth="1"/>
    <col min="6143" max="6143" width="14.85546875" style="303" customWidth="1"/>
    <col min="6144" max="6144" width="15.7109375" style="303" customWidth="1"/>
    <col min="6145" max="6145" width="17.5703125" style="303" customWidth="1"/>
    <col min="6146" max="6146" width="18.42578125" style="303" customWidth="1"/>
    <col min="6147" max="6147" width="16.5703125" style="303" customWidth="1"/>
    <col min="6148" max="6148" width="17.7109375" style="303" customWidth="1"/>
    <col min="6149" max="6149" width="17.85546875" style="303" customWidth="1"/>
    <col min="6150" max="6150" width="18.42578125" style="303" customWidth="1"/>
    <col min="6151" max="6151" width="15.42578125" style="303" customWidth="1"/>
    <col min="6152" max="6152" width="14.5703125" style="303" customWidth="1"/>
    <col min="6153" max="6153" width="15" style="303" customWidth="1"/>
    <col min="6154" max="6154" width="6.7109375" style="303" customWidth="1"/>
    <col min="6155" max="6155" width="14.28515625" style="303" customWidth="1"/>
    <col min="6156" max="6156" width="17.5703125" style="303" customWidth="1"/>
    <col min="6157" max="6157" width="27.7109375" style="303" customWidth="1"/>
    <col min="6158" max="6160" width="9.140625" style="303" customWidth="1"/>
    <col min="6161" max="6161" width="14.85546875" style="303" customWidth="1"/>
    <col min="6162" max="6162" width="13.85546875" style="303" customWidth="1"/>
    <col min="6163" max="6384" width="9.140625" style="303" customWidth="1"/>
    <col min="6385" max="6385" width="9" style="303"/>
    <col min="6386" max="6386" width="6.5703125" style="303" customWidth="1"/>
    <col min="6387" max="6387" width="79.5703125" style="303" customWidth="1"/>
    <col min="6388" max="6388" width="23.5703125" style="303" customWidth="1"/>
    <col min="6389" max="6389" width="27.85546875" style="303" customWidth="1"/>
    <col min="6390" max="6390" width="22.28515625" style="303" customWidth="1"/>
    <col min="6391" max="6391" width="23.5703125" style="303" customWidth="1"/>
    <col min="6392" max="6392" width="39" style="303" customWidth="1"/>
    <col min="6393" max="6393" width="36.42578125" style="303" customWidth="1"/>
    <col min="6394" max="6394" width="8" style="303" customWidth="1"/>
    <col min="6395" max="6395" width="15.5703125" style="303" customWidth="1"/>
    <col min="6396" max="6396" width="17.28515625" style="303" customWidth="1"/>
    <col min="6397" max="6397" width="18.85546875" style="303" customWidth="1"/>
    <col min="6398" max="6398" width="81" style="303" customWidth="1"/>
    <col min="6399" max="6399" width="14.85546875" style="303" customWidth="1"/>
    <col min="6400" max="6400" width="15.7109375" style="303" customWidth="1"/>
    <col min="6401" max="6401" width="17.5703125" style="303" customWidth="1"/>
    <col min="6402" max="6402" width="18.42578125" style="303" customWidth="1"/>
    <col min="6403" max="6403" width="16.5703125" style="303" customWidth="1"/>
    <col min="6404" max="6404" width="17.7109375" style="303" customWidth="1"/>
    <col min="6405" max="6405" width="17.85546875" style="303" customWidth="1"/>
    <col min="6406" max="6406" width="18.42578125" style="303" customWidth="1"/>
    <col min="6407" max="6407" width="15.42578125" style="303" customWidth="1"/>
    <col min="6408" max="6408" width="14.5703125" style="303" customWidth="1"/>
    <col min="6409" max="6409" width="15" style="303" customWidth="1"/>
    <col min="6410" max="6410" width="6.7109375" style="303" customWidth="1"/>
    <col min="6411" max="6411" width="14.28515625" style="303" customWidth="1"/>
    <col min="6412" max="6412" width="17.5703125" style="303" customWidth="1"/>
    <col min="6413" max="6413" width="27.7109375" style="303" customWidth="1"/>
    <col min="6414" max="6416" width="9.140625" style="303" customWidth="1"/>
    <col min="6417" max="6417" width="14.85546875" style="303" customWidth="1"/>
    <col min="6418" max="6418" width="13.85546875" style="303" customWidth="1"/>
    <col min="6419" max="6640" width="9.140625" style="303" customWidth="1"/>
    <col min="6641" max="6641" width="9" style="303"/>
    <col min="6642" max="6642" width="6.5703125" style="303" customWidth="1"/>
    <col min="6643" max="6643" width="79.5703125" style="303" customWidth="1"/>
    <col min="6644" max="6644" width="23.5703125" style="303" customWidth="1"/>
    <col min="6645" max="6645" width="27.85546875" style="303" customWidth="1"/>
    <col min="6646" max="6646" width="22.28515625" style="303" customWidth="1"/>
    <col min="6647" max="6647" width="23.5703125" style="303" customWidth="1"/>
    <col min="6648" max="6648" width="39" style="303" customWidth="1"/>
    <col min="6649" max="6649" width="36.42578125" style="303" customWidth="1"/>
    <col min="6650" max="6650" width="8" style="303" customWidth="1"/>
    <col min="6651" max="6651" width="15.5703125" style="303" customWidth="1"/>
    <col min="6652" max="6652" width="17.28515625" style="303" customWidth="1"/>
    <col min="6653" max="6653" width="18.85546875" style="303" customWidth="1"/>
    <col min="6654" max="6654" width="81" style="303" customWidth="1"/>
    <col min="6655" max="6655" width="14.85546875" style="303" customWidth="1"/>
    <col min="6656" max="6656" width="15.7109375" style="303" customWidth="1"/>
    <col min="6657" max="6657" width="17.5703125" style="303" customWidth="1"/>
    <col min="6658" max="6658" width="18.42578125" style="303" customWidth="1"/>
    <col min="6659" max="6659" width="16.5703125" style="303" customWidth="1"/>
    <col min="6660" max="6660" width="17.7109375" style="303" customWidth="1"/>
    <col min="6661" max="6661" width="17.85546875" style="303" customWidth="1"/>
    <col min="6662" max="6662" width="18.42578125" style="303" customWidth="1"/>
    <col min="6663" max="6663" width="15.42578125" style="303" customWidth="1"/>
    <col min="6664" max="6664" width="14.5703125" style="303" customWidth="1"/>
    <col min="6665" max="6665" width="15" style="303" customWidth="1"/>
    <col min="6666" max="6666" width="6.7109375" style="303" customWidth="1"/>
    <col min="6667" max="6667" width="14.28515625" style="303" customWidth="1"/>
    <col min="6668" max="6668" width="17.5703125" style="303" customWidth="1"/>
    <col min="6669" max="6669" width="27.7109375" style="303" customWidth="1"/>
    <col min="6670" max="6672" width="9.140625" style="303" customWidth="1"/>
    <col min="6673" max="6673" width="14.85546875" style="303" customWidth="1"/>
    <col min="6674" max="6674" width="13.85546875" style="303" customWidth="1"/>
    <col min="6675" max="6896" width="9.140625" style="303" customWidth="1"/>
    <col min="6897" max="6897" width="9" style="303"/>
    <col min="6898" max="6898" width="6.5703125" style="303" customWidth="1"/>
    <col min="6899" max="6899" width="79.5703125" style="303" customWidth="1"/>
    <col min="6900" max="6900" width="23.5703125" style="303" customWidth="1"/>
    <col min="6901" max="6901" width="27.85546875" style="303" customWidth="1"/>
    <col min="6902" max="6902" width="22.28515625" style="303" customWidth="1"/>
    <col min="6903" max="6903" width="23.5703125" style="303" customWidth="1"/>
    <col min="6904" max="6904" width="39" style="303" customWidth="1"/>
    <col min="6905" max="6905" width="36.42578125" style="303" customWidth="1"/>
    <col min="6906" max="6906" width="8" style="303" customWidth="1"/>
    <col min="6907" max="6907" width="15.5703125" style="303" customWidth="1"/>
    <col min="6908" max="6908" width="17.28515625" style="303" customWidth="1"/>
    <col min="6909" max="6909" width="18.85546875" style="303" customWidth="1"/>
    <col min="6910" max="6910" width="81" style="303" customWidth="1"/>
    <col min="6911" max="6911" width="14.85546875" style="303" customWidth="1"/>
    <col min="6912" max="6912" width="15.7109375" style="303" customWidth="1"/>
    <col min="6913" max="6913" width="17.5703125" style="303" customWidth="1"/>
    <col min="6914" max="6914" width="18.42578125" style="303" customWidth="1"/>
    <col min="6915" max="6915" width="16.5703125" style="303" customWidth="1"/>
    <col min="6916" max="6916" width="17.7109375" style="303" customWidth="1"/>
    <col min="6917" max="6917" width="17.85546875" style="303" customWidth="1"/>
    <col min="6918" max="6918" width="18.42578125" style="303" customWidth="1"/>
    <col min="6919" max="6919" width="15.42578125" style="303" customWidth="1"/>
    <col min="6920" max="6920" width="14.5703125" style="303" customWidth="1"/>
    <col min="6921" max="6921" width="15" style="303" customWidth="1"/>
    <col min="6922" max="6922" width="6.7109375" style="303" customWidth="1"/>
    <col min="6923" max="6923" width="14.28515625" style="303" customWidth="1"/>
    <col min="6924" max="6924" width="17.5703125" style="303" customWidth="1"/>
    <col min="6925" max="6925" width="27.7109375" style="303" customWidth="1"/>
    <col min="6926" max="6928" width="9.140625" style="303" customWidth="1"/>
    <col min="6929" max="6929" width="14.85546875" style="303" customWidth="1"/>
    <col min="6930" max="6930" width="13.85546875" style="303" customWidth="1"/>
    <col min="6931" max="7152" width="9.140625" style="303" customWidth="1"/>
    <col min="7153" max="7153" width="9" style="303"/>
    <col min="7154" max="7154" width="6.5703125" style="303" customWidth="1"/>
    <col min="7155" max="7155" width="79.5703125" style="303" customWidth="1"/>
    <col min="7156" max="7156" width="23.5703125" style="303" customWidth="1"/>
    <col min="7157" max="7157" width="27.85546875" style="303" customWidth="1"/>
    <col min="7158" max="7158" width="22.28515625" style="303" customWidth="1"/>
    <col min="7159" max="7159" width="23.5703125" style="303" customWidth="1"/>
    <col min="7160" max="7160" width="39" style="303" customWidth="1"/>
    <col min="7161" max="7161" width="36.42578125" style="303" customWidth="1"/>
    <col min="7162" max="7162" width="8" style="303" customWidth="1"/>
    <col min="7163" max="7163" width="15.5703125" style="303" customWidth="1"/>
    <col min="7164" max="7164" width="17.28515625" style="303" customWidth="1"/>
    <col min="7165" max="7165" width="18.85546875" style="303" customWidth="1"/>
    <col min="7166" max="7166" width="81" style="303" customWidth="1"/>
    <col min="7167" max="7167" width="14.85546875" style="303" customWidth="1"/>
    <col min="7168" max="7168" width="15.7109375" style="303" customWidth="1"/>
    <col min="7169" max="7169" width="17.5703125" style="303" customWidth="1"/>
    <col min="7170" max="7170" width="18.42578125" style="303" customWidth="1"/>
    <col min="7171" max="7171" width="16.5703125" style="303" customWidth="1"/>
    <col min="7172" max="7172" width="17.7109375" style="303" customWidth="1"/>
    <col min="7173" max="7173" width="17.85546875" style="303" customWidth="1"/>
    <col min="7174" max="7174" width="18.42578125" style="303" customWidth="1"/>
    <col min="7175" max="7175" width="15.42578125" style="303" customWidth="1"/>
    <col min="7176" max="7176" width="14.5703125" style="303" customWidth="1"/>
    <col min="7177" max="7177" width="15" style="303" customWidth="1"/>
    <col min="7178" max="7178" width="6.7109375" style="303" customWidth="1"/>
    <col min="7179" max="7179" width="14.28515625" style="303" customWidth="1"/>
    <col min="7180" max="7180" width="17.5703125" style="303" customWidth="1"/>
    <col min="7181" max="7181" width="27.7109375" style="303" customWidth="1"/>
    <col min="7182" max="7184" width="9.140625" style="303" customWidth="1"/>
    <col min="7185" max="7185" width="14.85546875" style="303" customWidth="1"/>
    <col min="7186" max="7186" width="13.85546875" style="303" customWidth="1"/>
    <col min="7187" max="7408" width="9.140625" style="303" customWidth="1"/>
    <col min="7409" max="7409" width="9" style="303"/>
    <col min="7410" max="7410" width="6.5703125" style="303" customWidth="1"/>
    <col min="7411" max="7411" width="79.5703125" style="303" customWidth="1"/>
    <col min="7412" max="7412" width="23.5703125" style="303" customWidth="1"/>
    <col min="7413" max="7413" width="27.85546875" style="303" customWidth="1"/>
    <col min="7414" max="7414" width="22.28515625" style="303" customWidth="1"/>
    <col min="7415" max="7415" width="23.5703125" style="303" customWidth="1"/>
    <col min="7416" max="7416" width="39" style="303" customWidth="1"/>
    <col min="7417" max="7417" width="36.42578125" style="303" customWidth="1"/>
    <col min="7418" max="7418" width="8" style="303" customWidth="1"/>
    <col min="7419" max="7419" width="15.5703125" style="303" customWidth="1"/>
    <col min="7420" max="7420" width="17.28515625" style="303" customWidth="1"/>
    <col min="7421" max="7421" width="18.85546875" style="303" customWidth="1"/>
    <col min="7422" max="7422" width="81" style="303" customWidth="1"/>
    <col min="7423" max="7423" width="14.85546875" style="303" customWidth="1"/>
    <col min="7424" max="7424" width="15.7109375" style="303" customWidth="1"/>
    <col min="7425" max="7425" width="17.5703125" style="303" customWidth="1"/>
    <col min="7426" max="7426" width="18.42578125" style="303" customWidth="1"/>
    <col min="7427" max="7427" width="16.5703125" style="303" customWidth="1"/>
    <col min="7428" max="7428" width="17.7109375" style="303" customWidth="1"/>
    <col min="7429" max="7429" width="17.85546875" style="303" customWidth="1"/>
    <col min="7430" max="7430" width="18.42578125" style="303" customWidth="1"/>
    <col min="7431" max="7431" width="15.42578125" style="303" customWidth="1"/>
    <col min="7432" max="7432" width="14.5703125" style="303" customWidth="1"/>
    <col min="7433" max="7433" width="15" style="303" customWidth="1"/>
    <col min="7434" max="7434" width="6.7109375" style="303" customWidth="1"/>
    <col min="7435" max="7435" width="14.28515625" style="303" customWidth="1"/>
    <col min="7436" max="7436" width="17.5703125" style="303" customWidth="1"/>
    <col min="7437" max="7437" width="27.7109375" style="303" customWidth="1"/>
    <col min="7438" max="7440" width="9.140625" style="303" customWidth="1"/>
    <col min="7441" max="7441" width="14.85546875" style="303" customWidth="1"/>
    <col min="7442" max="7442" width="13.85546875" style="303" customWidth="1"/>
    <col min="7443" max="7664" width="9.140625" style="303" customWidth="1"/>
    <col min="7665" max="7665" width="9" style="303"/>
    <col min="7666" max="7666" width="6.5703125" style="303" customWidth="1"/>
    <col min="7667" max="7667" width="79.5703125" style="303" customWidth="1"/>
    <col min="7668" max="7668" width="23.5703125" style="303" customWidth="1"/>
    <col min="7669" max="7669" width="27.85546875" style="303" customWidth="1"/>
    <col min="7670" max="7670" width="22.28515625" style="303" customWidth="1"/>
    <col min="7671" max="7671" width="23.5703125" style="303" customWidth="1"/>
    <col min="7672" max="7672" width="39" style="303" customWidth="1"/>
    <col min="7673" max="7673" width="36.42578125" style="303" customWidth="1"/>
    <col min="7674" max="7674" width="8" style="303" customWidth="1"/>
    <col min="7675" max="7675" width="15.5703125" style="303" customWidth="1"/>
    <col min="7676" max="7676" width="17.28515625" style="303" customWidth="1"/>
    <col min="7677" max="7677" width="18.85546875" style="303" customWidth="1"/>
    <col min="7678" max="7678" width="81" style="303" customWidth="1"/>
    <col min="7679" max="7679" width="14.85546875" style="303" customWidth="1"/>
    <col min="7680" max="7680" width="15.7109375" style="303" customWidth="1"/>
    <col min="7681" max="7681" width="17.5703125" style="303" customWidth="1"/>
    <col min="7682" max="7682" width="18.42578125" style="303" customWidth="1"/>
    <col min="7683" max="7683" width="16.5703125" style="303" customWidth="1"/>
    <col min="7684" max="7684" width="17.7109375" style="303" customWidth="1"/>
    <col min="7685" max="7685" width="17.85546875" style="303" customWidth="1"/>
    <col min="7686" max="7686" width="18.42578125" style="303" customWidth="1"/>
    <col min="7687" max="7687" width="15.42578125" style="303" customWidth="1"/>
    <col min="7688" max="7688" width="14.5703125" style="303" customWidth="1"/>
    <col min="7689" max="7689" width="15" style="303" customWidth="1"/>
    <col min="7690" max="7690" width="6.7109375" style="303" customWidth="1"/>
    <col min="7691" max="7691" width="14.28515625" style="303" customWidth="1"/>
    <col min="7692" max="7692" width="17.5703125" style="303" customWidth="1"/>
    <col min="7693" max="7693" width="27.7109375" style="303" customWidth="1"/>
    <col min="7694" max="7696" width="9.140625" style="303" customWidth="1"/>
    <col min="7697" max="7697" width="14.85546875" style="303" customWidth="1"/>
    <col min="7698" max="7698" width="13.85546875" style="303" customWidth="1"/>
    <col min="7699" max="7920" width="9.140625" style="303" customWidth="1"/>
    <col min="7921" max="7921" width="9" style="303"/>
    <col min="7922" max="7922" width="6.5703125" style="303" customWidth="1"/>
    <col min="7923" max="7923" width="79.5703125" style="303" customWidth="1"/>
    <col min="7924" max="7924" width="23.5703125" style="303" customWidth="1"/>
    <col min="7925" max="7925" width="27.85546875" style="303" customWidth="1"/>
    <col min="7926" max="7926" width="22.28515625" style="303" customWidth="1"/>
    <col min="7927" max="7927" width="23.5703125" style="303" customWidth="1"/>
    <col min="7928" max="7928" width="39" style="303" customWidth="1"/>
    <col min="7929" max="7929" width="36.42578125" style="303" customWidth="1"/>
    <col min="7930" max="7930" width="8" style="303" customWidth="1"/>
    <col min="7931" max="7931" width="15.5703125" style="303" customWidth="1"/>
    <col min="7932" max="7932" width="17.28515625" style="303" customWidth="1"/>
    <col min="7933" max="7933" width="18.85546875" style="303" customWidth="1"/>
    <col min="7934" max="7934" width="81" style="303" customWidth="1"/>
    <col min="7935" max="7935" width="14.85546875" style="303" customWidth="1"/>
    <col min="7936" max="7936" width="15.7109375" style="303" customWidth="1"/>
    <col min="7937" max="7937" width="17.5703125" style="303" customWidth="1"/>
    <col min="7938" max="7938" width="18.42578125" style="303" customWidth="1"/>
    <col min="7939" max="7939" width="16.5703125" style="303" customWidth="1"/>
    <col min="7940" max="7940" width="17.7109375" style="303" customWidth="1"/>
    <col min="7941" max="7941" width="17.85546875" style="303" customWidth="1"/>
    <col min="7942" max="7942" width="18.42578125" style="303" customWidth="1"/>
    <col min="7943" max="7943" width="15.42578125" style="303" customWidth="1"/>
    <col min="7944" max="7944" width="14.5703125" style="303" customWidth="1"/>
    <col min="7945" max="7945" width="15" style="303" customWidth="1"/>
    <col min="7946" max="7946" width="6.7109375" style="303" customWidth="1"/>
    <col min="7947" max="7947" width="14.28515625" style="303" customWidth="1"/>
    <col min="7948" max="7948" width="17.5703125" style="303" customWidth="1"/>
    <col min="7949" max="7949" width="27.7109375" style="303" customWidth="1"/>
    <col min="7950" max="7952" width="9.140625" style="303" customWidth="1"/>
    <col min="7953" max="7953" width="14.85546875" style="303" customWidth="1"/>
    <col min="7954" max="7954" width="13.85546875" style="303" customWidth="1"/>
    <col min="7955" max="8176" width="9.140625" style="303" customWidth="1"/>
    <col min="8177" max="8177" width="9" style="303"/>
    <col min="8178" max="8178" width="6.5703125" style="303" customWidth="1"/>
    <col min="8179" max="8179" width="79.5703125" style="303" customWidth="1"/>
    <col min="8180" max="8180" width="23.5703125" style="303" customWidth="1"/>
    <col min="8181" max="8181" width="27.85546875" style="303" customWidth="1"/>
    <col min="8182" max="8182" width="22.28515625" style="303" customWidth="1"/>
    <col min="8183" max="8183" width="23.5703125" style="303" customWidth="1"/>
    <col min="8184" max="8184" width="39" style="303" customWidth="1"/>
    <col min="8185" max="8185" width="36.42578125" style="303" customWidth="1"/>
    <col min="8186" max="8186" width="8" style="303" customWidth="1"/>
    <col min="8187" max="8187" width="15.5703125" style="303" customWidth="1"/>
    <col min="8188" max="8188" width="17.28515625" style="303" customWidth="1"/>
    <col min="8189" max="8189" width="18.85546875" style="303" customWidth="1"/>
    <col min="8190" max="8190" width="81" style="303" customWidth="1"/>
    <col min="8191" max="8191" width="14.85546875" style="303" customWidth="1"/>
    <col min="8192" max="8192" width="15.7109375" style="303" customWidth="1"/>
    <col min="8193" max="8193" width="17.5703125" style="303" customWidth="1"/>
    <col min="8194" max="8194" width="18.42578125" style="303" customWidth="1"/>
    <col min="8195" max="8195" width="16.5703125" style="303" customWidth="1"/>
    <col min="8196" max="8196" width="17.7109375" style="303" customWidth="1"/>
    <col min="8197" max="8197" width="17.85546875" style="303" customWidth="1"/>
    <col min="8198" max="8198" width="18.42578125" style="303" customWidth="1"/>
    <col min="8199" max="8199" width="15.42578125" style="303" customWidth="1"/>
    <col min="8200" max="8200" width="14.5703125" style="303" customWidth="1"/>
    <col min="8201" max="8201" width="15" style="303" customWidth="1"/>
    <col min="8202" max="8202" width="6.7109375" style="303" customWidth="1"/>
    <col min="8203" max="8203" width="14.28515625" style="303" customWidth="1"/>
    <col min="8204" max="8204" width="17.5703125" style="303" customWidth="1"/>
    <col min="8205" max="8205" width="27.7109375" style="303" customWidth="1"/>
    <col min="8206" max="8208" width="9.140625" style="303" customWidth="1"/>
    <col min="8209" max="8209" width="14.85546875" style="303" customWidth="1"/>
    <col min="8210" max="8210" width="13.85546875" style="303" customWidth="1"/>
    <col min="8211" max="8432" width="9.140625" style="303" customWidth="1"/>
    <col min="8433" max="8433" width="9" style="303"/>
    <col min="8434" max="8434" width="6.5703125" style="303" customWidth="1"/>
    <col min="8435" max="8435" width="79.5703125" style="303" customWidth="1"/>
    <col min="8436" max="8436" width="23.5703125" style="303" customWidth="1"/>
    <col min="8437" max="8437" width="27.85546875" style="303" customWidth="1"/>
    <col min="8438" max="8438" width="22.28515625" style="303" customWidth="1"/>
    <col min="8439" max="8439" width="23.5703125" style="303" customWidth="1"/>
    <col min="8440" max="8440" width="39" style="303" customWidth="1"/>
    <col min="8441" max="8441" width="36.42578125" style="303" customWidth="1"/>
    <col min="8442" max="8442" width="8" style="303" customWidth="1"/>
    <col min="8443" max="8443" width="15.5703125" style="303" customWidth="1"/>
    <col min="8444" max="8444" width="17.28515625" style="303" customWidth="1"/>
    <col min="8445" max="8445" width="18.85546875" style="303" customWidth="1"/>
    <col min="8446" max="8446" width="81" style="303" customWidth="1"/>
    <col min="8447" max="8447" width="14.85546875" style="303" customWidth="1"/>
    <col min="8448" max="8448" width="15.7109375" style="303" customWidth="1"/>
    <col min="8449" max="8449" width="17.5703125" style="303" customWidth="1"/>
    <col min="8450" max="8450" width="18.42578125" style="303" customWidth="1"/>
    <col min="8451" max="8451" width="16.5703125" style="303" customWidth="1"/>
    <col min="8452" max="8452" width="17.7109375" style="303" customWidth="1"/>
    <col min="8453" max="8453" width="17.85546875" style="303" customWidth="1"/>
    <col min="8454" max="8454" width="18.42578125" style="303" customWidth="1"/>
    <col min="8455" max="8455" width="15.42578125" style="303" customWidth="1"/>
    <col min="8456" max="8456" width="14.5703125" style="303" customWidth="1"/>
    <col min="8457" max="8457" width="15" style="303" customWidth="1"/>
    <col min="8458" max="8458" width="6.7109375" style="303" customWidth="1"/>
    <col min="8459" max="8459" width="14.28515625" style="303" customWidth="1"/>
    <col min="8460" max="8460" width="17.5703125" style="303" customWidth="1"/>
    <col min="8461" max="8461" width="27.7109375" style="303" customWidth="1"/>
    <col min="8462" max="8464" width="9.140625" style="303" customWidth="1"/>
    <col min="8465" max="8465" width="14.85546875" style="303" customWidth="1"/>
    <col min="8466" max="8466" width="13.85546875" style="303" customWidth="1"/>
    <col min="8467" max="8688" width="9.140625" style="303" customWidth="1"/>
    <col min="8689" max="8689" width="9" style="303"/>
    <col min="8690" max="8690" width="6.5703125" style="303" customWidth="1"/>
    <col min="8691" max="8691" width="79.5703125" style="303" customWidth="1"/>
    <col min="8692" max="8692" width="23.5703125" style="303" customWidth="1"/>
    <col min="8693" max="8693" width="27.85546875" style="303" customWidth="1"/>
    <col min="8694" max="8694" width="22.28515625" style="303" customWidth="1"/>
    <col min="8695" max="8695" width="23.5703125" style="303" customWidth="1"/>
    <col min="8696" max="8696" width="39" style="303" customWidth="1"/>
    <col min="8697" max="8697" width="36.42578125" style="303" customWidth="1"/>
    <col min="8698" max="8698" width="8" style="303" customWidth="1"/>
    <col min="8699" max="8699" width="15.5703125" style="303" customWidth="1"/>
    <col min="8700" max="8700" width="17.28515625" style="303" customWidth="1"/>
    <col min="8701" max="8701" width="18.85546875" style="303" customWidth="1"/>
    <col min="8702" max="8702" width="81" style="303" customWidth="1"/>
    <col min="8703" max="8703" width="14.85546875" style="303" customWidth="1"/>
    <col min="8704" max="8704" width="15.7109375" style="303" customWidth="1"/>
    <col min="8705" max="8705" width="17.5703125" style="303" customWidth="1"/>
    <col min="8706" max="8706" width="18.42578125" style="303" customWidth="1"/>
    <col min="8707" max="8707" width="16.5703125" style="303" customWidth="1"/>
    <col min="8708" max="8708" width="17.7109375" style="303" customWidth="1"/>
    <col min="8709" max="8709" width="17.85546875" style="303" customWidth="1"/>
    <col min="8710" max="8710" width="18.42578125" style="303" customWidth="1"/>
    <col min="8711" max="8711" width="15.42578125" style="303" customWidth="1"/>
    <col min="8712" max="8712" width="14.5703125" style="303" customWidth="1"/>
    <col min="8713" max="8713" width="15" style="303" customWidth="1"/>
    <col min="8714" max="8714" width="6.7109375" style="303" customWidth="1"/>
    <col min="8715" max="8715" width="14.28515625" style="303" customWidth="1"/>
    <col min="8716" max="8716" width="17.5703125" style="303" customWidth="1"/>
    <col min="8717" max="8717" width="27.7109375" style="303" customWidth="1"/>
    <col min="8718" max="8720" width="9.140625" style="303" customWidth="1"/>
    <col min="8721" max="8721" width="14.85546875" style="303" customWidth="1"/>
    <col min="8722" max="8722" width="13.85546875" style="303" customWidth="1"/>
    <col min="8723" max="8944" width="9.140625" style="303" customWidth="1"/>
    <col min="8945" max="8945" width="9" style="303"/>
    <col min="8946" max="8946" width="6.5703125" style="303" customWidth="1"/>
    <col min="8947" max="8947" width="79.5703125" style="303" customWidth="1"/>
    <col min="8948" max="8948" width="23.5703125" style="303" customWidth="1"/>
    <col min="8949" max="8949" width="27.85546875" style="303" customWidth="1"/>
    <col min="8950" max="8950" width="22.28515625" style="303" customWidth="1"/>
    <col min="8951" max="8951" width="23.5703125" style="303" customWidth="1"/>
    <col min="8952" max="8952" width="39" style="303" customWidth="1"/>
    <col min="8953" max="8953" width="36.42578125" style="303" customWidth="1"/>
    <col min="8954" max="8954" width="8" style="303" customWidth="1"/>
    <col min="8955" max="8955" width="15.5703125" style="303" customWidth="1"/>
    <col min="8956" max="8956" width="17.28515625" style="303" customWidth="1"/>
    <col min="8957" max="8957" width="18.85546875" style="303" customWidth="1"/>
    <col min="8958" max="8958" width="81" style="303" customWidth="1"/>
    <col min="8959" max="8959" width="14.85546875" style="303" customWidth="1"/>
    <col min="8960" max="8960" width="15.7109375" style="303" customWidth="1"/>
    <col min="8961" max="8961" width="17.5703125" style="303" customWidth="1"/>
    <col min="8962" max="8962" width="18.42578125" style="303" customWidth="1"/>
    <col min="8963" max="8963" width="16.5703125" style="303" customWidth="1"/>
    <col min="8964" max="8964" width="17.7109375" style="303" customWidth="1"/>
    <col min="8965" max="8965" width="17.85546875" style="303" customWidth="1"/>
    <col min="8966" max="8966" width="18.42578125" style="303" customWidth="1"/>
    <col min="8967" max="8967" width="15.42578125" style="303" customWidth="1"/>
    <col min="8968" max="8968" width="14.5703125" style="303" customWidth="1"/>
    <col min="8969" max="8969" width="15" style="303" customWidth="1"/>
    <col min="8970" max="8970" width="6.7109375" style="303" customWidth="1"/>
    <col min="8971" max="8971" width="14.28515625" style="303" customWidth="1"/>
    <col min="8972" max="8972" width="17.5703125" style="303" customWidth="1"/>
    <col min="8973" max="8973" width="27.7109375" style="303" customWidth="1"/>
    <col min="8974" max="8976" width="9.140625" style="303" customWidth="1"/>
    <col min="8977" max="8977" width="14.85546875" style="303" customWidth="1"/>
    <col min="8978" max="8978" width="13.85546875" style="303" customWidth="1"/>
    <col min="8979" max="9200" width="9.140625" style="303" customWidth="1"/>
    <col min="9201" max="9201" width="9" style="303"/>
    <col min="9202" max="9202" width="6.5703125" style="303" customWidth="1"/>
    <col min="9203" max="9203" width="79.5703125" style="303" customWidth="1"/>
    <col min="9204" max="9204" width="23.5703125" style="303" customWidth="1"/>
    <col min="9205" max="9205" width="27.85546875" style="303" customWidth="1"/>
    <col min="9206" max="9206" width="22.28515625" style="303" customWidth="1"/>
    <col min="9207" max="9207" width="23.5703125" style="303" customWidth="1"/>
    <col min="9208" max="9208" width="39" style="303" customWidth="1"/>
    <col min="9209" max="9209" width="36.42578125" style="303" customWidth="1"/>
    <col min="9210" max="9210" width="8" style="303" customWidth="1"/>
    <col min="9211" max="9211" width="15.5703125" style="303" customWidth="1"/>
    <col min="9212" max="9212" width="17.28515625" style="303" customWidth="1"/>
    <col min="9213" max="9213" width="18.85546875" style="303" customWidth="1"/>
    <col min="9214" max="9214" width="81" style="303" customWidth="1"/>
    <col min="9215" max="9215" width="14.85546875" style="303" customWidth="1"/>
    <col min="9216" max="9216" width="15.7109375" style="303" customWidth="1"/>
    <col min="9217" max="9217" width="17.5703125" style="303" customWidth="1"/>
    <col min="9218" max="9218" width="18.42578125" style="303" customWidth="1"/>
    <col min="9219" max="9219" width="16.5703125" style="303" customWidth="1"/>
    <col min="9220" max="9220" width="17.7109375" style="303" customWidth="1"/>
    <col min="9221" max="9221" width="17.85546875" style="303" customWidth="1"/>
    <col min="9222" max="9222" width="18.42578125" style="303" customWidth="1"/>
    <col min="9223" max="9223" width="15.42578125" style="303" customWidth="1"/>
    <col min="9224" max="9224" width="14.5703125" style="303" customWidth="1"/>
    <col min="9225" max="9225" width="15" style="303" customWidth="1"/>
    <col min="9226" max="9226" width="6.7109375" style="303" customWidth="1"/>
    <col min="9227" max="9227" width="14.28515625" style="303" customWidth="1"/>
    <col min="9228" max="9228" width="17.5703125" style="303" customWidth="1"/>
    <col min="9229" max="9229" width="27.7109375" style="303" customWidth="1"/>
    <col min="9230" max="9232" width="9.140625" style="303" customWidth="1"/>
    <col min="9233" max="9233" width="14.85546875" style="303" customWidth="1"/>
    <col min="9234" max="9234" width="13.85546875" style="303" customWidth="1"/>
    <col min="9235" max="9456" width="9.140625" style="303" customWidth="1"/>
    <col min="9457" max="9457" width="9" style="303"/>
    <col min="9458" max="9458" width="6.5703125" style="303" customWidth="1"/>
    <col min="9459" max="9459" width="79.5703125" style="303" customWidth="1"/>
    <col min="9460" max="9460" width="23.5703125" style="303" customWidth="1"/>
    <col min="9461" max="9461" width="27.85546875" style="303" customWidth="1"/>
    <col min="9462" max="9462" width="22.28515625" style="303" customWidth="1"/>
    <col min="9463" max="9463" width="23.5703125" style="303" customWidth="1"/>
    <col min="9464" max="9464" width="39" style="303" customWidth="1"/>
    <col min="9465" max="9465" width="36.42578125" style="303" customWidth="1"/>
    <col min="9466" max="9466" width="8" style="303" customWidth="1"/>
    <col min="9467" max="9467" width="15.5703125" style="303" customWidth="1"/>
    <col min="9468" max="9468" width="17.28515625" style="303" customWidth="1"/>
    <col min="9469" max="9469" width="18.85546875" style="303" customWidth="1"/>
    <col min="9470" max="9470" width="81" style="303" customWidth="1"/>
    <col min="9471" max="9471" width="14.85546875" style="303" customWidth="1"/>
    <col min="9472" max="9472" width="15.7109375" style="303" customWidth="1"/>
    <col min="9473" max="9473" width="17.5703125" style="303" customWidth="1"/>
    <col min="9474" max="9474" width="18.42578125" style="303" customWidth="1"/>
    <col min="9475" max="9475" width="16.5703125" style="303" customWidth="1"/>
    <col min="9476" max="9476" width="17.7109375" style="303" customWidth="1"/>
    <col min="9477" max="9477" width="17.85546875" style="303" customWidth="1"/>
    <col min="9478" max="9478" width="18.42578125" style="303" customWidth="1"/>
    <col min="9479" max="9479" width="15.42578125" style="303" customWidth="1"/>
    <col min="9480" max="9480" width="14.5703125" style="303" customWidth="1"/>
    <col min="9481" max="9481" width="15" style="303" customWidth="1"/>
    <col min="9482" max="9482" width="6.7109375" style="303" customWidth="1"/>
    <col min="9483" max="9483" width="14.28515625" style="303" customWidth="1"/>
    <col min="9484" max="9484" width="17.5703125" style="303" customWidth="1"/>
    <col min="9485" max="9485" width="27.7109375" style="303" customWidth="1"/>
    <col min="9486" max="9488" width="9.140625" style="303" customWidth="1"/>
    <col min="9489" max="9489" width="14.85546875" style="303" customWidth="1"/>
    <col min="9490" max="9490" width="13.85546875" style="303" customWidth="1"/>
    <col min="9491" max="9712" width="9.140625" style="303" customWidth="1"/>
    <col min="9713" max="9713" width="9" style="303"/>
    <col min="9714" max="9714" width="6.5703125" style="303" customWidth="1"/>
    <col min="9715" max="9715" width="79.5703125" style="303" customWidth="1"/>
    <col min="9716" max="9716" width="23.5703125" style="303" customWidth="1"/>
    <col min="9717" max="9717" width="27.85546875" style="303" customWidth="1"/>
    <col min="9718" max="9718" width="22.28515625" style="303" customWidth="1"/>
    <col min="9719" max="9719" width="23.5703125" style="303" customWidth="1"/>
    <col min="9720" max="9720" width="39" style="303" customWidth="1"/>
    <col min="9721" max="9721" width="36.42578125" style="303" customWidth="1"/>
    <col min="9722" max="9722" width="8" style="303" customWidth="1"/>
    <col min="9723" max="9723" width="15.5703125" style="303" customWidth="1"/>
    <col min="9724" max="9724" width="17.28515625" style="303" customWidth="1"/>
    <col min="9725" max="9725" width="18.85546875" style="303" customWidth="1"/>
    <col min="9726" max="9726" width="81" style="303" customWidth="1"/>
    <col min="9727" max="9727" width="14.85546875" style="303" customWidth="1"/>
    <col min="9728" max="9728" width="15.7109375" style="303" customWidth="1"/>
    <col min="9729" max="9729" width="17.5703125" style="303" customWidth="1"/>
    <col min="9730" max="9730" width="18.42578125" style="303" customWidth="1"/>
    <col min="9731" max="9731" width="16.5703125" style="303" customWidth="1"/>
    <col min="9732" max="9732" width="17.7109375" style="303" customWidth="1"/>
    <col min="9733" max="9733" width="17.85546875" style="303" customWidth="1"/>
    <col min="9734" max="9734" width="18.42578125" style="303" customWidth="1"/>
    <col min="9735" max="9735" width="15.42578125" style="303" customWidth="1"/>
    <col min="9736" max="9736" width="14.5703125" style="303" customWidth="1"/>
    <col min="9737" max="9737" width="15" style="303" customWidth="1"/>
    <col min="9738" max="9738" width="6.7109375" style="303" customWidth="1"/>
    <col min="9739" max="9739" width="14.28515625" style="303" customWidth="1"/>
    <col min="9740" max="9740" width="17.5703125" style="303" customWidth="1"/>
    <col min="9741" max="9741" width="27.7109375" style="303" customWidth="1"/>
    <col min="9742" max="9744" width="9.140625" style="303" customWidth="1"/>
    <col min="9745" max="9745" width="14.85546875" style="303" customWidth="1"/>
    <col min="9746" max="9746" width="13.85546875" style="303" customWidth="1"/>
    <col min="9747" max="9968" width="9.140625" style="303" customWidth="1"/>
    <col min="9969" max="9969" width="9" style="303"/>
    <col min="9970" max="9970" width="6.5703125" style="303" customWidth="1"/>
    <col min="9971" max="9971" width="79.5703125" style="303" customWidth="1"/>
    <col min="9972" max="9972" width="23.5703125" style="303" customWidth="1"/>
    <col min="9973" max="9973" width="27.85546875" style="303" customWidth="1"/>
    <col min="9974" max="9974" width="22.28515625" style="303" customWidth="1"/>
    <col min="9975" max="9975" width="23.5703125" style="303" customWidth="1"/>
    <col min="9976" max="9976" width="39" style="303" customWidth="1"/>
    <col min="9977" max="9977" width="36.42578125" style="303" customWidth="1"/>
    <col min="9978" max="9978" width="8" style="303" customWidth="1"/>
    <col min="9979" max="9979" width="15.5703125" style="303" customWidth="1"/>
    <col min="9980" max="9980" width="17.28515625" style="303" customWidth="1"/>
    <col min="9981" max="9981" width="18.85546875" style="303" customWidth="1"/>
    <col min="9982" max="9982" width="81" style="303" customWidth="1"/>
    <col min="9983" max="9983" width="14.85546875" style="303" customWidth="1"/>
    <col min="9984" max="9984" width="15.7109375" style="303" customWidth="1"/>
    <col min="9985" max="9985" width="17.5703125" style="303" customWidth="1"/>
    <col min="9986" max="9986" width="18.42578125" style="303" customWidth="1"/>
    <col min="9987" max="9987" width="16.5703125" style="303" customWidth="1"/>
    <col min="9988" max="9988" width="17.7109375" style="303" customWidth="1"/>
    <col min="9989" max="9989" width="17.85546875" style="303" customWidth="1"/>
    <col min="9990" max="9990" width="18.42578125" style="303" customWidth="1"/>
    <col min="9991" max="9991" width="15.42578125" style="303" customWidth="1"/>
    <col min="9992" max="9992" width="14.5703125" style="303" customWidth="1"/>
    <col min="9993" max="9993" width="15" style="303" customWidth="1"/>
    <col min="9994" max="9994" width="6.7109375" style="303" customWidth="1"/>
    <col min="9995" max="9995" width="14.28515625" style="303" customWidth="1"/>
    <col min="9996" max="9996" width="17.5703125" style="303" customWidth="1"/>
    <col min="9997" max="9997" width="27.7109375" style="303" customWidth="1"/>
    <col min="9998" max="10000" width="9.140625" style="303" customWidth="1"/>
    <col min="10001" max="10001" width="14.85546875" style="303" customWidth="1"/>
    <col min="10002" max="10002" width="13.85546875" style="303" customWidth="1"/>
    <col min="10003" max="10224" width="9.140625" style="303" customWidth="1"/>
    <col min="10225" max="10225" width="9" style="303"/>
    <col min="10226" max="10226" width="6.5703125" style="303" customWidth="1"/>
    <col min="10227" max="10227" width="79.5703125" style="303" customWidth="1"/>
    <col min="10228" max="10228" width="23.5703125" style="303" customWidth="1"/>
    <col min="10229" max="10229" width="27.85546875" style="303" customWidth="1"/>
    <col min="10230" max="10230" width="22.28515625" style="303" customWidth="1"/>
    <col min="10231" max="10231" width="23.5703125" style="303" customWidth="1"/>
    <col min="10232" max="10232" width="39" style="303" customWidth="1"/>
    <col min="10233" max="10233" width="36.42578125" style="303" customWidth="1"/>
    <col min="10234" max="10234" width="8" style="303" customWidth="1"/>
    <col min="10235" max="10235" width="15.5703125" style="303" customWidth="1"/>
    <col min="10236" max="10236" width="17.28515625" style="303" customWidth="1"/>
    <col min="10237" max="10237" width="18.85546875" style="303" customWidth="1"/>
    <col min="10238" max="10238" width="81" style="303" customWidth="1"/>
    <col min="10239" max="10239" width="14.85546875" style="303" customWidth="1"/>
    <col min="10240" max="10240" width="15.7109375" style="303" customWidth="1"/>
    <col min="10241" max="10241" width="17.5703125" style="303" customWidth="1"/>
    <col min="10242" max="10242" width="18.42578125" style="303" customWidth="1"/>
    <col min="10243" max="10243" width="16.5703125" style="303" customWidth="1"/>
    <col min="10244" max="10244" width="17.7109375" style="303" customWidth="1"/>
    <col min="10245" max="10245" width="17.85546875" style="303" customWidth="1"/>
    <col min="10246" max="10246" width="18.42578125" style="303" customWidth="1"/>
    <col min="10247" max="10247" width="15.42578125" style="303" customWidth="1"/>
    <col min="10248" max="10248" width="14.5703125" style="303" customWidth="1"/>
    <col min="10249" max="10249" width="15" style="303" customWidth="1"/>
    <col min="10250" max="10250" width="6.7109375" style="303" customWidth="1"/>
    <col min="10251" max="10251" width="14.28515625" style="303" customWidth="1"/>
    <col min="10252" max="10252" width="17.5703125" style="303" customWidth="1"/>
    <col min="10253" max="10253" width="27.7109375" style="303" customWidth="1"/>
    <col min="10254" max="10256" width="9.140625" style="303" customWidth="1"/>
    <col min="10257" max="10257" width="14.85546875" style="303" customWidth="1"/>
    <col min="10258" max="10258" width="13.85546875" style="303" customWidth="1"/>
    <col min="10259" max="10480" width="9.140625" style="303" customWidth="1"/>
    <col min="10481" max="10481" width="9" style="303"/>
    <col min="10482" max="10482" width="6.5703125" style="303" customWidth="1"/>
    <col min="10483" max="10483" width="79.5703125" style="303" customWidth="1"/>
    <col min="10484" max="10484" width="23.5703125" style="303" customWidth="1"/>
    <col min="10485" max="10485" width="27.85546875" style="303" customWidth="1"/>
    <col min="10486" max="10486" width="22.28515625" style="303" customWidth="1"/>
    <col min="10487" max="10487" width="23.5703125" style="303" customWidth="1"/>
    <col min="10488" max="10488" width="39" style="303" customWidth="1"/>
    <col min="10489" max="10489" width="36.42578125" style="303" customWidth="1"/>
    <col min="10490" max="10490" width="8" style="303" customWidth="1"/>
    <col min="10491" max="10491" width="15.5703125" style="303" customWidth="1"/>
    <col min="10492" max="10492" width="17.28515625" style="303" customWidth="1"/>
    <col min="10493" max="10493" width="18.85546875" style="303" customWidth="1"/>
    <col min="10494" max="10494" width="81" style="303" customWidth="1"/>
    <col min="10495" max="10495" width="14.85546875" style="303" customWidth="1"/>
    <col min="10496" max="10496" width="15.7109375" style="303" customWidth="1"/>
    <col min="10497" max="10497" width="17.5703125" style="303" customWidth="1"/>
    <col min="10498" max="10498" width="18.42578125" style="303" customWidth="1"/>
    <col min="10499" max="10499" width="16.5703125" style="303" customWidth="1"/>
    <col min="10500" max="10500" width="17.7109375" style="303" customWidth="1"/>
    <col min="10501" max="10501" width="17.85546875" style="303" customWidth="1"/>
    <col min="10502" max="10502" width="18.42578125" style="303" customWidth="1"/>
    <col min="10503" max="10503" width="15.42578125" style="303" customWidth="1"/>
    <col min="10504" max="10504" width="14.5703125" style="303" customWidth="1"/>
    <col min="10505" max="10505" width="15" style="303" customWidth="1"/>
    <col min="10506" max="10506" width="6.7109375" style="303" customWidth="1"/>
    <col min="10507" max="10507" width="14.28515625" style="303" customWidth="1"/>
    <col min="10508" max="10508" width="17.5703125" style="303" customWidth="1"/>
    <col min="10509" max="10509" width="27.7109375" style="303" customWidth="1"/>
    <col min="10510" max="10512" width="9.140625" style="303" customWidth="1"/>
    <col min="10513" max="10513" width="14.85546875" style="303" customWidth="1"/>
    <col min="10514" max="10514" width="13.85546875" style="303" customWidth="1"/>
    <col min="10515" max="10736" width="9.140625" style="303" customWidth="1"/>
    <col min="10737" max="10737" width="9" style="303"/>
    <col min="10738" max="10738" width="6.5703125" style="303" customWidth="1"/>
    <col min="10739" max="10739" width="79.5703125" style="303" customWidth="1"/>
    <col min="10740" max="10740" width="23.5703125" style="303" customWidth="1"/>
    <col min="10741" max="10741" width="27.85546875" style="303" customWidth="1"/>
    <col min="10742" max="10742" width="22.28515625" style="303" customWidth="1"/>
    <col min="10743" max="10743" width="23.5703125" style="303" customWidth="1"/>
    <col min="10744" max="10744" width="39" style="303" customWidth="1"/>
    <col min="10745" max="10745" width="36.42578125" style="303" customWidth="1"/>
    <col min="10746" max="10746" width="8" style="303" customWidth="1"/>
    <col min="10747" max="10747" width="15.5703125" style="303" customWidth="1"/>
    <col min="10748" max="10748" width="17.28515625" style="303" customWidth="1"/>
    <col min="10749" max="10749" width="18.85546875" style="303" customWidth="1"/>
    <col min="10750" max="10750" width="81" style="303" customWidth="1"/>
    <col min="10751" max="10751" width="14.85546875" style="303" customWidth="1"/>
    <col min="10752" max="10752" width="15.7109375" style="303" customWidth="1"/>
    <col min="10753" max="10753" width="17.5703125" style="303" customWidth="1"/>
    <col min="10754" max="10754" width="18.42578125" style="303" customWidth="1"/>
    <col min="10755" max="10755" width="16.5703125" style="303" customWidth="1"/>
    <col min="10756" max="10756" width="17.7109375" style="303" customWidth="1"/>
    <col min="10757" max="10757" width="17.85546875" style="303" customWidth="1"/>
    <col min="10758" max="10758" width="18.42578125" style="303" customWidth="1"/>
    <col min="10759" max="10759" width="15.42578125" style="303" customWidth="1"/>
    <col min="10760" max="10760" width="14.5703125" style="303" customWidth="1"/>
    <col min="10761" max="10761" width="15" style="303" customWidth="1"/>
    <col min="10762" max="10762" width="6.7109375" style="303" customWidth="1"/>
    <col min="10763" max="10763" width="14.28515625" style="303" customWidth="1"/>
    <col min="10764" max="10764" width="17.5703125" style="303" customWidth="1"/>
    <col min="10765" max="10765" width="27.7109375" style="303" customWidth="1"/>
    <col min="10766" max="10768" width="9.140625" style="303" customWidth="1"/>
    <col min="10769" max="10769" width="14.85546875" style="303" customWidth="1"/>
    <col min="10770" max="10770" width="13.85546875" style="303" customWidth="1"/>
    <col min="10771" max="10992" width="9.140625" style="303" customWidth="1"/>
    <col min="10993" max="10993" width="9" style="303"/>
    <col min="10994" max="10994" width="6.5703125" style="303" customWidth="1"/>
    <col min="10995" max="10995" width="79.5703125" style="303" customWidth="1"/>
    <col min="10996" max="10996" width="23.5703125" style="303" customWidth="1"/>
    <col min="10997" max="10997" width="27.85546875" style="303" customWidth="1"/>
    <col min="10998" max="10998" width="22.28515625" style="303" customWidth="1"/>
    <col min="10999" max="10999" width="23.5703125" style="303" customWidth="1"/>
    <col min="11000" max="11000" width="39" style="303" customWidth="1"/>
    <col min="11001" max="11001" width="36.42578125" style="303" customWidth="1"/>
    <col min="11002" max="11002" width="8" style="303" customWidth="1"/>
    <col min="11003" max="11003" width="15.5703125" style="303" customWidth="1"/>
    <col min="11004" max="11004" width="17.28515625" style="303" customWidth="1"/>
    <col min="11005" max="11005" width="18.85546875" style="303" customWidth="1"/>
    <col min="11006" max="11006" width="81" style="303" customWidth="1"/>
    <col min="11007" max="11007" width="14.85546875" style="303" customWidth="1"/>
    <col min="11008" max="11008" width="15.7109375" style="303" customWidth="1"/>
    <col min="11009" max="11009" width="17.5703125" style="303" customWidth="1"/>
    <col min="11010" max="11010" width="18.42578125" style="303" customWidth="1"/>
    <col min="11011" max="11011" width="16.5703125" style="303" customWidth="1"/>
    <col min="11012" max="11012" width="17.7109375" style="303" customWidth="1"/>
    <col min="11013" max="11013" width="17.85546875" style="303" customWidth="1"/>
    <col min="11014" max="11014" width="18.42578125" style="303" customWidth="1"/>
    <col min="11015" max="11015" width="15.42578125" style="303" customWidth="1"/>
    <col min="11016" max="11016" width="14.5703125" style="303" customWidth="1"/>
    <col min="11017" max="11017" width="15" style="303" customWidth="1"/>
    <col min="11018" max="11018" width="6.7109375" style="303" customWidth="1"/>
    <col min="11019" max="11019" width="14.28515625" style="303" customWidth="1"/>
    <col min="11020" max="11020" width="17.5703125" style="303" customWidth="1"/>
    <col min="11021" max="11021" width="27.7109375" style="303" customWidth="1"/>
    <col min="11022" max="11024" width="9.140625" style="303" customWidth="1"/>
    <col min="11025" max="11025" width="14.85546875" style="303" customWidth="1"/>
    <col min="11026" max="11026" width="13.85546875" style="303" customWidth="1"/>
    <col min="11027" max="11248" width="9.140625" style="303" customWidth="1"/>
    <col min="11249" max="11249" width="9" style="303"/>
    <col min="11250" max="11250" width="6.5703125" style="303" customWidth="1"/>
    <col min="11251" max="11251" width="79.5703125" style="303" customWidth="1"/>
    <col min="11252" max="11252" width="23.5703125" style="303" customWidth="1"/>
    <col min="11253" max="11253" width="27.85546875" style="303" customWidth="1"/>
    <col min="11254" max="11254" width="22.28515625" style="303" customWidth="1"/>
    <col min="11255" max="11255" width="23.5703125" style="303" customWidth="1"/>
    <col min="11256" max="11256" width="39" style="303" customWidth="1"/>
    <col min="11257" max="11257" width="36.42578125" style="303" customWidth="1"/>
    <col min="11258" max="11258" width="8" style="303" customWidth="1"/>
    <col min="11259" max="11259" width="15.5703125" style="303" customWidth="1"/>
    <col min="11260" max="11260" width="17.28515625" style="303" customWidth="1"/>
    <col min="11261" max="11261" width="18.85546875" style="303" customWidth="1"/>
    <col min="11262" max="11262" width="81" style="303" customWidth="1"/>
    <col min="11263" max="11263" width="14.85546875" style="303" customWidth="1"/>
    <col min="11264" max="11264" width="15.7109375" style="303" customWidth="1"/>
    <col min="11265" max="11265" width="17.5703125" style="303" customWidth="1"/>
    <col min="11266" max="11266" width="18.42578125" style="303" customWidth="1"/>
    <col min="11267" max="11267" width="16.5703125" style="303" customWidth="1"/>
    <col min="11268" max="11268" width="17.7109375" style="303" customWidth="1"/>
    <col min="11269" max="11269" width="17.85546875" style="303" customWidth="1"/>
    <col min="11270" max="11270" width="18.42578125" style="303" customWidth="1"/>
    <col min="11271" max="11271" width="15.42578125" style="303" customWidth="1"/>
    <col min="11272" max="11272" width="14.5703125" style="303" customWidth="1"/>
    <col min="11273" max="11273" width="15" style="303" customWidth="1"/>
    <col min="11274" max="11274" width="6.7109375" style="303" customWidth="1"/>
    <col min="11275" max="11275" width="14.28515625" style="303" customWidth="1"/>
    <col min="11276" max="11276" width="17.5703125" style="303" customWidth="1"/>
    <col min="11277" max="11277" width="27.7109375" style="303" customWidth="1"/>
    <col min="11278" max="11280" width="9.140625" style="303" customWidth="1"/>
    <col min="11281" max="11281" width="14.85546875" style="303" customWidth="1"/>
    <col min="11282" max="11282" width="13.85546875" style="303" customWidth="1"/>
    <col min="11283" max="11504" width="9.140625" style="303" customWidth="1"/>
    <col min="11505" max="11505" width="9" style="303"/>
    <col min="11506" max="11506" width="6.5703125" style="303" customWidth="1"/>
    <col min="11507" max="11507" width="79.5703125" style="303" customWidth="1"/>
    <col min="11508" max="11508" width="23.5703125" style="303" customWidth="1"/>
    <col min="11509" max="11509" width="27.85546875" style="303" customWidth="1"/>
    <col min="11510" max="11510" width="22.28515625" style="303" customWidth="1"/>
    <col min="11511" max="11511" width="23.5703125" style="303" customWidth="1"/>
    <col min="11512" max="11512" width="39" style="303" customWidth="1"/>
    <col min="11513" max="11513" width="36.42578125" style="303" customWidth="1"/>
    <col min="11514" max="11514" width="8" style="303" customWidth="1"/>
    <col min="11515" max="11515" width="15.5703125" style="303" customWidth="1"/>
    <col min="11516" max="11516" width="17.28515625" style="303" customWidth="1"/>
    <col min="11517" max="11517" width="18.85546875" style="303" customWidth="1"/>
    <col min="11518" max="11518" width="81" style="303" customWidth="1"/>
    <col min="11519" max="11519" width="14.85546875" style="303" customWidth="1"/>
    <col min="11520" max="11520" width="15.7109375" style="303" customWidth="1"/>
    <col min="11521" max="11521" width="17.5703125" style="303" customWidth="1"/>
    <col min="11522" max="11522" width="18.42578125" style="303" customWidth="1"/>
    <col min="11523" max="11523" width="16.5703125" style="303" customWidth="1"/>
    <col min="11524" max="11524" width="17.7109375" style="303" customWidth="1"/>
    <col min="11525" max="11525" width="17.85546875" style="303" customWidth="1"/>
    <col min="11526" max="11526" width="18.42578125" style="303" customWidth="1"/>
    <col min="11527" max="11527" width="15.42578125" style="303" customWidth="1"/>
    <col min="11528" max="11528" width="14.5703125" style="303" customWidth="1"/>
    <col min="11529" max="11529" width="15" style="303" customWidth="1"/>
    <col min="11530" max="11530" width="6.7109375" style="303" customWidth="1"/>
    <col min="11531" max="11531" width="14.28515625" style="303" customWidth="1"/>
    <col min="11532" max="11532" width="17.5703125" style="303" customWidth="1"/>
    <col min="11533" max="11533" width="27.7109375" style="303" customWidth="1"/>
    <col min="11534" max="11536" width="9.140625" style="303" customWidth="1"/>
    <col min="11537" max="11537" width="14.85546875" style="303" customWidth="1"/>
    <col min="11538" max="11538" width="13.85546875" style="303" customWidth="1"/>
    <col min="11539" max="11760" width="9.140625" style="303" customWidth="1"/>
    <col min="11761" max="11761" width="9" style="303"/>
    <col min="11762" max="11762" width="6.5703125" style="303" customWidth="1"/>
    <col min="11763" max="11763" width="79.5703125" style="303" customWidth="1"/>
    <col min="11764" max="11764" width="23.5703125" style="303" customWidth="1"/>
    <col min="11765" max="11765" width="27.85546875" style="303" customWidth="1"/>
    <col min="11766" max="11766" width="22.28515625" style="303" customWidth="1"/>
    <col min="11767" max="11767" width="23.5703125" style="303" customWidth="1"/>
    <col min="11768" max="11768" width="39" style="303" customWidth="1"/>
    <col min="11769" max="11769" width="36.42578125" style="303" customWidth="1"/>
    <col min="11770" max="11770" width="8" style="303" customWidth="1"/>
    <col min="11771" max="11771" width="15.5703125" style="303" customWidth="1"/>
    <col min="11772" max="11772" width="17.28515625" style="303" customWidth="1"/>
    <col min="11773" max="11773" width="18.85546875" style="303" customWidth="1"/>
    <col min="11774" max="11774" width="81" style="303" customWidth="1"/>
    <col min="11775" max="11775" width="14.85546875" style="303" customWidth="1"/>
    <col min="11776" max="11776" width="15.7109375" style="303" customWidth="1"/>
    <col min="11777" max="11777" width="17.5703125" style="303" customWidth="1"/>
    <col min="11778" max="11778" width="18.42578125" style="303" customWidth="1"/>
    <col min="11779" max="11779" width="16.5703125" style="303" customWidth="1"/>
    <col min="11780" max="11780" width="17.7109375" style="303" customWidth="1"/>
    <col min="11781" max="11781" width="17.85546875" style="303" customWidth="1"/>
    <col min="11782" max="11782" width="18.42578125" style="303" customWidth="1"/>
    <col min="11783" max="11783" width="15.42578125" style="303" customWidth="1"/>
    <col min="11784" max="11784" width="14.5703125" style="303" customWidth="1"/>
    <col min="11785" max="11785" width="15" style="303" customWidth="1"/>
    <col min="11786" max="11786" width="6.7109375" style="303" customWidth="1"/>
    <col min="11787" max="11787" width="14.28515625" style="303" customWidth="1"/>
    <col min="11788" max="11788" width="17.5703125" style="303" customWidth="1"/>
    <col min="11789" max="11789" width="27.7109375" style="303" customWidth="1"/>
    <col min="11790" max="11792" width="9.140625" style="303" customWidth="1"/>
    <col min="11793" max="11793" width="14.85546875" style="303" customWidth="1"/>
    <col min="11794" max="11794" width="13.85546875" style="303" customWidth="1"/>
    <col min="11795" max="12016" width="9.140625" style="303" customWidth="1"/>
    <col min="12017" max="12017" width="9" style="303"/>
    <col min="12018" max="12018" width="6.5703125" style="303" customWidth="1"/>
    <col min="12019" max="12019" width="79.5703125" style="303" customWidth="1"/>
    <col min="12020" max="12020" width="23.5703125" style="303" customWidth="1"/>
    <col min="12021" max="12021" width="27.85546875" style="303" customWidth="1"/>
    <col min="12022" max="12022" width="22.28515625" style="303" customWidth="1"/>
    <col min="12023" max="12023" width="23.5703125" style="303" customWidth="1"/>
    <col min="12024" max="12024" width="39" style="303" customWidth="1"/>
    <col min="12025" max="12025" width="36.42578125" style="303" customWidth="1"/>
    <col min="12026" max="12026" width="8" style="303" customWidth="1"/>
    <col min="12027" max="12027" width="15.5703125" style="303" customWidth="1"/>
    <col min="12028" max="12028" width="17.28515625" style="303" customWidth="1"/>
    <col min="12029" max="12029" width="18.85546875" style="303" customWidth="1"/>
    <col min="12030" max="12030" width="81" style="303" customWidth="1"/>
    <col min="12031" max="12031" width="14.85546875" style="303" customWidth="1"/>
    <col min="12032" max="12032" width="15.7109375" style="303" customWidth="1"/>
    <col min="12033" max="12033" width="17.5703125" style="303" customWidth="1"/>
    <col min="12034" max="12034" width="18.42578125" style="303" customWidth="1"/>
    <col min="12035" max="12035" width="16.5703125" style="303" customWidth="1"/>
    <col min="12036" max="12036" width="17.7109375" style="303" customWidth="1"/>
    <col min="12037" max="12037" width="17.85546875" style="303" customWidth="1"/>
    <col min="12038" max="12038" width="18.42578125" style="303" customWidth="1"/>
    <col min="12039" max="12039" width="15.42578125" style="303" customWidth="1"/>
    <col min="12040" max="12040" width="14.5703125" style="303" customWidth="1"/>
    <col min="12041" max="12041" width="15" style="303" customWidth="1"/>
    <col min="12042" max="12042" width="6.7109375" style="303" customWidth="1"/>
    <col min="12043" max="12043" width="14.28515625" style="303" customWidth="1"/>
    <col min="12044" max="12044" width="17.5703125" style="303" customWidth="1"/>
    <col min="12045" max="12045" width="27.7109375" style="303" customWidth="1"/>
    <col min="12046" max="12048" width="9.140625" style="303" customWidth="1"/>
    <col min="12049" max="12049" width="14.85546875" style="303" customWidth="1"/>
    <col min="12050" max="12050" width="13.85546875" style="303" customWidth="1"/>
    <col min="12051" max="12272" width="9.140625" style="303" customWidth="1"/>
    <col min="12273" max="12273" width="9" style="303"/>
    <col min="12274" max="12274" width="6.5703125" style="303" customWidth="1"/>
    <col min="12275" max="12275" width="79.5703125" style="303" customWidth="1"/>
    <col min="12276" max="12276" width="23.5703125" style="303" customWidth="1"/>
    <col min="12277" max="12277" width="27.85546875" style="303" customWidth="1"/>
    <col min="12278" max="12278" width="22.28515625" style="303" customWidth="1"/>
    <col min="12279" max="12279" width="23.5703125" style="303" customWidth="1"/>
    <col min="12280" max="12280" width="39" style="303" customWidth="1"/>
    <col min="12281" max="12281" width="36.42578125" style="303" customWidth="1"/>
    <col min="12282" max="12282" width="8" style="303" customWidth="1"/>
    <col min="12283" max="12283" width="15.5703125" style="303" customWidth="1"/>
    <col min="12284" max="12284" width="17.28515625" style="303" customWidth="1"/>
    <col min="12285" max="12285" width="18.85546875" style="303" customWidth="1"/>
    <col min="12286" max="12286" width="81" style="303" customWidth="1"/>
    <col min="12287" max="12287" width="14.85546875" style="303" customWidth="1"/>
    <col min="12288" max="12288" width="15.7109375" style="303" customWidth="1"/>
    <col min="12289" max="12289" width="17.5703125" style="303" customWidth="1"/>
    <col min="12290" max="12290" width="18.42578125" style="303" customWidth="1"/>
    <col min="12291" max="12291" width="16.5703125" style="303" customWidth="1"/>
    <col min="12292" max="12292" width="17.7109375" style="303" customWidth="1"/>
    <col min="12293" max="12293" width="17.85546875" style="303" customWidth="1"/>
    <col min="12294" max="12294" width="18.42578125" style="303" customWidth="1"/>
    <col min="12295" max="12295" width="15.42578125" style="303" customWidth="1"/>
    <col min="12296" max="12296" width="14.5703125" style="303" customWidth="1"/>
    <col min="12297" max="12297" width="15" style="303" customWidth="1"/>
    <col min="12298" max="12298" width="6.7109375" style="303" customWidth="1"/>
    <col min="12299" max="12299" width="14.28515625" style="303" customWidth="1"/>
    <col min="12300" max="12300" width="17.5703125" style="303" customWidth="1"/>
    <col min="12301" max="12301" width="27.7109375" style="303" customWidth="1"/>
    <col min="12302" max="12304" width="9.140625" style="303" customWidth="1"/>
    <col min="12305" max="12305" width="14.85546875" style="303" customWidth="1"/>
    <col min="12306" max="12306" width="13.85546875" style="303" customWidth="1"/>
    <col min="12307" max="12528" width="9.140625" style="303" customWidth="1"/>
    <col min="12529" max="12529" width="9" style="303"/>
    <col min="12530" max="12530" width="6.5703125" style="303" customWidth="1"/>
    <col min="12531" max="12531" width="79.5703125" style="303" customWidth="1"/>
    <col min="12532" max="12532" width="23.5703125" style="303" customWidth="1"/>
    <col min="12533" max="12533" width="27.85546875" style="303" customWidth="1"/>
    <col min="12534" max="12534" width="22.28515625" style="303" customWidth="1"/>
    <col min="12535" max="12535" width="23.5703125" style="303" customWidth="1"/>
    <col min="12536" max="12536" width="39" style="303" customWidth="1"/>
    <col min="12537" max="12537" width="36.42578125" style="303" customWidth="1"/>
    <col min="12538" max="12538" width="8" style="303" customWidth="1"/>
    <col min="12539" max="12539" width="15.5703125" style="303" customWidth="1"/>
    <col min="12540" max="12540" width="17.28515625" style="303" customWidth="1"/>
    <col min="12541" max="12541" width="18.85546875" style="303" customWidth="1"/>
    <col min="12542" max="12542" width="81" style="303" customWidth="1"/>
    <col min="12543" max="12543" width="14.85546875" style="303" customWidth="1"/>
    <col min="12544" max="12544" width="15.7109375" style="303" customWidth="1"/>
    <col min="12545" max="12545" width="17.5703125" style="303" customWidth="1"/>
    <col min="12546" max="12546" width="18.42578125" style="303" customWidth="1"/>
    <col min="12547" max="12547" width="16.5703125" style="303" customWidth="1"/>
    <col min="12548" max="12548" width="17.7109375" style="303" customWidth="1"/>
    <col min="12549" max="12549" width="17.85546875" style="303" customWidth="1"/>
    <col min="12550" max="12550" width="18.42578125" style="303" customWidth="1"/>
    <col min="12551" max="12551" width="15.42578125" style="303" customWidth="1"/>
    <col min="12552" max="12552" width="14.5703125" style="303" customWidth="1"/>
    <col min="12553" max="12553" width="15" style="303" customWidth="1"/>
    <col min="12554" max="12554" width="6.7109375" style="303" customWidth="1"/>
    <col min="12555" max="12555" width="14.28515625" style="303" customWidth="1"/>
    <col min="12556" max="12556" width="17.5703125" style="303" customWidth="1"/>
    <col min="12557" max="12557" width="27.7109375" style="303" customWidth="1"/>
    <col min="12558" max="12560" width="9.140625" style="303" customWidth="1"/>
    <col min="12561" max="12561" width="14.85546875" style="303" customWidth="1"/>
    <col min="12562" max="12562" width="13.85546875" style="303" customWidth="1"/>
    <col min="12563" max="12784" width="9.140625" style="303" customWidth="1"/>
    <col min="12785" max="12785" width="9" style="303"/>
    <col min="12786" max="12786" width="6.5703125" style="303" customWidth="1"/>
    <col min="12787" max="12787" width="79.5703125" style="303" customWidth="1"/>
    <col min="12788" max="12788" width="23.5703125" style="303" customWidth="1"/>
    <col min="12789" max="12789" width="27.85546875" style="303" customWidth="1"/>
    <col min="12790" max="12790" width="22.28515625" style="303" customWidth="1"/>
    <col min="12791" max="12791" width="23.5703125" style="303" customWidth="1"/>
    <col min="12792" max="12792" width="39" style="303" customWidth="1"/>
    <col min="12793" max="12793" width="36.42578125" style="303" customWidth="1"/>
    <col min="12794" max="12794" width="8" style="303" customWidth="1"/>
    <col min="12795" max="12795" width="15.5703125" style="303" customWidth="1"/>
    <col min="12796" max="12796" width="17.28515625" style="303" customWidth="1"/>
    <col min="12797" max="12797" width="18.85546875" style="303" customWidth="1"/>
    <col min="12798" max="12798" width="81" style="303" customWidth="1"/>
    <col min="12799" max="12799" width="14.85546875" style="303" customWidth="1"/>
    <col min="12800" max="12800" width="15.7109375" style="303" customWidth="1"/>
    <col min="12801" max="12801" width="17.5703125" style="303" customWidth="1"/>
    <col min="12802" max="12802" width="18.42578125" style="303" customWidth="1"/>
    <col min="12803" max="12803" width="16.5703125" style="303" customWidth="1"/>
    <col min="12804" max="12804" width="17.7109375" style="303" customWidth="1"/>
    <col min="12805" max="12805" width="17.85546875" style="303" customWidth="1"/>
    <col min="12806" max="12806" width="18.42578125" style="303" customWidth="1"/>
    <col min="12807" max="12807" width="15.42578125" style="303" customWidth="1"/>
    <col min="12808" max="12808" width="14.5703125" style="303" customWidth="1"/>
    <col min="12809" max="12809" width="15" style="303" customWidth="1"/>
    <col min="12810" max="12810" width="6.7109375" style="303" customWidth="1"/>
    <col min="12811" max="12811" width="14.28515625" style="303" customWidth="1"/>
    <col min="12812" max="12812" width="17.5703125" style="303" customWidth="1"/>
    <col min="12813" max="12813" width="27.7109375" style="303" customWidth="1"/>
    <col min="12814" max="12816" width="9.140625" style="303" customWidth="1"/>
    <col min="12817" max="12817" width="14.85546875" style="303" customWidth="1"/>
    <col min="12818" max="12818" width="13.85546875" style="303" customWidth="1"/>
    <col min="12819" max="13040" width="9.140625" style="303" customWidth="1"/>
    <col min="13041" max="13041" width="9" style="303"/>
    <col min="13042" max="13042" width="6.5703125" style="303" customWidth="1"/>
    <col min="13043" max="13043" width="79.5703125" style="303" customWidth="1"/>
    <col min="13044" max="13044" width="23.5703125" style="303" customWidth="1"/>
    <col min="13045" max="13045" width="27.85546875" style="303" customWidth="1"/>
    <col min="13046" max="13046" width="22.28515625" style="303" customWidth="1"/>
    <col min="13047" max="13047" width="23.5703125" style="303" customWidth="1"/>
    <col min="13048" max="13048" width="39" style="303" customWidth="1"/>
    <col min="13049" max="13049" width="36.42578125" style="303" customWidth="1"/>
    <col min="13050" max="13050" width="8" style="303" customWidth="1"/>
    <col min="13051" max="13051" width="15.5703125" style="303" customWidth="1"/>
    <col min="13052" max="13052" width="17.28515625" style="303" customWidth="1"/>
    <col min="13053" max="13053" width="18.85546875" style="303" customWidth="1"/>
    <col min="13054" max="13054" width="81" style="303" customWidth="1"/>
    <col min="13055" max="13055" width="14.85546875" style="303" customWidth="1"/>
    <col min="13056" max="13056" width="15.7109375" style="303" customWidth="1"/>
    <col min="13057" max="13057" width="17.5703125" style="303" customWidth="1"/>
    <col min="13058" max="13058" width="18.42578125" style="303" customWidth="1"/>
    <col min="13059" max="13059" width="16.5703125" style="303" customWidth="1"/>
    <col min="13060" max="13060" width="17.7109375" style="303" customWidth="1"/>
    <col min="13061" max="13061" width="17.85546875" style="303" customWidth="1"/>
    <col min="13062" max="13062" width="18.42578125" style="303" customWidth="1"/>
    <col min="13063" max="13063" width="15.42578125" style="303" customWidth="1"/>
    <col min="13064" max="13064" width="14.5703125" style="303" customWidth="1"/>
    <col min="13065" max="13065" width="15" style="303" customWidth="1"/>
    <col min="13066" max="13066" width="6.7109375" style="303" customWidth="1"/>
    <col min="13067" max="13067" width="14.28515625" style="303" customWidth="1"/>
    <col min="13068" max="13068" width="17.5703125" style="303" customWidth="1"/>
    <col min="13069" max="13069" width="27.7109375" style="303" customWidth="1"/>
    <col min="13070" max="13072" width="9.140625" style="303" customWidth="1"/>
    <col min="13073" max="13073" width="14.85546875" style="303" customWidth="1"/>
    <col min="13074" max="13074" width="13.85546875" style="303" customWidth="1"/>
    <col min="13075" max="13296" width="9.140625" style="303" customWidth="1"/>
    <col min="13297" max="13297" width="9" style="303"/>
    <col min="13298" max="13298" width="6.5703125" style="303" customWidth="1"/>
    <col min="13299" max="13299" width="79.5703125" style="303" customWidth="1"/>
    <col min="13300" max="13300" width="23.5703125" style="303" customWidth="1"/>
    <col min="13301" max="13301" width="27.85546875" style="303" customWidth="1"/>
    <col min="13302" max="13302" width="22.28515625" style="303" customWidth="1"/>
    <col min="13303" max="13303" width="23.5703125" style="303" customWidth="1"/>
    <col min="13304" max="13304" width="39" style="303" customWidth="1"/>
    <col min="13305" max="13305" width="36.42578125" style="303" customWidth="1"/>
    <col min="13306" max="13306" width="8" style="303" customWidth="1"/>
    <col min="13307" max="13307" width="15.5703125" style="303" customWidth="1"/>
    <col min="13308" max="13308" width="17.28515625" style="303" customWidth="1"/>
    <col min="13309" max="13309" width="18.85546875" style="303" customWidth="1"/>
    <col min="13310" max="13310" width="81" style="303" customWidth="1"/>
    <col min="13311" max="13311" width="14.85546875" style="303" customWidth="1"/>
    <col min="13312" max="13312" width="15.7109375" style="303" customWidth="1"/>
    <col min="13313" max="13313" width="17.5703125" style="303" customWidth="1"/>
    <col min="13314" max="13314" width="18.42578125" style="303" customWidth="1"/>
    <col min="13315" max="13315" width="16.5703125" style="303" customWidth="1"/>
    <col min="13316" max="13316" width="17.7109375" style="303" customWidth="1"/>
    <col min="13317" max="13317" width="17.85546875" style="303" customWidth="1"/>
    <col min="13318" max="13318" width="18.42578125" style="303" customWidth="1"/>
    <col min="13319" max="13319" width="15.42578125" style="303" customWidth="1"/>
    <col min="13320" max="13320" width="14.5703125" style="303" customWidth="1"/>
    <col min="13321" max="13321" width="15" style="303" customWidth="1"/>
    <col min="13322" max="13322" width="6.7109375" style="303" customWidth="1"/>
    <col min="13323" max="13323" width="14.28515625" style="303" customWidth="1"/>
    <col min="13324" max="13324" width="17.5703125" style="303" customWidth="1"/>
    <col min="13325" max="13325" width="27.7109375" style="303" customWidth="1"/>
    <col min="13326" max="13328" width="9.140625" style="303" customWidth="1"/>
    <col min="13329" max="13329" width="14.85546875" style="303" customWidth="1"/>
    <col min="13330" max="13330" width="13.85546875" style="303" customWidth="1"/>
    <col min="13331" max="13552" width="9.140625" style="303" customWidth="1"/>
    <col min="13553" max="13553" width="9" style="303"/>
    <col min="13554" max="13554" width="6.5703125" style="303" customWidth="1"/>
    <col min="13555" max="13555" width="79.5703125" style="303" customWidth="1"/>
    <col min="13556" max="13556" width="23.5703125" style="303" customWidth="1"/>
    <col min="13557" max="13557" width="27.85546875" style="303" customWidth="1"/>
    <col min="13558" max="13558" width="22.28515625" style="303" customWidth="1"/>
    <col min="13559" max="13559" width="23.5703125" style="303" customWidth="1"/>
    <col min="13560" max="13560" width="39" style="303" customWidth="1"/>
    <col min="13561" max="13561" width="36.42578125" style="303" customWidth="1"/>
    <col min="13562" max="13562" width="8" style="303" customWidth="1"/>
    <col min="13563" max="13563" width="15.5703125" style="303" customWidth="1"/>
    <col min="13564" max="13564" width="17.28515625" style="303" customWidth="1"/>
    <col min="13565" max="13565" width="18.85546875" style="303" customWidth="1"/>
    <col min="13566" max="13566" width="81" style="303" customWidth="1"/>
    <col min="13567" max="13567" width="14.85546875" style="303" customWidth="1"/>
    <col min="13568" max="13568" width="15.7109375" style="303" customWidth="1"/>
    <col min="13569" max="13569" width="17.5703125" style="303" customWidth="1"/>
    <col min="13570" max="13570" width="18.42578125" style="303" customWidth="1"/>
    <col min="13571" max="13571" width="16.5703125" style="303" customWidth="1"/>
    <col min="13572" max="13572" width="17.7109375" style="303" customWidth="1"/>
    <col min="13573" max="13573" width="17.85546875" style="303" customWidth="1"/>
    <col min="13574" max="13574" width="18.42578125" style="303" customWidth="1"/>
    <col min="13575" max="13575" width="15.42578125" style="303" customWidth="1"/>
    <col min="13576" max="13576" width="14.5703125" style="303" customWidth="1"/>
    <col min="13577" max="13577" width="15" style="303" customWidth="1"/>
    <col min="13578" max="13578" width="6.7109375" style="303" customWidth="1"/>
    <col min="13579" max="13579" width="14.28515625" style="303" customWidth="1"/>
    <col min="13580" max="13580" width="17.5703125" style="303" customWidth="1"/>
    <col min="13581" max="13581" width="27.7109375" style="303" customWidth="1"/>
    <col min="13582" max="13584" width="9.140625" style="303" customWidth="1"/>
    <col min="13585" max="13585" width="14.85546875" style="303" customWidth="1"/>
    <col min="13586" max="13586" width="13.85546875" style="303" customWidth="1"/>
    <col min="13587" max="13808" width="9.140625" style="303" customWidth="1"/>
    <col min="13809" max="13809" width="9" style="303"/>
    <col min="13810" max="13810" width="6.5703125" style="303" customWidth="1"/>
    <col min="13811" max="13811" width="79.5703125" style="303" customWidth="1"/>
    <col min="13812" max="13812" width="23.5703125" style="303" customWidth="1"/>
    <col min="13813" max="13813" width="27.85546875" style="303" customWidth="1"/>
    <col min="13814" max="13814" width="22.28515625" style="303" customWidth="1"/>
    <col min="13815" max="13815" width="23.5703125" style="303" customWidth="1"/>
    <col min="13816" max="13816" width="39" style="303" customWidth="1"/>
    <col min="13817" max="13817" width="36.42578125" style="303" customWidth="1"/>
    <col min="13818" max="13818" width="8" style="303" customWidth="1"/>
    <col min="13819" max="13819" width="15.5703125" style="303" customWidth="1"/>
    <col min="13820" max="13820" width="17.28515625" style="303" customWidth="1"/>
    <col min="13821" max="13821" width="18.85546875" style="303" customWidth="1"/>
    <col min="13822" max="13822" width="81" style="303" customWidth="1"/>
    <col min="13823" max="13823" width="14.85546875" style="303" customWidth="1"/>
    <col min="13824" max="13824" width="15.7109375" style="303" customWidth="1"/>
    <col min="13825" max="13825" width="17.5703125" style="303" customWidth="1"/>
    <col min="13826" max="13826" width="18.42578125" style="303" customWidth="1"/>
    <col min="13827" max="13827" width="16.5703125" style="303" customWidth="1"/>
    <col min="13828" max="13828" width="17.7109375" style="303" customWidth="1"/>
    <col min="13829" max="13829" width="17.85546875" style="303" customWidth="1"/>
    <col min="13830" max="13830" width="18.42578125" style="303" customWidth="1"/>
    <col min="13831" max="13831" width="15.42578125" style="303" customWidth="1"/>
    <col min="13832" max="13832" width="14.5703125" style="303" customWidth="1"/>
    <col min="13833" max="13833" width="15" style="303" customWidth="1"/>
    <col min="13834" max="13834" width="6.7109375" style="303" customWidth="1"/>
    <col min="13835" max="13835" width="14.28515625" style="303" customWidth="1"/>
    <col min="13836" max="13836" width="17.5703125" style="303" customWidth="1"/>
    <col min="13837" max="13837" width="27.7109375" style="303" customWidth="1"/>
    <col min="13838" max="13840" width="9.140625" style="303" customWidth="1"/>
    <col min="13841" max="13841" width="14.85546875" style="303" customWidth="1"/>
    <col min="13842" max="13842" width="13.85546875" style="303" customWidth="1"/>
    <col min="13843" max="14064" width="9.140625" style="303" customWidth="1"/>
    <col min="14065" max="14065" width="9" style="303"/>
    <col min="14066" max="14066" width="6.5703125" style="303" customWidth="1"/>
    <col min="14067" max="14067" width="79.5703125" style="303" customWidth="1"/>
    <col min="14068" max="14068" width="23.5703125" style="303" customWidth="1"/>
    <col min="14069" max="14069" width="27.85546875" style="303" customWidth="1"/>
    <col min="14070" max="14070" width="22.28515625" style="303" customWidth="1"/>
    <col min="14071" max="14071" width="23.5703125" style="303" customWidth="1"/>
    <col min="14072" max="14072" width="39" style="303" customWidth="1"/>
    <col min="14073" max="14073" width="36.42578125" style="303" customWidth="1"/>
    <col min="14074" max="14074" width="8" style="303" customWidth="1"/>
    <col min="14075" max="14075" width="15.5703125" style="303" customWidth="1"/>
    <col min="14076" max="14076" width="17.28515625" style="303" customWidth="1"/>
    <col min="14077" max="14077" width="18.85546875" style="303" customWidth="1"/>
    <col min="14078" max="14078" width="81" style="303" customWidth="1"/>
    <col min="14079" max="14079" width="14.85546875" style="303" customWidth="1"/>
    <col min="14080" max="14080" width="15.7109375" style="303" customWidth="1"/>
    <col min="14081" max="14081" width="17.5703125" style="303" customWidth="1"/>
    <col min="14082" max="14082" width="18.42578125" style="303" customWidth="1"/>
    <col min="14083" max="14083" width="16.5703125" style="303" customWidth="1"/>
    <col min="14084" max="14084" width="17.7109375" style="303" customWidth="1"/>
    <col min="14085" max="14085" width="17.85546875" style="303" customWidth="1"/>
    <col min="14086" max="14086" width="18.42578125" style="303" customWidth="1"/>
    <col min="14087" max="14087" width="15.42578125" style="303" customWidth="1"/>
    <col min="14088" max="14088" width="14.5703125" style="303" customWidth="1"/>
    <col min="14089" max="14089" width="15" style="303" customWidth="1"/>
    <col min="14090" max="14090" width="6.7109375" style="303" customWidth="1"/>
    <col min="14091" max="14091" width="14.28515625" style="303" customWidth="1"/>
    <col min="14092" max="14092" width="17.5703125" style="303" customWidth="1"/>
    <col min="14093" max="14093" width="27.7109375" style="303" customWidth="1"/>
    <col min="14094" max="14096" width="9.140625" style="303" customWidth="1"/>
    <col min="14097" max="14097" width="14.85546875" style="303" customWidth="1"/>
    <col min="14098" max="14098" width="13.85546875" style="303" customWidth="1"/>
    <col min="14099" max="14320" width="9.140625" style="303" customWidth="1"/>
    <col min="14321" max="14321" width="9" style="303"/>
    <col min="14322" max="14322" width="6.5703125" style="303" customWidth="1"/>
    <col min="14323" max="14323" width="79.5703125" style="303" customWidth="1"/>
    <col min="14324" max="14324" width="23.5703125" style="303" customWidth="1"/>
    <col min="14325" max="14325" width="27.85546875" style="303" customWidth="1"/>
    <col min="14326" max="14326" width="22.28515625" style="303" customWidth="1"/>
    <col min="14327" max="14327" width="23.5703125" style="303" customWidth="1"/>
    <col min="14328" max="14328" width="39" style="303" customWidth="1"/>
    <col min="14329" max="14329" width="36.42578125" style="303" customWidth="1"/>
    <col min="14330" max="14330" width="8" style="303" customWidth="1"/>
    <col min="14331" max="14331" width="15.5703125" style="303" customWidth="1"/>
    <col min="14332" max="14332" width="17.28515625" style="303" customWidth="1"/>
    <col min="14333" max="14333" width="18.85546875" style="303" customWidth="1"/>
    <col min="14334" max="14334" width="81" style="303" customWidth="1"/>
    <col min="14335" max="14335" width="14.85546875" style="303" customWidth="1"/>
    <col min="14336" max="14336" width="15.7109375" style="303" customWidth="1"/>
    <col min="14337" max="14337" width="17.5703125" style="303" customWidth="1"/>
    <col min="14338" max="14338" width="18.42578125" style="303" customWidth="1"/>
    <col min="14339" max="14339" width="16.5703125" style="303" customWidth="1"/>
    <col min="14340" max="14340" width="17.7109375" style="303" customWidth="1"/>
    <col min="14341" max="14341" width="17.85546875" style="303" customWidth="1"/>
    <col min="14342" max="14342" width="18.42578125" style="303" customWidth="1"/>
    <col min="14343" max="14343" width="15.42578125" style="303" customWidth="1"/>
    <col min="14344" max="14344" width="14.5703125" style="303" customWidth="1"/>
    <col min="14345" max="14345" width="15" style="303" customWidth="1"/>
    <col min="14346" max="14346" width="6.7109375" style="303" customWidth="1"/>
    <col min="14347" max="14347" width="14.28515625" style="303" customWidth="1"/>
    <col min="14348" max="14348" width="17.5703125" style="303" customWidth="1"/>
    <col min="14349" max="14349" width="27.7109375" style="303" customWidth="1"/>
    <col min="14350" max="14352" width="9.140625" style="303" customWidth="1"/>
    <col min="14353" max="14353" width="14.85546875" style="303" customWidth="1"/>
    <col min="14354" max="14354" width="13.85546875" style="303" customWidth="1"/>
    <col min="14355" max="14576" width="9.140625" style="303" customWidth="1"/>
    <col min="14577" max="14577" width="9" style="303"/>
    <col min="14578" max="14578" width="6.5703125" style="303" customWidth="1"/>
    <col min="14579" max="14579" width="79.5703125" style="303" customWidth="1"/>
    <col min="14580" max="14580" width="23.5703125" style="303" customWidth="1"/>
    <col min="14581" max="14581" width="27.85546875" style="303" customWidth="1"/>
    <col min="14582" max="14582" width="22.28515625" style="303" customWidth="1"/>
    <col min="14583" max="14583" width="23.5703125" style="303" customWidth="1"/>
    <col min="14584" max="14584" width="39" style="303" customWidth="1"/>
    <col min="14585" max="14585" width="36.42578125" style="303" customWidth="1"/>
    <col min="14586" max="14586" width="8" style="303" customWidth="1"/>
    <col min="14587" max="14587" width="15.5703125" style="303" customWidth="1"/>
    <col min="14588" max="14588" width="17.28515625" style="303" customWidth="1"/>
    <col min="14589" max="14589" width="18.85546875" style="303" customWidth="1"/>
    <col min="14590" max="14590" width="81" style="303" customWidth="1"/>
    <col min="14591" max="14591" width="14.85546875" style="303" customWidth="1"/>
    <col min="14592" max="14592" width="15.7109375" style="303" customWidth="1"/>
    <col min="14593" max="14593" width="17.5703125" style="303" customWidth="1"/>
    <col min="14594" max="14594" width="18.42578125" style="303" customWidth="1"/>
    <col min="14595" max="14595" width="16.5703125" style="303" customWidth="1"/>
    <col min="14596" max="14596" width="17.7109375" style="303" customWidth="1"/>
    <col min="14597" max="14597" width="17.85546875" style="303" customWidth="1"/>
    <col min="14598" max="14598" width="18.42578125" style="303" customWidth="1"/>
    <col min="14599" max="14599" width="15.42578125" style="303" customWidth="1"/>
    <col min="14600" max="14600" width="14.5703125" style="303" customWidth="1"/>
    <col min="14601" max="14601" width="15" style="303" customWidth="1"/>
    <col min="14602" max="14602" width="6.7109375" style="303" customWidth="1"/>
    <col min="14603" max="14603" width="14.28515625" style="303" customWidth="1"/>
    <col min="14604" max="14604" width="17.5703125" style="303" customWidth="1"/>
    <col min="14605" max="14605" width="27.7109375" style="303" customWidth="1"/>
    <col min="14606" max="14608" width="9.140625" style="303" customWidth="1"/>
    <col min="14609" max="14609" width="14.85546875" style="303" customWidth="1"/>
    <col min="14610" max="14610" width="13.85546875" style="303" customWidth="1"/>
    <col min="14611" max="14832" width="9.140625" style="303" customWidth="1"/>
    <col min="14833" max="14833" width="9" style="303"/>
    <col min="14834" max="14834" width="6.5703125" style="303" customWidth="1"/>
    <col min="14835" max="14835" width="79.5703125" style="303" customWidth="1"/>
    <col min="14836" max="14836" width="23.5703125" style="303" customWidth="1"/>
    <col min="14837" max="14837" width="27.85546875" style="303" customWidth="1"/>
    <col min="14838" max="14838" width="22.28515625" style="303" customWidth="1"/>
    <col min="14839" max="14839" width="23.5703125" style="303" customWidth="1"/>
    <col min="14840" max="14840" width="39" style="303" customWidth="1"/>
    <col min="14841" max="14841" width="36.42578125" style="303" customWidth="1"/>
    <col min="14842" max="14842" width="8" style="303" customWidth="1"/>
    <col min="14843" max="14843" width="15.5703125" style="303" customWidth="1"/>
    <col min="14844" max="14844" width="17.28515625" style="303" customWidth="1"/>
    <col min="14845" max="14845" width="18.85546875" style="303" customWidth="1"/>
    <col min="14846" max="14846" width="81" style="303" customWidth="1"/>
    <col min="14847" max="14847" width="14.85546875" style="303" customWidth="1"/>
    <col min="14848" max="14848" width="15.7109375" style="303" customWidth="1"/>
    <col min="14849" max="14849" width="17.5703125" style="303" customWidth="1"/>
    <col min="14850" max="14850" width="18.42578125" style="303" customWidth="1"/>
    <col min="14851" max="14851" width="16.5703125" style="303" customWidth="1"/>
    <col min="14852" max="14852" width="17.7109375" style="303" customWidth="1"/>
    <col min="14853" max="14853" width="17.85546875" style="303" customWidth="1"/>
    <col min="14854" max="14854" width="18.42578125" style="303" customWidth="1"/>
    <col min="14855" max="14855" width="15.42578125" style="303" customWidth="1"/>
    <col min="14856" max="14856" width="14.5703125" style="303" customWidth="1"/>
    <col min="14857" max="14857" width="15" style="303" customWidth="1"/>
    <col min="14858" max="14858" width="6.7109375" style="303" customWidth="1"/>
    <col min="14859" max="14859" width="14.28515625" style="303" customWidth="1"/>
    <col min="14860" max="14860" width="17.5703125" style="303" customWidth="1"/>
    <col min="14861" max="14861" width="27.7109375" style="303" customWidth="1"/>
    <col min="14862" max="14864" width="9.140625" style="303" customWidth="1"/>
    <col min="14865" max="14865" width="14.85546875" style="303" customWidth="1"/>
    <col min="14866" max="14866" width="13.85546875" style="303" customWidth="1"/>
    <col min="14867" max="15088" width="9.140625" style="303" customWidth="1"/>
    <col min="15089" max="15089" width="9" style="303"/>
    <col min="15090" max="15090" width="6.5703125" style="303" customWidth="1"/>
    <col min="15091" max="15091" width="79.5703125" style="303" customWidth="1"/>
    <col min="15092" max="15092" width="23.5703125" style="303" customWidth="1"/>
    <col min="15093" max="15093" width="27.85546875" style="303" customWidth="1"/>
    <col min="15094" max="15094" width="22.28515625" style="303" customWidth="1"/>
    <col min="15095" max="15095" width="23.5703125" style="303" customWidth="1"/>
    <col min="15096" max="15096" width="39" style="303" customWidth="1"/>
    <col min="15097" max="15097" width="36.42578125" style="303" customWidth="1"/>
    <col min="15098" max="15098" width="8" style="303" customWidth="1"/>
    <col min="15099" max="15099" width="15.5703125" style="303" customWidth="1"/>
    <col min="15100" max="15100" width="17.28515625" style="303" customWidth="1"/>
    <col min="15101" max="15101" width="18.85546875" style="303" customWidth="1"/>
    <col min="15102" max="15102" width="81" style="303" customWidth="1"/>
    <col min="15103" max="15103" width="14.85546875" style="303" customWidth="1"/>
    <col min="15104" max="15104" width="15.7109375" style="303" customWidth="1"/>
    <col min="15105" max="15105" width="17.5703125" style="303" customWidth="1"/>
    <col min="15106" max="15106" width="18.42578125" style="303" customWidth="1"/>
    <col min="15107" max="15107" width="16.5703125" style="303" customWidth="1"/>
    <col min="15108" max="15108" width="17.7109375" style="303" customWidth="1"/>
    <col min="15109" max="15109" width="17.85546875" style="303" customWidth="1"/>
    <col min="15110" max="15110" width="18.42578125" style="303" customWidth="1"/>
    <col min="15111" max="15111" width="15.42578125" style="303" customWidth="1"/>
    <col min="15112" max="15112" width="14.5703125" style="303" customWidth="1"/>
    <col min="15113" max="15113" width="15" style="303" customWidth="1"/>
    <col min="15114" max="15114" width="6.7109375" style="303" customWidth="1"/>
    <col min="15115" max="15115" width="14.28515625" style="303" customWidth="1"/>
    <col min="15116" max="15116" width="17.5703125" style="303" customWidth="1"/>
    <col min="15117" max="15117" width="27.7109375" style="303" customWidth="1"/>
    <col min="15118" max="15120" width="9.140625" style="303" customWidth="1"/>
    <col min="15121" max="15121" width="14.85546875" style="303" customWidth="1"/>
    <col min="15122" max="15122" width="13.85546875" style="303" customWidth="1"/>
    <col min="15123" max="15344" width="9.140625" style="303" customWidth="1"/>
    <col min="15345" max="15345" width="9" style="303"/>
    <col min="15346" max="15346" width="6.5703125" style="303" customWidth="1"/>
    <col min="15347" max="15347" width="79.5703125" style="303" customWidth="1"/>
    <col min="15348" max="15348" width="23.5703125" style="303" customWidth="1"/>
    <col min="15349" max="15349" width="27.85546875" style="303" customWidth="1"/>
    <col min="15350" max="15350" width="22.28515625" style="303" customWidth="1"/>
    <col min="15351" max="15351" width="23.5703125" style="303" customWidth="1"/>
    <col min="15352" max="15352" width="39" style="303" customWidth="1"/>
    <col min="15353" max="15353" width="36.42578125" style="303" customWidth="1"/>
    <col min="15354" max="15354" width="8" style="303" customWidth="1"/>
    <col min="15355" max="15355" width="15.5703125" style="303" customWidth="1"/>
    <col min="15356" max="15356" width="17.28515625" style="303" customWidth="1"/>
    <col min="15357" max="15357" width="18.85546875" style="303" customWidth="1"/>
    <col min="15358" max="15358" width="81" style="303" customWidth="1"/>
    <col min="15359" max="15359" width="14.85546875" style="303" customWidth="1"/>
    <col min="15360" max="15360" width="15.7109375" style="303" customWidth="1"/>
    <col min="15361" max="15361" width="17.5703125" style="303" customWidth="1"/>
    <col min="15362" max="15362" width="18.42578125" style="303" customWidth="1"/>
    <col min="15363" max="15363" width="16.5703125" style="303" customWidth="1"/>
    <col min="15364" max="15364" width="17.7109375" style="303" customWidth="1"/>
    <col min="15365" max="15365" width="17.85546875" style="303" customWidth="1"/>
    <col min="15366" max="15366" width="18.42578125" style="303" customWidth="1"/>
    <col min="15367" max="15367" width="15.42578125" style="303" customWidth="1"/>
    <col min="15368" max="15368" width="14.5703125" style="303" customWidth="1"/>
    <col min="15369" max="15369" width="15" style="303" customWidth="1"/>
    <col min="15370" max="15370" width="6.7109375" style="303" customWidth="1"/>
    <col min="15371" max="15371" width="14.28515625" style="303" customWidth="1"/>
    <col min="15372" max="15372" width="17.5703125" style="303" customWidth="1"/>
    <col min="15373" max="15373" width="27.7109375" style="303" customWidth="1"/>
    <col min="15374" max="15376" width="9.140625" style="303" customWidth="1"/>
    <col min="15377" max="15377" width="14.85546875" style="303" customWidth="1"/>
    <col min="15378" max="15378" width="13.85546875" style="303" customWidth="1"/>
    <col min="15379" max="15600" width="9.140625" style="303" customWidth="1"/>
    <col min="15601" max="15601" width="9" style="303"/>
    <col min="15602" max="15602" width="6.5703125" style="303" customWidth="1"/>
    <col min="15603" max="15603" width="79.5703125" style="303" customWidth="1"/>
    <col min="15604" max="15604" width="23.5703125" style="303" customWidth="1"/>
    <col min="15605" max="15605" width="27.85546875" style="303" customWidth="1"/>
    <col min="15606" max="15606" width="22.28515625" style="303" customWidth="1"/>
    <col min="15607" max="15607" width="23.5703125" style="303" customWidth="1"/>
    <col min="15608" max="15608" width="39" style="303" customWidth="1"/>
    <col min="15609" max="15609" width="36.42578125" style="303" customWidth="1"/>
    <col min="15610" max="15610" width="8" style="303" customWidth="1"/>
    <col min="15611" max="15611" width="15.5703125" style="303" customWidth="1"/>
    <col min="15612" max="15612" width="17.28515625" style="303" customWidth="1"/>
    <col min="15613" max="15613" width="18.85546875" style="303" customWidth="1"/>
    <col min="15614" max="15614" width="81" style="303" customWidth="1"/>
    <col min="15615" max="15615" width="14.85546875" style="303" customWidth="1"/>
    <col min="15616" max="15616" width="15.7109375" style="303" customWidth="1"/>
    <col min="15617" max="15617" width="17.5703125" style="303" customWidth="1"/>
    <col min="15618" max="15618" width="18.42578125" style="303" customWidth="1"/>
    <col min="15619" max="15619" width="16.5703125" style="303" customWidth="1"/>
    <col min="15620" max="15620" width="17.7109375" style="303" customWidth="1"/>
    <col min="15621" max="15621" width="17.85546875" style="303" customWidth="1"/>
    <col min="15622" max="15622" width="18.42578125" style="303" customWidth="1"/>
    <col min="15623" max="15623" width="15.42578125" style="303" customWidth="1"/>
    <col min="15624" max="15624" width="14.5703125" style="303" customWidth="1"/>
    <col min="15625" max="15625" width="15" style="303" customWidth="1"/>
    <col min="15626" max="15626" width="6.7109375" style="303" customWidth="1"/>
    <col min="15627" max="15627" width="14.28515625" style="303" customWidth="1"/>
    <col min="15628" max="15628" width="17.5703125" style="303" customWidth="1"/>
    <col min="15629" max="15629" width="27.7109375" style="303" customWidth="1"/>
    <col min="15630" max="15632" width="9.140625" style="303" customWidth="1"/>
    <col min="15633" max="15633" width="14.85546875" style="303" customWidth="1"/>
    <col min="15634" max="15634" width="13.85546875" style="303" customWidth="1"/>
    <col min="15635" max="15856" width="9.140625" style="303" customWidth="1"/>
    <col min="15857" max="15857" width="9" style="303"/>
    <col min="15858" max="15858" width="6.5703125" style="303" customWidth="1"/>
    <col min="15859" max="15859" width="79.5703125" style="303" customWidth="1"/>
    <col min="15860" max="15860" width="23.5703125" style="303" customWidth="1"/>
    <col min="15861" max="15861" width="27.85546875" style="303" customWidth="1"/>
    <col min="15862" max="15862" width="22.28515625" style="303" customWidth="1"/>
    <col min="15863" max="15863" width="23.5703125" style="303" customWidth="1"/>
    <col min="15864" max="15864" width="39" style="303" customWidth="1"/>
    <col min="15865" max="15865" width="36.42578125" style="303" customWidth="1"/>
    <col min="15866" max="15866" width="8" style="303" customWidth="1"/>
    <col min="15867" max="15867" width="15.5703125" style="303" customWidth="1"/>
    <col min="15868" max="15868" width="17.28515625" style="303" customWidth="1"/>
    <col min="15869" max="15869" width="18.85546875" style="303" customWidth="1"/>
    <col min="15870" max="15870" width="81" style="303" customWidth="1"/>
    <col min="15871" max="15871" width="14.85546875" style="303" customWidth="1"/>
    <col min="15872" max="15872" width="15.7109375" style="303" customWidth="1"/>
    <col min="15873" max="15873" width="17.5703125" style="303" customWidth="1"/>
    <col min="15874" max="15874" width="18.42578125" style="303" customWidth="1"/>
    <col min="15875" max="15875" width="16.5703125" style="303" customWidth="1"/>
    <col min="15876" max="15876" width="17.7109375" style="303" customWidth="1"/>
    <col min="15877" max="15877" width="17.85546875" style="303" customWidth="1"/>
    <col min="15878" max="15878" width="18.42578125" style="303" customWidth="1"/>
    <col min="15879" max="15879" width="15.42578125" style="303" customWidth="1"/>
    <col min="15880" max="15880" width="14.5703125" style="303" customWidth="1"/>
    <col min="15881" max="15881" width="15" style="303" customWidth="1"/>
    <col min="15882" max="15882" width="6.7109375" style="303" customWidth="1"/>
    <col min="15883" max="15883" width="14.28515625" style="303" customWidth="1"/>
    <col min="15884" max="15884" width="17.5703125" style="303" customWidth="1"/>
    <col min="15885" max="15885" width="27.7109375" style="303" customWidth="1"/>
    <col min="15886" max="15888" width="9.140625" style="303" customWidth="1"/>
    <col min="15889" max="15889" width="14.85546875" style="303" customWidth="1"/>
    <col min="15890" max="15890" width="13.85546875" style="303" customWidth="1"/>
    <col min="15891" max="16112" width="9.140625" style="303" customWidth="1"/>
    <col min="16113" max="16113" width="9" style="303"/>
    <col min="16114" max="16114" width="6.5703125" style="303" customWidth="1"/>
    <col min="16115" max="16115" width="79.5703125" style="303" customWidth="1"/>
    <col min="16116" max="16116" width="23.5703125" style="303" customWidth="1"/>
    <col min="16117" max="16117" width="27.85546875" style="303" customWidth="1"/>
    <col min="16118" max="16118" width="22.28515625" style="303" customWidth="1"/>
    <col min="16119" max="16119" width="23.5703125" style="303" customWidth="1"/>
    <col min="16120" max="16120" width="39" style="303" customWidth="1"/>
    <col min="16121" max="16121" width="36.42578125" style="303" customWidth="1"/>
    <col min="16122" max="16122" width="8" style="303" customWidth="1"/>
    <col min="16123" max="16123" width="15.5703125" style="303" customWidth="1"/>
    <col min="16124" max="16124" width="17.28515625" style="303" customWidth="1"/>
    <col min="16125" max="16125" width="18.85546875" style="303" customWidth="1"/>
    <col min="16126" max="16126" width="81" style="303" customWidth="1"/>
    <col min="16127" max="16127" width="14.85546875" style="303" customWidth="1"/>
    <col min="16128" max="16128" width="15.7109375" style="303" customWidth="1"/>
    <col min="16129" max="16129" width="17.5703125" style="303" customWidth="1"/>
    <col min="16130" max="16130" width="18.42578125" style="303" customWidth="1"/>
    <col min="16131" max="16131" width="16.5703125" style="303" customWidth="1"/>
    <col min="16132" max="16132" width="17.7109375" style="303" customWidth="1"/>
    <col min="16133" max="16133" width="17.85546875" style="303" customWidth="1"/>
    <col min="16134" max="16134" width="18.42578125" style="303" customWidth="1"/>
    <col min="16135" max="16135" width="15.42578125" style="303" customWidth="1"/>
    <col min="16136" max="16136" width="14.5703125" style="303" customWidth="1"/>
    <col min="16137" max="16137" width="15" style="303" customWidth="1"/>
    <col min="16138" max="16138" width="6.7109375" style="303" customWidth="1"/>
    <col min="16139" max="16139" width="14.28515625" style="303" customWidth="1"/>
    <col min="16140" max="16140" width="17.5703125" style="303" customWidth="1"/>
    <col min="16141" max="16141" width="27.7109375" style="303" customWidth="1"/>
    <col min="16142" max="16144" width="9.140625" style="303" customWidth="1"/>
    <col min="16145" max="16145" width="14.85546875" style="303" customWidth="1"/>
    <col min="16146" max="16146" width="13.85546875" style="303" customWidth="1"/>
    <col min="16147" max="16362" width="9.140625" style="303" customWidth="1"/>
    <col min="16363" max="16384" width="9" style="303"/>
  </cols>
  <sheetData>
    <row r="1" spans="1:16" s="289" customFormat="1" ht="31.5">
      <c r="A1" s="304" t="s">
        <v>391</v>
      </c>
      <c r="B1" s="304" t="s">
        <v>392</v>
      </c>
      <c r="C1" s="305" t="s">
        <v>393</v>
      </c>
      <c r="D1" s="305" t="s">
        <v>394</v>
      </c>
      <c r="E1" s="305" t="s">
        <v>395</v>
      </c>
      <c r="F1" s="305" t="s">
        <v>396</v>
      </c>
      <c r="G1" s="305" t="s">
        <v>397</v>
      </c>
      <c r="H1" s="306" t="s">
        <v>398</v>
      </c>
      <c r="I1" s="306" t="s">
        <v>399</v>
      </c>
      <c r="J1" s="309" t="s">
        <v>400</v>
      </c>
      <c r="K1" s="310" t="s">
        <v>401</v>
      </c>
      <c r="L1" s="310" t="s">
        <v>402</v>
      </c>
      <c r="M1" s="311" t="s">
        <v>403</v>
      </c>
      <c r="N1" s="312" t="s">
        <v>404</v>
      </c>
      <c r="O1" s="312" t="s">
        <v>405</v>
      </c>
      <c r="P1" s="312" t="s">
        <v>406</v>
      </c>
    </row>
    <row r="2" spans="1:16" s="290" customFormat="1">
      <c r="A2" s="307" t="s">
        <v>407</v>
      </c>
      <c r="B2" s="50" t="s">
        <v>408</v>
      </c>
      <c r="C2" s="269" t="s">
        <v>409</v>
      </c>
      <c r="D2" s="270" t="s">
        <v>410</v>
      </c>
      <c r="E2" s="271">
        <v>3</v>
      </c>
      <c r="F2" s="272">
        <v>422105</v>
      </c>
      <c r="G2" s="273" t="s">
        <v>411</v>
      </c>
      <c r="H2" s="308">
        <v>1</v>
      </c>
      <c r="I2" s="313">
        <v>44</v>
      </c>
      <c r="J2" s="314">
        <v>1212</v>
      </c>
      <c r="K2" s="274">
        <v>0</v>
      </c>
      <c r="L2" s="274">
        <v>0</v>
      </c>
      <c r="M2" s="315">
        <v>253.21</v>
      </c>
      <c r="N2" s="274">
        <v>0</v>
      </c>
      <c r="O2" s="274">
        <v>205.56</v>
      </c>
      <c r="P2" s="274">
        <f>SUM(J2:N2)-O2</f>
        <v>1259.6500000000001</v>
      </c>
    </row>
    <row r="3" spans="1:16" s="290" customFormat="1">
      <c r="A3" s="307" t="s">
        <v>407</v>
      </c>
      <c r="B3" s="50" t="s">
        <v>408</v>
      </c>
      <c r="C3" s="269" t="s">
        <v>412</v>
      </c>
      <c r="D3" s="270" t="s">
        <v>413</v>
      </c>
      <c r="E3" s="271">
        <v>3</v>
      </c>
      <c r="F3" s="272">
        <v>223505</v>
      </c>
      <c r="G3" s="273" t="s">
        <v>411</v>
      </c>
      <c r="H3" s="308">
        <v>1</v>
      </c>
      <c r="I3" s="313">
        <v>40</v>
      </c>
      <c r="J3" s="314">
        <v>2160</v>
      </c>
      <c r="K3" s="274">
        <v>0</v>
      </c>
      <c r="L3" s="274">
        <v>0</v>
      </c>
      <c r="M3" s="315">
        <v>741.35</v>
      </c>
      <c r="N3" s="274">
        <v>132</v>
      </c>
      <c r="O3" s="274">
        <v>340.83</v>
      </c>
      <c r="P3" s="274">
        <f>SUM(J3:N3)-O3</f>
        <v>2692.52</v>
      </c>
    </row>
    <row r="4" spans="1:16" s="290" customFormat="1">
      <c r="A4" s="307" t="s">
        <v>407</v>
      </c>
      <c r="B4" s="50" t="s">
        <v>408</v>
      </c>
      <c r="C4" s="269" t="s">
        <v>414</v>
      </c>
      <c r="D4" s="270" t="s">
        <v>415</v>
      </c>
      <c r="E4" s="271">
        <v>3</v>
      </c>
      <c r="F4" s="272">
        <v>513425</v>
      </c>
      <c r="G4" s="273" t="s">
        <v>411</v>
      </c>
      <c r="H4" s="308">
        <v>1</v>
      </c>
      <c r="I4" s="313">
        <v>44</v>
      </c>
      <c r="J4" s="314">
        <v>1212</v>
      </c>
      <c r="K4" s="274">
        <v>0</v>
      </c>
      <c r="L4" s="274">
        <v>0</v>
      </c>
      <c r="M4" s="315">
        <v>659.56</v>
      </c>
      <c r="N4" s="274">
        <v>0</v>
      </c>
      <c r="O4" s="274">
        <v>242.13</v>
      </c>
      <c r="P4" s="274">
        <f t="shared" ref="P4:P67" si="0">SUM(J4:N4)-O4</f>
        <v>1629.4299999999998</v>
      </c>
    </row>
    <row r="5" spans="1:16" s="291" customFormat="1">
      <c r="A5" s="307" t="s">
        <v>407</v>
      </c>
      <c r="B5" s="50" t="s">
        <v>408</v>
      </c>
      <c r="C5" s="269" t="s">
        <v>416</v>
      </c>
      <c r="D5" s="270" t="s">
        <v>417</v>
      </c>
      <c r="E5" s="271">
        <v>2</v>
      </c>
      <c r="F5" s="275">
        <v>322205</v>
      </c>
      <c r="G5" s="273" t="s">
        <v>411</v>
      </c>
      <c r="H5" s="308">
        <v>1</v>
      </c>
      <c r="I5" s="313">
        <v>40</v>
      </c>
      <c r="J5" s="316">
        <v>1252.53</v>
      </c>
      <c r="K5" s="274">
        <v>0</v>
      </c>
      <c r="L5" s="274">
        <v>0</v>
      </c>
      <c r="M5" s="315">
        <v>355.34</v>
      </c>
      <c r="N5" s="274">
        <v>0</v>
      </c>
      <c r="O5" s="274">
        <v>141.41</v>
      </c>
      <c r="P5" s="274">
        <f t="shared" si="0"/>
        <v>1466.4599999999998</v>
      </c>
    </row>
    <row r="6" spans="1:16" s="291" customFormat="1">
      <c r="A6" s="307" t="s">
        <v>407</v>
      </c>
      <c r="B6" s="50" t="s">
        <v>408</v>
      </c>
      <c r="C6" s="269" t="s">
        <v>418</v>
      </c>
      <c r="D6" s="270" t="s">
        <v>419</v>
      </c>
      <c r="E6" s="271">
        <v>2</v>
      </c>
      <c r="F6" s="272">
        <v>223505</v>
      </c>
      <c r="G6" s="273" t="s">
        <v>411</v>
      </c>
      <c r="H6" s="308">
        <v>1</v>
      </c>
      <c r="I6" s="313">
        <v>40</v>
      </c>
      <c r="J6" s="314">
        <v>2500</v>
      </c>
      <c r="K6" s="274">
        <v>0</v>
      </c>
      <c r="L6" s="274">
        <v>0</v>
      </c>
      <c r="M6" s="315">
        <v>684.44</v>
      </c>
      <c r="N6" s="274">
        <v>137.5</v>
      </c>
      <c r="O6" s="274">
        <v>283.99</v>
      </c>
      <c r="P6" s="274">
        <f t="shared" si="0"/>
        <v>3037.95</v>
      </c>
    </row>
    <row r="7" spans="1:16" s="292" customFormat="1">
      <c r="A7" s="307" t="s">
        <v>407</v>
      </c>
      <c r="B7" s="50" t="s">
        <v>408</v>
      </c>
      <c r="C7" s="269" t="s">
        <v>420</v>
      </c>
      <c r="D7" s="270" t="s">
        <v>421</v>
      </c>
      <c r="E7" s="271">
        <v>2</v>
      </c>
      <c r="F7" s="272">
        <v>223505</v>
      </c>
      <c r="G7" s="273" t="s">
        <v>411</v>
      </c>
      <c r="H7" s="308">
        <v>1</v>
      </c>
      <c r="I7" s="313">
        <v>40</v>
      </c>
      <c r="J7" s="314">
        <v>2400</v>
      </c>
      <c r="K7" s="274">
        <v>0</v>
      </c>
      <c r="L7" s="274">
        <v>0</v>
      </c>
      <c r="M7" s="315">
        <v>556.95000000000005</v>
      </c>
      <c r="N7" s="274">
        <v>132</v>
      </c>
      <c r="O7" s="274">
        <v>351.17</v>
      </c>
      <c r="P7" s="274">
        <f t="shared" si="0"/>
        <v>2737.7799999999997</v>
      </c>
    </row>
    <row r="8" spans="1:16" s="292" customFormat="1">
      <c r="A8" s="307" t="s">
        <v>407</v>
      </c>
      <c r="B8" s="50" t="s">
        <v>408</v>
      </c>
      <c r="C8" s="269" t="s">
        <v>422</v>
      </c>
      <c r="D8" s="270" t="s">
        <v>423</v>
      </c>
      <c r="E8" s="271">
        <v>3</v>
      </c>
      <c r="F8" s="272">
        <v>513425</v>
      </c>
      <c r="G8" s="273" t="s">
        <v>411</v>
      </c>
      <c r="H8" s="308">
        <v>1</v>
      </c>
      <c r="I8" s="313">
        <v>44</v>
      </c>
      <c r="J8" s="314">
        <v>1212</v>
      </c>
      <c r="K8" s="274">
        <v>0</v>
      </c>
      <c r="L8" s="274">
        <v>0</v>
      </c>
      <c r="M8" s="315">
        <v>538.97</v>
      </c>
      <c r="N8" s="274">
        <v>0</v>
      </c>
      <c r="O8" s="274">
        <v>153.47999999999999</v>
      </c>
      <c r="P8" s="274">
        <f t="shared" si="0"/>
        <v>1597.49</v>
      </c>
    </row>
    <row r="9" spans="1:16" s="292" customFormat="1">
      <c r="A9" s="307" t="s">
        <v>407</v>
      </c>
      <c r="B9" s="50" t="s">
        <v>408</v>
      </c>
      <c r="C9" s="269" t="s">
        <v>424</v>
      </c>
      <c r="D9" s="270" t="s">
        <v>425</v>
      </c>
      <c r="E9" s="271">
        <v>3</v>
      </c>
      <c r="F9" s="272">
        <v>521130</v>
      </c>
      <c r="G9" s="273" t="s">
        <v>411</v>
      </c>
      <c r="H9" s="308">
        <v>1</v>
      </c>
      <c r="I9" s="313">
        <v>44</v>
      </c>
      <c r="J9" s="314">
        <v>1212</v>
      </c>
      <c r="K9" s="274">
        <v>0</v>
      </c>
      <c r="L9" s="274">
        <v>0</v>
      </c>
      <c r="M9" s="315">
        <v>319.24</v>
      </c>
      <c r="N9" s="274">
        <v>0</v>
      </c>
      <c r="O9" s="274">
        <v>211.5</v>
      </c>
      <c r="P9" s="274">
        <f t="shared" si="0"/>
        <v>1319.74</v>
      </c>
    </row>
    <row r="10" spans="1:16" s="290" customFormat="1">
      <c r="A10" s="307" t="s">
        <v>407</v>
      </c>
      <c r="B10" s="50" t="s">
        <v>408</v>
      </c>
      <c r="C10" s="276" t="s">
        <v>426</v>
      </c>
      <c r="D10" s="70" t="s">
        <v>427</v>
      </c>
      <c r="E10" s="271">
        <v>2</v>
      </c>
      <c r="F10" s="275">
        <v>223505</v>
      </c>
      <c r="G10" s="273" t="s">
        <v>411</v>
      </c>
      <c r="H10" s="308">
        <v>1</v>
      </c>
      <c r="I10" s="313">
        <v>40</v>
      </c>
      <c r="J10" s="314">
        <v>3000</v>
      </c>
      <c r="K10" s="274">
        <v>0</v>
      </c>
      <c r="L10" s="274">
        <v>0</v>
      </c>
      <c r="M10" s="317">
        <v>642.4</v>
      </c>
      <c r="N10" s="274">
        <v>165</v>
      </c>
      <c r="O10" s="274">
        <v>477.76</v>
      </c>
      <c r="P10" s="274">
        <f t="shared" si="0"/>
        <v>3329.6400000000003</v>
      </c>
    </row>
    <row r="11" spans="1:16" s="290" customFormat="1">
      <c r="A11" s="307" t="s">
        <v>407</v>
      </c>
      <c r="B11" s="50" t="s">
        <v>408</v>
      </c>
      <c r="C11" s="269" t="s">
        <v>428</v>
      </c>
      <c r="D11" s="270" t="s">
        <v>429</v>
      </c>
      <c r="E11" s="271">
        <v>2</v>
      </c>
      <c r="F11" s="275">
        <v>322205</v>
      </c>
      <c r="G11" s="273" t="s">
        <v>411</v>
      </c>
      <c r="H11" s="308">
        <v>1</v>
      </c>
      <c r="I11" s="313">
        <v>40</v>
      </c>
      <c r="J11" s="316">
        <v>1252.53</v>
      </c>
      <c r="K11" s="274">
        <v>0</v>
      </c>
      <c r="L11" s="274">
        <v>0</v>
      </c>
      <c r="M11" s="315">
        <v>447.17</v>
      </c>
      <c r="N11" s="274">
        <v>0</v>
      </c>
      <c r="O11" s="274">
        <v>229.91</v>
      </c>
      <c r="P11" s="274">
        <f t="shared" si="0"/>
        <v>1469.79</v>
      </c>
    </row>
    <row r="12" spans="1:16" s="292" customFormat="1">
      <c r="A12" s="307" t="s">
        <v>407</v>
      </c>
      <c r="B12" s="50" t="s">
        <v>408</v>
      </c>
      <c r="C12" s="269" t="s">
        <v>430</v>
      </c>
      <c r="D12" s="270" t="s">
        <v>431</v>
      </c>
      <c r="E12" s="271">
        <v>2</v>
      </c>
      <c r="F12" s="272">
        <v>322205</v>
      </c>
      <c r="G12" s="273" t="s">
        <v>411</v>
      </c>
      <c r="H12" s="308">
        <v>1</v>
      </c>
      <c r="I12" s="313">
        <v>40</v>
      </c>
      <c r="J12" s="316">
        <v>1252.53</v>
      </c>
      <c r="K12" s="274">
        <v>0</v>
      </c>
      <c r="L12" s="274">
        <v>0</v>
      </c>
      <c r="M12" s="315">
        <v>573.04999999999995</v>
      </c>
      <c r="N12" s="274">
        <v>0</v>
      </c>
      <c r="O12" s="274">
        <v>229.91</v>
      </c>
      <c r="P12" s="274">
        <f t="shared" si="0"/>
        <v>1595.6699999999998</v>
      </c>
    </row>
    <row r="13" spans="1:16" s="292" customFormat="1">
      <c r="A13" s="307" t="s">
        <v>407</v>
      </c>
      <c r="B13" s="50" t="s">
        <v>408</v>
      </c>
      <c r="C13" s="269" t="s">
        <v>432</v>
      </c>
      <c r="D13" s="270" t="s">
        <v>433</v>
      </c>
      <c r="E13" s="271">
        <v>2</v>
      </c>
      <c r="F13" s="272">
        <v>322205</v>
      </c>
      <c r="G13" s="273" t="s">
        <v>411</v>
      </c>
      <c r="H13" s="308">
        <v>1</v>
      </c>
      <c r="I13" s="313">
        <v>40</v>
      </c>
      <c r="J13" s="316">
        <v>1252.53</v>
      </c>
      <c r="K13" s="274">
        <v>0</v>
      </c>
      <c r="L13" s="274">
        <v>0</v>
      </c>
      <c r="M13" s="317">
        <v>242.4</v>
      </c>
      <c r="N13" s="274">
        <v>0</v>
      </c>
      <c r="O13" s="274">
        <v>216.56</v>
      </c>
      <c r="P13" s="274">
        <f t="shared" si="0"/>
        <v>1278.3700000000001</v>
      </c>
    </row>
    <row r="14" spans="1:16" s="292" customFormat="1">
      <c r="A14" s="307" t="s">
        <v>407</v>
      </c>
      <c r="B14" s="50" t="s">
        <v>408</v>
      </c>
      <c r="C14" s="51" t="s">
        <v>434</v>
      </c>
      <c r="D14" s="70" t="s">
        <v>435</v>
      </c>
      <c r="E14" s="271">
        <v>2</v>
      </c>
      <c r="F14" s="272">
        <v>322205</v>
      </c>
      <c r="G14" s="273" t="s">
        <v>411</v>
      </c>
      <c r="H14" s="308">
        <v>1</v>
      </c>
      <c r="I14" s="313">
        <v>40</v>
      </c>
      <c r="J14" s="316">
        <v>1252.53</v>
      </c>
      <c r="K14" s="274">
        <v>0</v>
      </c>
      <c r="L14" s="274">
        <v>0</v>
      </c>
      <c r="M14" s="315">
        <v>286.89</v>
      </c>
      <c r="N14" s="274">
        <v>0</v>
      </c>
      <c r="O14" s="274">
        <v>145.41</v>
      </c>
      <c r="P14" s="274">
        <f t="shared" si="0"/>
        <v>1394.01</v>
      </c>
    </row>
    <row r="15" spans="1:16" s="292" customFormat="1">
      <c r="A15" s="307" t="s">
        <v>407</v>
      </c>
      <c r="B15" s="50" t="s">
        <v>408</v>
      </c>
      <c r="C15" s="269" t="s">
        <v>436</v>
      </c>
      <c r="D15" s="270" t="s">
        <v>250</v>
      </c>
      <c r="E15" s="271">
        <v>2</v>
      </c>
      <c r="F15" s="272">
        <v>223505</v>
      </c>
      <c r="G15" s="273" t="s">
        <v>411</v>
      </c>
      <c r="H15" s="308">
        <v>1</v>
      </c>
      <c r="I15" s="313">
        <v>40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f t="shared" si="0"/>
        <v>0</v>
      </c>
    </row>
    <row r="16" spans="1:16" s="292" customFormat="1">
      <c r="A16" s="307" t="s">
        <v>407</v>
      </c>
      <c r="B16" s="50" t="s">
        <v>408</v>
      </c>
      <c r="C16" s="269" t="s">
        <v>437</v>
      </c>
      <c r="D16" s="270" t="s">
        <v>438</v>
      </c>
      <c r="E16" s="271">
        <v>2</v>
      </c>
      <c r="F16" s="272">
        <v>223505</v>
      </c>
      <c r="G16" s="273" t="s">
        <v>411</v>
      </c>
      <c r="H16" s="308">
        <v>1</v>
      </c>
      <c r="I16" s="313">
        <v>40</v>
      </c>
      <c r="J16" s="314">
        <v>2400</v>
      </c>
      <c r="K16" s="274">
        <v>0</v>
      </c>
      <c r="L16" s="274">
        <v>0</v>
      </c>
      <c r="M16" s="317">
        <v>242.4</v>
      </c>
      <c r="N16" s="274">
        <v>132</v>
      </c>
      <c r="O16" s="274">
        <v>292.66000000000003</v>
      </c>
      <c r="P16" s="274">
        <f t="shared" si="0"/>
        <v>2481.7400000000002</v>
      </c>
    </row>
    <row r="17" spans="1:16" s="292" customFormat="1">
      <c r="A17" s="307" t="s">
        <v>407</v>
      </c>
      <c r="B17" s="50" t="s">
        <v>408</v>
      </c>
      <c r="C17" s="269" t="s">
        <v>439</v>
      </c>
      <c r="D17" s="270" t="s">
        <v>440</v>
      </c>
      <c r="E17" s="271">
        <v>3</v>
      </c>
      <c r="F17" s="272">
        <v>514320</v>
      </c>
      <c r="G17" s="273" t="s">
        <v>411</v>
      </c>
      <c r="H17" s="308">
        <v>1</v>
      </c>
      <c r="I17" s="313">
        <v>44</v>
      </c>
      <c r="J17" s="314">
        <v>1212</v>
      </c>
      <c r="K17" s="274">
        <v>0</v>
      </c>
      <c r="L17" s="274">
        <v>0</v>
      </c>
      <c r="M17" s="315">
        <v>424.77</v>
      </c>
      <c r="N17" s="274">
        <v>0</v>
      </c>
      <c r="O17" s="274">
        <v>209.67</v>
      </c>
      <c r="P17" s="274">
        <f t="shared" si="0"/>
        <v>1427.1</v>
      </c>
    </row>
    <row r="18" spans="1:16" s="292" customFormat="1">
      <c r="A18" s="307" t="s">
        <v>407</v>
      </c>
      <c r="B18" s="50" t="s">
        <v>408</v>
      </c>
      <c r="C18" s="269" t="s">
        <v>441</v>
      </c>
      <c r="D18" s="270" t="s">
        <v>442</v>
      </c>
      <c r="E18" s="271">
        <v>2</v>
      </c>
      <c r="F18" s="277">
        <v>223505</v>
      </c>
      <c r="G18" s="273" t="s">
        <v>411</v>
      </c>
      <c r="H18" s="308">
        <v>1</v>
      </c>
      <c r="I18" s="313">
        <v>40</v>
      </c>
      <c r="J18" s="314">
        <v>2400</v>
      </c>
      <c r="K18" s="274">
        <v>0</v>
      </c>
      <c r="L18" s="274">
        <v>0</v>
      </c>
      <c r="M18" s="315">
        <v>517.63</v>
      </c>
      <c r="N18" s="274">
        <v>132</v>
      </c>
      <c r="O18" s="274">
        <v>378.52</v>
      </c>
      <c r="P18" s="274">
        <f t="shared" si="0"/>
        <v>2671.11</v>
      </c>
    </row>
    <row r="19" spans="1:16" s="292" customFormat="1">
      <c r="A19" s="307" t="s">
        <v>407</v>
      </c>
      <c r="B19" s="50" t="s">
        <v>408</v>
      </c>
      <c r="C19" s="269" t="s">
        <v>443</v>
      </c>
      <c r="D19" s="270" t="s">
        <v>444</v>
      </c>
      <c r="E19" s="271">
        <v>1</v>
      </c>
      <c r="F19" s="275">
        <v>225124</v>
      </c>
      <c r="G19" s="273" t="s">
        <v>411</v>
      </c>
      <c r="H19" s="308">
        <v>1</v>
      </c>
      <c r="I19" s="313">
        <v>4</v>
      </c>
      <c r="J19" s="314">
        <v>5200</v>
      </c>
      <c r="K19" s="274">
        <v>0</v>
      </c>
      <c r="L19" s="274">
        <v>0</v>
      </c>
      <c r="M19" s="317">
        <v>762.4</v>
      </c>
      <c r="N19" s="274">
        <v>0</v>
      </c>
      <c r="O19" s="274">
        <v>1256.71</v>
      </c>
      <c r="P19" s="274">
        <f t="shared" si="0"/>
        <v>4705.6899999999996</v>
      </c>
    </row>
    <row r="20" spans="1:16" s="292" customFormat="1">
      <c r="A20" s="307" t="s">
        <v>407</v>
      </c>
      <c r="B20" s="50" t="s">
        <v>408</v>
      </c>
      <c r="C20" s="269" t="s">
        <v>445</v>
      </c>
      <c r="D20" s="270" t="s">
        <v>446</v>
      </c>
      <c r="E20" s="271">
        <v>3</v>
      </c>
      <c r="F20" s="275">
        <v>782320</v>
      </c>
      <c r="G20" s="273" t="s">
        <v>411</v>
      </c>
      <c r="H20" s="308">
        <v>1</v>
      </c>
      <c r="I20" s="313">
        <v>44</v>
      </c>
      <c r="J20" s="314">
        <v>1550</v>
      </c>
      <c r="K20" s="274">
        <v>0</v>
      </c>
      <c r="L20" s="274">
        <v>0</v>
      </c>
      <c r="M20" s="315">
        <v>533.37</v>
      </c>
      <c r="N20" s="274">
        <v>0</v>
      </c>
      <c r="O20" s="274">
        <v>200.32</v>
      </c>
      <c r="P20" s="274">
        <f t="shared" si="0"/>
        <v>1883.05</v>
      </c>
    </row>
    <row r="21" spans="1:16" s="292" customFormat="1">
      <c r="A21" s="307" t="s">
        <v>407</v>
      </c>
      <c r="B21" s="50" t="s">
        <v>408</v>
      </c>
      <c r="C21" s="269" t="s">
        <v>447</v>
      </c>
      <c r="D21" s="270" t="s">
        <v>448</v>
      </c>
      <c r="E21" s="271">
        <v>3</v>
      </c>
      <c r="F21" s="272">
        <v>422105</v>
      </c>
      <c r="G21" s="273" t="s">
        <v>411</v>
      </c>
      <c r="H21" s="308">
        <v>1</v>
      </c>
      <c r="I21" s="313">
        <v>44</v>
      </c>
      <c r="J21" s="314">
        <v>1212</v>
      </c>
      <c r="K21" s="274">
        <v>0</v>
      </c>
      <c r="L21" s="274">
        <v>0</v>
      </c>
      <c r="M21" s="315">
        <v>163.95</v>
      </c>
      <c r="N21" s="274">
        <v>0</v>
      </c>
      <c r="O21" s="274">
        <v>202.61</v>
      </c>
      <c r="P21" s="274">
        <f t="shared" si="0"/>
        <v>1173.3400000000001</v>
      </c>
    </row>
    <row r="22" spans="1:16" s="292" customFormat="1">
      <c r="A22" s="307" t="s">
        <v>407</v>
      </c>
      <c r="B22" s="50" t="s">
        <v>408</v>
      </c>
      <c r="C22" s="269" t="s">
        <v>449</v>
      </c>
      <c r="D22" s="270" t="s">
        <v>450</v>
      </c>
      <c r="E22" s="271">
        <v>2</v>
      </c>
      <c r="F22" s="272">
        <v>223505</v>
      </c>
      <c r="G22" s="273" t="s">
        <v>411</v>
      </c>
      <c r="H22" s="308">
        <v>1</v>
      </c>
      <c r="I22" s="313">
        <v>40</v>
      </c>
      <c r="J22" s="314">
        <v>2400</v>
      </c>
      <c r="K22" s="274">
        <v>0</v>
      </c>
      <c r="L22" s="274">
        <v>0</v>
      </c>
      <c r="M22" s="315">
        <v>556.95000000000005</v>
      </c>
      <c r="N22" s="274">
        <v>132</v>
      </c>
      <c r="O22" s="274">
        <v>351.17</v>
      </c>
      <c r="P22" s="274">
        <f t="shared" si="0"/>
        <v>2737.7799999999997</v>
      </c>
    </row>
    <row r="23" spans="1:16" s="292" customFormat="1">
      <c r="A23" s="307" t="s">
        <v>407</v>
      </c>
      <c r="B23" s="50" t="s">
        <v>408</v>
      </c>
      <c r="C23" s="269" t="s">
        <v>451</v>
      </c>
      <c r="D23" s="270" t="s">
        <v>452</v>
      </c>
      <c r="E23" s="271">
        <v>2</v>
      </c>
      <c r="F23" s="272">
        <v>322205</v>
      </c>
      <c r="G23" s="273" t="s">
        <v>411</v>
      </c>
      <c r="H23" s="308">
        <v>1</v>
      </c>
      <c r="I23" s="313">
        <v>40</v>
      </c>
      <c r="J23" s="316">
        <v>1252.53</v>
      </c>
      <c r="K23" s="274">
        <v>0</v>
      </c>
      <c r="L23" s="274">
        <v>0</v>
      </c>
      <c r="M23" s="315">
        <v>544.35</v>
      </c>
      <c r="N23" s="274">
        <v>0</v>
      </c>
      <c r="O23" s="274">
        <v>231.24</v>
      </c>
      <c r="P23" s="274">
        <f t="shared" si="0"/>
        <v>1565.64</v>
      </c>
    </row>
    <row r="24" spans="1:16" s="292" customFormat="1">
      <c r="A24" s="307" t="s">
        <v>407</v>
      </c>
      <c r="B24" s="50" t="s">
        <v>408</v>
      </c>
      <c r="C24" s="269" t="s">
        <v>453</v>
      </c>
      <c r="D24" s="270" t="s">
        <v>454</v>
      </c>
      <c r="E24" s="271">
        <v>3</v>
      </c>
      <c r="F24" s="272">
        <v>514320</v>
      </c>
      <c r="G24" s="273" t="s">
        <v>411</v>
      </c>
      <c r="H24" s="308">
        <v>1</v>
      </c>
      <c r="I24" s="313">
        <v>44</v>
      </c>
      <c r="J24" s="314">
        <v>1212</v>
      </c>
      <c r="K24" s="274">
        <v>0</v>
      </c>
      <c r="L24" s="274">
        <v>0</v>
      </c>
      <c r="M24" s="315">
        <v>741.34</v>
      </c>
      <c r="N24" s="274">
        <v>0</v>
      </c>
      <c r="O24" s="274">
        <v>166.61</v>
      </c>
      <c r="P24" s="274">
        <f t="shared" si="0"/>
        <v>1786.73</v>
      </c>
    </row>
    <row r="25" spans="1:16" s="292" customFormat="1">
      <c r="A25" s="307" t="s">
        <v>407</v>
      </c>
      <c r="B25" s="50" t="s">
        <v>408</v>
      </c>
      <c r="C25" s="276" t="s">
        <v>455</v>
      </c>
      <c r="D25" s="278" t="s">
        <v>456</v>
      </c>
      <c r="E25" s="271">
        <v>2</v>
      </c>
      <c r="F25" s="272">
        <v>223505</v>
      </c>
      <c r="G25" s="273" t="s">
        <v>411</v>
      </c>
      <c r="H25" s="308">
        <v>1</v>
      </c>
      <c r="I25" s="313">
        <v>40</v>
      </c>
      <c r="J25" s="314">
        <v>2400</v>
      </c>
      <c r="K25" s="274">
        <v>0</v>
      </c>
      <c r="L25" s="274">
        <v>0</v>
      </c>
      <c r="M25" s="315">
        <v>910.24</v>
      </c>
      <c r="N25" s="274">
        <v>132</v>
      </c>
      <c r="O25" s="274">
        <v>438.89</v>
      </c>
      <c r="P25" s="274">
        <f t="shared" si="0"/>
        <v>3003.35</v>
      </c>
    </row>
    <row r="26" spans="1:16" s="292" customFormat="1">
      <c r="A26" s="307" t="s">
        <v>407</v>
      </c>
      <c r="B26" s="50" t="s">
        <v>408</v>
      </c>
      <c r="C26" s="269" t="s">
        <v>457</v>
      </c>
      <c r="D26" s="270" t="s">
        <v>458</v>
      </c>
      <c r="E26" s="271">
        <v>3</v>
      </c>
      <c r="F26" s="275">
        <v>411010</v>
      </c>
      <c r="G26" s="273" t="s">
        <v>411</v>
      </c>
      <c r="H26" s="308">
        <v>2</v>
      </c>
      <c r="I26" s="313">
        <v>44</v>
      </c>
      <c r="J26" s="314">
        <v>1250</v>
      </c>
      <c r="K26" s="274">
        <v>0</v>
      </c>
      <c r="L26" s="274">
        <v>0</v>
      </c>
      <c r="M26" s="274">
        <v>0</v>
      </c>
      <c r="N26" s="274">
        <v>0</v>
      </c>
      <c r="O26" s="274">
        <v>119.32</v>
      </c>
      <c r="P26" s="274">
        <f t="shared" si="0"/>
        <v>1130.68</v>
      </c>
    </row>
    <row r="27" spans="1:16" s="292" customFormat="1">
      <c r="A27" s="307" t="s">
        <v>407</v>
      </c>
      <c r="B27" s="50" t="s">
        <v>408</v>
      </c>
      <c r="C27" s="269" t="s">
        <v>459</v>
      </c>
      <c r="D27" s="270" t="s">
        <v>460</v>
      </c>
      <c r="E27" s="271">
        <v>2</v>
      </c>
      <c r="F27" s="275">
        <v>223505</v>
      </c>
      <c r="G27" s="273" t="s">
        <v>411</v>
      </c>
      <c r="H27" s="308">
        <v>1</v>
      </c>
      <c r="I27" s="313">
        <v>40</v>
      </c>
      <c r="J27" s="314">
        <v>2400</v>
      </c>
      <c r="K27" s="274">
        <v>0</v>
      </c>
      <c r="L27" s="274">
        <v>0</v>
      </c>
      <c r="M27" s="317">
        <v>242.4</v>
      </c>
      <c r="N27" s="274">
        <v>132</v>
      </c>
      <c r="O27" s="274">
        <v>292.66000000000003</v>
      </c>
      <c r="P27" s="274">
        <f t="shared" si="0"/>
        <v>2481.7400000000002</v>
      </c>
    </row>
    <row r="28" spans="1:16" s="292" customFormat="1">
      <c r="A28" s="307" t="s">
        <v>407</v>
      </c>
      <c r="B28" s="50" t="s">
        <v>408</v>
      </c>
      <c r="C28" s="269" t="s">
        <v>461</v>
      </c>
      <c r="D28" s="270" t="s">
        <v>462</v>
      </c>
      <c r="E28" s="271">
        <v>3</v>
      </c>
      <c r="F28" s="275">
        <v>782320</v>
      </c>
      <c r="G28" s="273" t="s">
        <v>411</v>
      </c>
      <c r="H28" s="308">
        <v>1</v>
      </c>
      <c r="I28" s="313">
        <v>44</v>
      </c>
      <c r="J28" s="314">
        <v>1550</v>
      </c>
      <c r="K28" s="274">
        <v>0</v>
      </c>
      <c r="L28" s="274">
        <v>0</v>
      </c>
      <c r="M28" s="315">
        <v>484.87</v>
      </c>
      <c r="N28" s="274">
        <v>0</v>
      </c>
      <c r="O28" s="274">
        <v>195.95</v>
      </c>
      <c r="P28" s="274">
        <f t="shared" si="0"/>
        <v>1838.9199999999998</v>
      </c>
    </row>
    <row r="29" spans="1:16" s="292" customFormat="1">
      <c r="A29" s="307" t="s">
        <v>407</v>
      </c>
      <c r="B29" s="50" t="s">
        <v>408</v>
      </c>
      <c r="C29" s="269" t="s">
        <v>463</v>
      </c>
      <c r="D29" s="270" t="s">
        <v>464</v>
      </c>
      <c r="E29" s="271">
        <v>2</v>
      </c>
      <c r="F29" s="272">
        <v>223505</v>
      </c>
      <c r="G29" s="273" t="s">
        <v>411</v>
      </c>
      <c r="H29" s="308">
        <v>1</v>
      </c>
      <c r="I29" s="313">
        <v>40</v>
      </c>
      <c r="J29" s="314">
        <v>2400</v>
      </c>
      <c r="K29" s="274">
        <v>0</v>
      </c>
      <c r="L29" s="274">
        <v>0</v>
      </c>
      <c r="M29" s="317">
        <v>242.4</v>
      </c>
      <c r="N29" s="274">
        <v>132</v>
      </c>
      <c r="O29" s="274">
        <v>382.86</v>
      </c>
      <c r="P29" s="274">
        <f t="shared" si="0"/>
        <v>2391.54</v>
      </c>
    </row>
    <row r="30" spans="1:16" s="292" customFormat="1">
      <c r="A30" s="307" t="s">
        <v>407</v>
      </c>
      <c r="B30" s="50" t="s">
        <v>408</v>
      </c>
      <c r="C30" s="269" t="s">
        <v>465</v>
      </c>
      <c r="D30" s="270" t="s">
        <v>466</v>
      </c>
      <c r="E30" s="271">
        <v>2</v>
      </c>
      <c r="F30" s="275">
        <v>223505</v>
      </c>
      <c r="G30" s="273" t="s">
        <v>411</v>
      </c>
      <c r="H30" s="308">
        <v>1</v>
      </c>
      <c r="I30" s="313">
        <v>40</v>
      </c>
      <c r="J30" s="314">
        <v>2400</v>
      </c>
      <c r="K30" s="274">
        <v>0</v>
      </c>
      <c r="L30" s="274">
        <v>0</v>
      </c>
      <c r="M30" s="315">
        <v>754.08</v>
      </c>
      <c r="N30" s="274">
        <v>132</v>
      </c>
      <c r="O30" s="274">
        <v>332.5</v>
      </c>
      <c r="P30" s="274">
        <f t="shared" si="0"/>
        <v>2953.58</v>
      </c>
    </row>
    <row r="31" spans="1:16" s="292" customFormat="1">
      <c r="A31" s="307" t="s">
        <v>407</v>
      </c>
      <c r="B31" s="50" t="s">
        <v>408</v>
      </c>
      <c r="C31" s="276" t="s">
        <v>467</v>
      </c>
      <c r="D31" s="278" t="s">
        <v>468</v>
      </c>
      <c r="E31" s="271">
        <v>3</v>
      </c>
      <c r="F31" s="272">
        <v>782320</v>
      </c>
      <c r="G31" s="273" t="s">
        <v>411</v>
      </c>
      <c r="H31" s="308">
        <v>1</v>
      </c>
      <c r="I31" s="313">
        <v>44</v>
      </c>
      <c r="J31" s="314">
        <v>1550</v>
      </c>
      <c r="K31" s="274">
        <v>0</v>
      </c>
      <c r="L31" s="274">
        <v>0</v>
      </c>
      <c r="M31" s="317">
        <v>242.4</v>
      </c>
      <c r="N31" s="274">
        <v>0</v>
      </c>
      <c r="O31" s="274">
        <v>174.13</v>
      </c>
      <c r="P31" s="274">
        <f t="shared" si="0"/>
        <v>1618.27</v>
      </c>
    </row>
    <row r="32" spans="1:16" s="292" customFormat="1">
      <c r="A32" s="307" t="s">
        <v>407</v>
      </c>
      <c r="B32" s="50" t="s">
        <v>408</v>
      </c>
      <c r="C32" s="276" t="s">
        <v>469</v>
      </c>
      <c r="D32" s="279" t="s">
        <v>470</v>
      </c>
      <c r="E32" s="271">
        <v>2</v>
      </c>
      <c r="F32" s="272">
        <v>223505</v>
      </c>
      <c r="G32" s="273" t="s">
        <v>411</v>
      </c>
      <c r="H32" s="308">
        <v>1</v>
      </c>
      <c r="I32" s="313">
        <v>40</v>
      </c>
      <c r="J32" s="314">
        <v>2400</v>
      </c>
      <c r="K32" s="274">
        <v>0</v>
      </c>
      <c r="L32" s="274">
        <v>0</v>
      </c>
      <c r="M32" s="315">
        <v>596.27</v>
      </c>
      <c r="N32" s="274">
        <v>132</v>
      </c>
      <c r="O32" s="274">
        <v>359.77</v>
      </c>
      <c r="P32" s="274">
        <f t="shared" si="0"/>
        <v>2768.5</v>
      </c>
    </row>
    <row r="33" spans="1:16" s="292" customFormat="1">
      <c r="A33" s="307" t="s">
        <v>407</v>
      </c>
      <c r="B33" s="50" t="s">
        <v>408</v>
      </c>
      <c r="C33" s="269" t="s">
        <v>471</v>
      </c>
      <c r="D33" s="270" t="s">
        <v>472</v>
      </c>
      <c r="E33" s="271">
        <v>2</v>
      </c>
      <c r="F33" s="275">
        <v>223405</v>
      </c>
      <c r="G33" s="273" t="s">
        <v>411</v>
      </c>
      <c r="H33" s="308">
        <v>1</v>
      </c>
      <c r="I33" s="313">
        <v>26</v>
      </c>
      <c r="J33" s="316">
        <v>3402.23</v>
      </c>
      <c r="K33" s="274">
        <v>0</v>
      </c>
      <c r="L33" s="274">
        <v>0</v>
      </c>
      <c r="M33" s="317">
        <v>363.6</v>
      </c>
      <c r="N33" s="274">
        <v>0</v>
      </c>
      <c r="O33" s="274">
        <v>507.53</v>
      </c>
      <c r="P33" s="274">
        <f t="shared" si="0"/>
        <v>3258.3</v>
      </c>
    </row>
    <row r="34" spans="1:16" s="292" customFormat="1">
      <c r="A34" s="307" t="s">
        <v>407</v>
      </c>
      <c r="B34" s="50" t="s">
        <v>408</v>
      </c>
      <c r="C34" s="269" t="s">
        <v>473</v>
      </c>
      <c r="D34" s="270" t="s">
        <v>474</v>
      </c>
      <c r="E34" s="271">
        <v>2</v>
      </c>
      <c r="F34" s="272">
        <v>322205</v>
      </c>
      <c r="G34" s="273" t="s">
        <v>411</v>
      </c>
      <c r="H34" s="308">
        <v>1</v>
      </c>
      <c r="I34" s="313">
        <v>40</v>
      </c>
      <c r="J34" s="316">
        <v>1252.53</v>
      </c>
      <c r="K34" s="274">
        <v>0</v>
      </c>
      <c r="L34" s="274">
        <v>0</v>
      </c>
      <c r="M34" s="315">
        <v>375.87</v>
      </c>
      <c r="N34" s="274">
        <v>0</v>
      </c>
      <c r="O34" s="274">
        <v>228.57</v>
      </c>
      <c r="P34" s="274">
        <f t="shared" si="0"/>
        <v>1399.8300000000002</v>
      </c>
    </row>
    <row r="35" spans="1:16" s="292" customFormat="1">
      <c r="A35" s="307" t="s">
        <v>407</v>
      </c>
      <c r="B35" s="50" t="s">
        <v>408</v>
      </c>
      <c r="C35" s="269" t="s">
        <v>475</v>
      </c>
      <c r="D35" s="270" t="s">
        <v>476</v>
      </c>
      <c r="E35" s="271">
        <v>3</v>
      </c>
      <c r="F35" s="272">
        <v>422105</v>
      </c>
      <c r="G35" s="273" t="s">
        <v>411</v>
      </c>
      <c r="H35" s="308">
        <v>1</v>
      </c>
      <c r="I35" s="313">
        <v>44</v>
      </c>
      <c r="J35" s="314">
        <v>1212</v>
      </c>
      <c r="K35" s="274">
        <v>0</v>
      </c>
      <c r="L35" s="274">
        <v>0</v>
      </c>
      <c r="M35" s="315">
        <v>67.39</v>
      </c>
      <c r="N35" s="274">
        <v>0</v>
      </c>
      <c r="O35" s="274">
        <v>188.84</v>
      </c>
      <c r="P35" s="274">
        <f t="shared" si="0"/>
        <v>1090.5500000000002</v>
      </c>
    </row>
    <row r="36" spans="1:16" s="292" customFormat="1">
      <c r="A36" s="307" t="s">
        <v>407</v>
      </c>
      <c r="B36" s="50" t="s">
        <v>408</v>
      </c>
      <c r="C36" s="276" t="s">
        <v>477</v>
      </c>
      <c r="D36" s="278" t="s">
        <v>478</v>
      </c>
      <c r="E36" s="271">
        <v>2</v>
      </c>
      <c r="F36" s="275">
        <v>322205</v>
      </c>
      <c r="G36" s="273" t="s">
        <v>411</v>
      </c>
      <c r="H36" s="308">
        <v>1</v>
      </c>
      <c r="I36" s="313">
        <v>40</v>
      </c>
      <c r="J36" s="316">
        <v>1252.53</v>
      </c>
      <c r="K36" s="274">
        <v>0</v>
      </c>
      <c r="L36" s="274">
        <v>0</v>
      </c>
      <c r="M36" s="317">
        <v>938.58</v>
      </c>
      <c r="N36" s="274">
        <v>0</v>
      </c>
      <c r="O36" s="274">
        <v>252.64</v>
      </c>
      <c r="P36" s="274">
        <f t="shared" si="0"/>
        <v>1938.4700000000003</v>
      </c>
    </row>
    <row r="37" spans="1:16" s="292" customFormat="1">
      <c r="A37" s="307" t="s">
        <v>407</v>
      </c>
      <c r="B37" s="50" t="s">
        <v>408</v>
      </c>
      <c r="C37" s="269" t="s">
        <v>479</v>
      </c>
      <c r="D37" s="270" t="s">
        <v>480</v>
      </c>
      <c r="E37" s="271">
        <v>3</v>
      </c>
      <c r="F37" s="275">
        <v>517420</v>
      </c>
      <c r="G37" s="273" t="s">
        <v>411</v>
      </c>
      <c r="H37" s="308">
        <v>1</v>
      </c>
      <c r="I37" s="313">
        <v>44</v>
      </c>
      <c r="J37" s="314">
        <v>1212</v>
      </c>
      <c r="K37" s="274">
        <v>0</v>
      </c>
      <c r="L37" s="274">
        <v>0</v>
      </c>
      <c r="M37" s="315">
        <v>528.69000000000005</v>
      </c>
      <c r="N37" s="274">
        <v>0</v>
      </c>
      <c r="O37" s="274">
        <v>129.88999999999999</v>
      </c>
      <c r="P37" s="274">
        <f t="shared" si="0"/>
        <v>1610.8000000000002</v>
      </c>
    </row>
    <row r="38" spans="1:16" s="292" customFormat="1">
      <c r="A38" s="307" t="s">
        <v>407</v>
      </c>
      <c r="B38" s="50" t="s">
        <v>408</v>
      </c>
      <c r="C38" s="269" t="s">
        <v>481</v>
      </c>
      <c r="D38" s="270" t="s">
        <v>252</v>
      </c>
      <c r="E38" s="271">
        <v>2</v>
      </c>
      <c r="F38" s="280">
        <v>223505</v>
      </c>
      <c r="G38" s="273" t="s">
        <v>411</v>
      </c>
      <c r="H38" s="308">
        <v>1</v>
      </c>
      <c r="I38" s="313">
        <v>40</v>
      </c>
      <c r="J38" s="274">
        <v>0</v>
      </c>
      <c r="K38" s="274">
        <v>0</v>
      </c>
      <c r="L38" s="274">
        <v>0</v>
      </c>
      <c r="M38" s="274">
        <v>0</v>
      </c>
      <c r="N38" s="274">
        <v>0</v>
      </c>
      <c r="O38" s="274">
        <v>0</v>
      </c>
      <c r="P38" s="274">
        <f t="shared" si="0"/>
        <v>0</v>
      </c>
    </row>
    <row r="39" spans="1:16" s="292" customFormat="1">
      <c r="A39" s="307" t="s">
        <v>407</v>
      </c>
      <c r="B39" s="50" t="s">
        <v>408</v>
      </c>
      <c r="C39" s="269" t="s">
        <v>482</v>
      </c>
      <c r="D39" s="270" t="s">
        <v>483</v>
      </c>
      <c r="E39" s="271">
        <v>1</v>
      </c>
      <c r="F39" s="272">
        <v>225124</v>
      </c>
      <c r="G39" s="273" t="s">
        <v>411</v>
      </c>
      <c r="H39" s="308">
        <v>1</v>
      </c>
      <c r="I39" s="313">
        <v>4</v>
      </c>
      <c r="J39" s="314">
        <v>5200</v>
      </c>
      <c r="K39" s="274">
        <v>0</v>
      </c>
      <c r="L39" s="274">
        <v>0</v>
      </c>
      <c r="M39" s="274">
        <v>762.4</v>
      </c>
      <c r="N39" s="274">
        <v>0</v>
      </c>
      <c r="O39" s="274">
        <v>1256.71</v>
      </c>
      <c r="P39" s="274">
        <f t="shared" si="0"/>
        <v>4705.6899999999996</v>
      </c>
    </row>
    <row r="40" spans="1:16" s="292" customFormat="1">
      <c r="A40" s="307" t="s">
        <v>407</v>
      </c>
      <c r="B40" s="50" t="s">
        <v>408</v>
      </c>
      <c r="C40" s="276" t="s">
        <v>484</v>
      </c>
      <c r="D40" s="70" t="s">
        <v>485</v>
      </c>
      <c r="E40" s="271">
        <v>2</v>
      </c>
      <c r="F40" s="272">
        <v>223505</v>
      </c>
      <c r="G40" s="273" t="s">
        <v>411</v>
      </c>
      <c r="H40" s="308">
        <v>1</v>
      </c>
      <c r="I40" s="313">
        <v>40</v>
      </c>
      <c r="J40" s="314">
        <v>2400</v>
      </c>
      <c r="K40" s="274">
        <v>0</v>
      </c>
      <c r="L40" s="274">
        <v>0</v>
      </c>
      <c r="M40" s="315">
        <v>281.72000000000003</v>
      </c>
      <c r="N40" s="274">
        <v>132</v>
      </c>
      <c r="O40" s="274">
        <v>299.97000000000003</v>
      </c>
      <c r="P40" s="274">
        <f t="shared" si="0"/>
        <v>2513.75</v>
      </c>
    </row>
    <row r="41" spans="1:16" s="292" customFormat="1">
      <c r="A41" s="307" t="s">
        <v>407</v>
      </c>
      <c r="B41" s="50" t="s">
        <v>408</v>
      </c>
      <c r="C41" s="269" t="s">
        <v>486</v>
      </c>
      <c r="D41" s="270" t="s">
        <v>487</v>
      </c>
      <c r="E41" s="271">
        <v>2</v>
      </c>
      <c r="F41" s="272">
        <v>322205</v>
      </c>
      <c r="G41" s="273" t="s">
        <v>411</v>
      </c>
      <c r="H41" s="308">
        <v>1</v>
      </c>
      <c r="I41" s="313">
        <v>40</v>
      </c>
      <c r="J41" s="316">
        <v>1252.53</v>
      </c>
      <c r="K41" s="274">
        <v>0</v>
      </c>
      <c r="L41" s="274">
        <v>0</v>
      </c>
      <c r="M41" s="315">
        <v>375.87</v>
      </c>
      <c r="N41" s="274">
        <v>0</v>
      </c>
      <c r="O41" s="274">
        <v>153.41999999999999</v>
      </c>
      <c r="P41" s="274">
        <f t="shared" si="0"/>
        <v>1474.98</v>
      </c>
    </row>
    <row r="42" spans="1:16" s="292" customFormat="1">
      <c r="A42" s="307" t="s">
        <v>407</v>
      </c>
      <c r="B42" s="50" t="s">
        <v>408</v>
      </c>
      <c r="C42" s="269" t="s">
        <v>488</v>
      </c>
      <c r="D42" s="270" t="s">
        <v>489</v>
      </c>
      <c r="E42" s="271">
        <v>3</v>
      </c>
      <c r="F42" s="272">
        <v>131205</v>
      </c>
      <c r="G42" s="273" t="s">
        <v>411</v>
      </c>
      <c r="H42" s="308">
        <v>2</v>
      </c>
      <c r="I42" s="313">
        <v>44</v>
      </c>
      <c r="J42" s="314">
        <v>7000</v>
      </c>
      <c r="K42" s="274">
        <v>0</v>
      </c>
      <c r="L42" s="274">
        <v>0</v>
      </c>
      <c r="M42" s="274">
        <v>0</v>
      </c>
      <c r="N42" s="274">
        <v>0</v>
      </c>
      <c r="O42" s="274">
        <v>1735.23</v>
      </c>
      <c r="P42" s="274">
        <f t="shared" si="0"/>
        <v>5264.77</v>
      </c>
    </row>
    <row r="43" spans="1:16" s="292" customFormat="1">
      <c r="A43" s="307" t="s">
        <v>407</v>
      </c>
      <c r="B43" s="50" t="s">
        <v>408</v>
      </c>
      <c r="C43" s="269" t="s">
        <v>490</v>
      </c>
      <c r="D43" s="270" t="s">
        <v>491</v>
      </c>
      <c r="E43" s="271">
        <v>2</v>
      </c>
      <c r="F43" s="272">
        <v>223505</v>
      </c>
      <c r="G43" s="273" t="s">
        <v>411</v>
      </c>
      <c r="H43" s="308">
        <v>1</v>
      </c>
      <c r="I43" s="313">
        <v>40</v>
      </c>
      <c r="J43" s="314">
        <v>2400</v>
      </c>
      <c r="K43" s="274">
        <v>0</v>
      </c>
      <c r="L43" s="274">
        <v>0</v>
      </c>
      <c r="M43" s="315">
        <v>281.72000000000003</v>
      </c>
      <c r="N43" s="274">
        <v>132</v>
      </c>
      <c r="O43" s="274">
        <v>299.97000000000003</v>
      </c>
      <c r="P43" s="274">
        <f t="shared" si="0"/>
        <v>2513.75</v>
      </c>
    </row>
    <row r="44" spans="1:16" s="292" customFormat="1">
      <c r="A44" s="307" t="s">
        <v>407</v>
      </c>
      <c r="B44" s="50" t="s">
        <v>408</v>
      </c>
      <c r="C44" s="269" t="s">
        <v>492</v>
      </c>
      <c r="D44" s="270" t="s">
        <v>493</v>
      </c>
      <c r="E44" s="271">
        <v>3</v>
      </c>
      <c r="F44" s="272">
        <v>422105</v>
      </c>
      <c r="G44" s="273" t="s">
        <v>411</v>
      </c>
      <c r="H44" s="308">
        <v>1</v>
      </c>
      <c r="I44" s="313">
        <v>44</v>
      </c>
      <c r="J44" s="314">
        <v>1212</v>
      </c>
      <c r="K44" s="274">
        <v>0</v>
      </c>
      <c r="L44" s="274">
        <v>0</v>
      </c>
      <c r="M44" s="315">
        <v>169.41</v>
      </c>
      <c r="N44" s="274">
        <v>0</v>
      </c>
      <c r="O44" s="274">
        <v>115.14</v>
      </c>
      <c r="P44" s="274">
        <f t="shared" si="0"/>
        <v>1266.27</v>
      </c>
    </row>
    <row r="45" spans="1:16" s="293" customFormat="1">
      <c r="A45" s="307" t="s">
        <v>407</v>
      </c>
      <c r="B45" s="50" t="s">
        <v>408</v>
      </c>
      <c r="C45" s="269" t="s">
        <v>494</v>
      </c>
      <c r="D45" s="270" t="s">
        <v>495</v>
      </c>
      <c r="E45" s="271">
        <v>2</v>
      </c>
      <c r="F45" s="275">
        <v>322205</v>
      </c>
      <c r="G45" s="273" t="s">
        <v>411</v>
      </c>
      <c r="H45" s="308">
        <v>1</v>
      </c>
      <c r="I45" s="313">
        <v>40</v>
      </c>
      <c r="J45" s="316">
        <v>1252.53</v>
      </c>
      <c r="K45" s="274">
        <v>0</v>
      </c>
      <c r="L45" s="274">
        <v>0</v>
      </c>
      <c r="M45" s="315">
        <v>242.4</v>
      </c>
      <c r="N45" s="274">
        <v>0</v>
      </c>
      <c r="O45" s="274">
        <v>216.56</v>
      </c>
      <c r="P45" s="274">
        <f t="shared" si="0"/>
        <v>1278.3700000000001</v>
      </c>
    </row>
    <row r="46" spans="1:16" s="294" customFormat="1">
      <c r="A46" s="307" t="s">
        <v>407</v>
      </c>
      <c r="B46" s="50" t="s">
        <v>408</v>
      </c>
      <c r="C46" s="269" t="s">
        <v>496</v>
      </c>
      <c r="D46" s="270" t="s">
        <v>497</v>
      </c>
      <c r="E46" s="271">
        <v>2</v>
      </c>
      <c r="F46" s="272">
        <v>322205</v>
      </c>
      <c r="G46" s="273" t="s">
        <v>411</v>
      </c>
      <c r="H46" s="308">
        <v>1</v>
      </c>
      <c r="I46" s="313">
        <v>40</v>
      </c>
      <c r="J46" s="316">
        <v>1252.53</v>
      </c>
      <c r="K46" s="274">
        <v>0</v>
      </c>
      <c r="L46" s="274">
        <v>0</v>
      </c>
      <c r="M46" s="315">
        <v>298.87</v>
      </c>
      <c r="N46" s="274">
        <v>0</v>
      </c>
      <c r="O46" s="274">
        <v>182.41</v>
      </c>
      <c r="P46" s="274">
        <f t="shared" si="0"/>
        <v>1368.99</v>
      </c>
    </row>
    <row r="47" spans="1:16" s="294" customFormat="1">
      <c r="A47" s="307" t="s">
        <v>407</v>
      </c>
      <c r="B47" s="50" t="s">
        <v>408</v>
      </c>
      <c r="C47" s="269" t="s">
        <v>498</v>
      </c>
      <c r="D47" s="270" t="s">
        <v>499</v>
      </c>
      <c r="E47" s="271">
        <v>2</v>
      </c>
      <c r="F47" s="275">
        <v>223505</v>
      </c>
      <c r="G47" s="273" t="s">
        <v>411</v>
      </c>
      <c r="H47" s="308">
        <v>1</v>
      </c>
      <c r="I47" s="313">
        <v>40</v>
      </c>
      <c r="J47" s="314">
        <v>2500</v>
      </c>
      <c r="K47" s="274">
        <v>0</v>
      </c>
      <c r="L47" s="274">
        <v>0</v>
      </c>
      <c r="M47" s="315">
        <v>650.47</v>
      </c>
      <c r="N47" s="274">
        <v>137.5</v>
      </c>
      <c r="O47" s="274">
        <v>400.16</v>
      </c>
      <c r="P47" s="274">
        <f t="shared" si="0"/>
        <v>2887.8100000000004</v>
      </c>
    </row>
    <row r="48" spans="1:16" s="294" customFormat="1">
      <c r="A48" s="307" t="s">
        <v>407</v>
      </c>
      <c r="B48" s="50" t="s">
        <v>408</v>
      </c>
      <c r="C48" s="269" t="s">
        <v>500</v>
      </c>
      <c r="D48" s="270" t="s">
        <v>501</v>
      </c>
      <c r="E48" s="271">
        <v>2</v>
      </c>
      <c r="F48" s="272">
        <v>223505</v>
      </c>
      <c r="G48" s="273" t="s">
        <v>411</v>
      </c>
      <c r="H48" s="308">
        <v>1</v>
      </c>
      <c r="I48" s="313">
        <v>40</v>
      </c>
      <c r="J48" s="314">
        <v>2500</v>
      </c>
      <c r="K48" s="274">
        <v>0</v>
      </c>
      <c r="L48" s="274">
        <v>0</v>
      </c>
      <c r="M48" s="315">
        <v>446.44</v>
      </c>
      <c r="N48" s="274">
        <v>137.5</v>
      </c>
      <c r="O48" s="274">
        <v>476.94</v>
      </c>
      <c r="P48" s="274">
        <f t="shared" si="0"/>
        <v>2607</v>
      </c>
    </row>
    <row r="49" spans="1:16" s="294" customFormat="1">
      <c r="A49" s="307" t="s">
        <v>407</v>
      </c>
      <c r="B49" s="50" t="s">
        <v>408</v>
      </c>
      <c r="C49" s="269" t="s">
        <v>502</v>
      </c>
      <c r="D49" s="270" t="s">
        <v>503</v>
      </c>
      <c r="E49" s="271">
        <v>3</v>
      </c>
      <c r="F49" s="272">
        <v>514320</v>
      </c>
      <c r="G49" s="273" t="s">
        <v>411</v>
      </c>
      <c r="H49" s="308">
        <v>1</v>
      </c>
      <c r="I49" s="313">
        <v>44</v>
      </c>
      <c r="J49" s="314">
        <v>1212</v>
      </c>
      <c r="K49" s="274">
        <v>0</v>
      </c>
      <c r="L49" s="274">
        <v>0</v>
      </c>
      <c r="M49" s="315">
        <v>255.52</v>
      </c>
      <c r="N49" s="274">
        <v>0</v>
      </c>
      <c r="O49" s="274">
        <v>210.85</v>
      </c>
      <c r="P49" s="274">
        <f t="shared" si="0"/>
        <v>1256.67</v>
      </c>
    </row>
    <row r="50" spans="1:16" s="294" customFormat="1">
      <c r="A50" s="307" t="s">
        <v>407</v>
      </c>
      <c r="B50" s="50" t="s">
        <v>408</v>
      </c>
      <c r="C50" s="276" t="s">
        <v>504</v>
      </c>
      <c r="D50" s="278" t="s">
        <v>505</v>
      </c>
      <c r="E50" s="271">
        <v>3</v>
      </c>
      <c r="F50" s="275">
        <v>513425</v>
      </c>
      <c r="G50" s="273" t="s">
        <v>411</v>
      </c>
      <c r="H50" s="308">
        <v>1</v>
      </c>
      <c r="I50" s="313">
        <v>44</v>
      </c>
      <c r="J50" s="314">
        <v>1212</v>
      </c>
      <c r="K50" s="274">
        <v>0</v>
      </c>
      <c r="L50" s="274">
        <v>0</v>
      </c>
      <c r="M50" s="315">
        <v>242.4</v>
      </c>
      <c r="N50" s="274">
        <v>0</v>
      </c>
      <c r="O50" s="274">
        <v>209.67</v>
      </c>
      <c r="P50" s="274">
        <f t="shared" si="0"/>
        <v>1244.73</v>
      </c>
    </row>
    <row r="51" spans="1:16" s="294" customFormat="1">
      <c r="A51" s="307" t="s">
        <v>407</v>
      </c>
      <c r="B51" s="50" t="s">
        <v>408</v>
      </c>
      <c r="C51" s="269" t="s">
        <v>506</v>
      </c>
      <c r="D51" s="270" t="s">
        <v>507</v>
      </c>
      <c r="E51" s="271">
        <v>2</v>
      </c>
      <c r="F51" s="280">
        <v>322205</v>
      </c>
      <c r="G51" s="273" t="s">
        <v>411</v>
      </c>
      <c r="H51" s="308">
        <v>1</v>
      </c>
      <c r="I51" s="313">
        <v>40</v>
      </c>
      <c r="J51" s="316">
        <v>1252.53</v>
      </c>
      <c r="K51" s="274">
        <v>0</v>
      </c>
      <c r="L51" s="274">
        <v>0</v>
      </c>
      <c r="M51" s="315">
        <v>627.63</v>
      </c>
      <c r="N51" s="274">
        <v>0</v>
      </c>
      <c r="O51" s="274">
        <v>153.41999999999999</v>
      </c>
      <c r="P51" s="274">
        <f t="shared" si="0"/>
        <v>1726.7399999999998</v>
      </c>
    </row>
    <row r="52" spans="1:16" s="294" customFormat="1">
      <c r="A52" s="307" t="s">
        <v>407</v>
      </c>
      <c r="B52" s="50" t="s">
        <v>408</v>
      </c>
      <c r="C52" s="276" t="s">
        <v>508</v>
      </c>
      <c r="D52" s="278" t="s">
        <v>509</v>
      </c>
      <c r="E52" s="271">
        <v>2</v>
      </c>
      <c r="F52" s="272">
        <v>322205</v>
      </c>
      <c r="G52" s="273" t="s">
        <v>411</v>
      </c>
      <c r="H52" s="308">
        <v>1</v>
      </c>
      <c r="I52" s="313">
        <v>40</v>
      </c>
      <c r="J52" s="316">
        <v>1252.53</v>
      </c>
      <c r="K52" s="274">
        <v>0</v>
      </c>
      <c r="L52" s="274">
        <v>0</v>
      </c>
      <c r="M52" s="315">
        <v>621.92999999999995</v>
      </c>
      <c r="N52" s="274">
        <v>0</v>
      </c>
      <c r="O52" s="274">
        <v>142.74</v>
      </c>
      <c r="P52" s="274">
        <f t="shared" si="0"/>
        <v>1731.72</v>
      </c>
    </row>
    <row r="53" spans="1:16" s="294" customFormat="1">
      <c r="A53" s="307" t="s">
        <v>407</v>
      </c>
      <c r="B53" s="50" t="s">
        <v>408</v>
      </c>
      <c r="C53" s="269" t="s">
        <v>510</v>
      </c>
      <c r="D53" s="270" t="s">
        <v>511</v>
      </c>
      <c r="E53" s="271">
        <v>2</v>
      </c>
      <c r="F53" s="272">
        <v>223505</v>
      </c>
      <c r="G53" s="273" t="s">
        <v>411</v>
      </c>
      <c r="H53" s="308">
        <v>1</v>
      </c>
      <c r="I53" s="313">
        <v>40</v>
      </c>
      <c r="J53" s="314">
        <v>2000</v>
      </c>
      <c r="K53" s="274">
        <v>0</v>
      </c>
      <c r="L53" s="274">
        <v>0</v>
      </c>
      <c r="M53" s="315">
        <v>642.4</v>
      </c>
      <c r="N53" s="274">
        <v>132</v>
      </c>
      <c r="O53" s="274">
        <v>292.66000000000003</v>
      </c>
      <c r="P53" s="274">
        <f t="shared" si="0"/>
        <v>2481.7400000000002</v>
      </c>
    </row>
    <row r="54" spans="1:16" s="294" customFormat="1">
      <c r="A54" s="307" t="s">
        <v>407</v>
      </c>
      <c r="B54" s="50" t="s">
        <v>408</v>
      </c>
      <c r="C54" s="51" t="s">
        <v>512</v>
      </c>
      <c r="D54" s="279" t="s">
        <v>513</v>
      </c>
      <c r="E54" s="271">
        <v>3</v>
      </c>
      <c r="F54" s="275">
        <v>517420</v>
      </c>
      <c r="G54" s="273" t="s">
        <v>411</v>
      </c>
      <c r="H54" s="308">
        <v>1</v>
      </c>
      <c r="I54" s="313">
        <v>44</v>
      </c>
      <c r="J54" s="314">
        <v>1212</v>
      </c>
      <c r="K54" s="274">
        <v>0</v>
      </c>
      <c r="L54" s="274">
        <v>0</v>
      </c>
      <c r="M54" s="315">
        <v>322.64999999999998</v>
      </c>
      <c r="N54" s="274">
        <v>0</v>
      </c>
      <c r="O54" s="274">
        <v>132.84</v>
      </c>
      <c r="P54" s="274">
        <f t="shared" si="0"/>
        <v>1401.8100000000002</v>
      </c>
    </row>
    <row r="55" spans="1:16" s="294" customFormat="1">
      <c r="A55" s="307" t="s">
        <v>407</v>
      </c>
      <c r="B55" s="50" t="s">
        <v>408</v>
      </c>
      <c r="C55" s="269" t="s">
        <v>514</v>
      </c>
      <c r="D55" s="270" t="s">
        <v>515</v>
      </c>
      <c r="E55" s="271">
        <v>3</v>
      </c>
      <c r="F55" s="275">
        <v>782320</v>
      </c>
      <c r="G55" s="273" t="s">
        <v>411</v>
      </c>
      <c r="H55" s="308">
        <v>1</v>
      </c>
      <c r="I55" s="313">
        <v>44</v>
      </c>
      <c r="J55" s="314">
        <v>1550</v>
      </c>
      <c r="K55" s="274">
        <v>0</v>
      </c>
      <c r="L55" s="274">
        <v>0</v>
      </c>
      <c r="M55" s="315">
        <v>242.4</v>
      </c>
      <c r="N55" s="274">
        <v>0</v>
      </c>
      <c r="O55" s="274">
        <v>267.13</v>
      </c>
      <c r="P55" s="274">
        <f t="shared" si="0"/>
        <v>1525.27</v>
      </c>
    </row>
    <row r="56" spans="1:16" s="294" customFormat="1">
      <c r="A56" s="307" t="s">
        <v>407</v>
      </c>
      <c r="B56" s="50" t="s">
        <v>408</v>
      </c>
      <c r="C56" s="273" t="s">
        <v>516</v>
      </c>
      <c r="D56" s="278" t="s">
        <v>254</v>
      </c>
      <c r="E56" s="271">
        <v>3</v>
      </c>
      <c r="F56" s="272">
        <v>521130</v>
      </c>
      <c r="G56" s="273" t="s">
        <v>411</v>
      </c>
      <c r="H56" s="308">
        <v>1</v>
      </c>
      <c r="I56" s="313">
        <v>44</v>
      </c>
      <c r="J56" s="274">
        <v>0</v>
      </c>
      <c r="K56" s="274">
        <v>0</v>
      </c>
      <c r="L56" s="274">
        <v>0</v>
      </c>
      <c r="M56" s="274">
        <v>0</v>
      </c>
      <c r="N56" s="274">
        <v>0</v>
      </c>
      <c r="O56" s="274">
        <v>0</v>
      </c>
      <c r="P56" s="274">
        <f t="shared" si="0"/>
        <v>0</v>
      </c>
    </row>
    <row r="57" spans="1:16" s="294" customFormat="1">
      <c r="A57" s="307" t="s">
        <v>407</v>
      </c>
      <c r="B57" s="50" t="s">
        <v>408</v>
      </c>
      <c r="C57" s="269" t="s">
        <v>517</v>
      </c>
      <c r="D57" s="270" t="s">
        <v>518</v>
      </c>
      <c r="E57" s="271">
        <v>3</v>
      </c>
      <c r="F57" s="272">
        <v>514320</v>
      </c>
      <c r="G57" s="273" t="s">
        <v>411</v>
      </c>
      <c r="H57" s="308">
        <v>1</v>
      </c>
      <c r="I57" s="313">
        <v>44</v>
      </c>
      <c r="J57" s="314">
        <v>1010</v>
      </c>
      <c r="K57" s="274">
        <v>0</v>
      </c>
      <c r="L57" s="274">
        <v>0</v>
      </c>
      <c r="M57" s="314">
        <v>1139.51</v>
      </c>
      <c r="N57" s="274">
        <v>0</v>
      </c>
      <c r="O57" s="274">
        <v>216.74</v>
      </c>
      <c r="P57" s="274">
        <f t="shared" si="0"/>
        <v>1932.7700000000002</v>
      </c>
    </row>
    <row r="58" spans="1:16" s="293" customFormat="1">
      <c r="A58" s="307" t="s">
        <v>407</v>
      </c>
      <c r="B58" s="50" t="s">
        <v>408</v>
      </c>
      <c r="C58" s="269" t="s">
        <v>519</v>
      </c>
      <c r="D58" s="270" t="s">
        <v>520</v>
      </c>
      <c r="E58" s="271">
        <v>3</v>
      </c>
      <c r="F58" s="272">
        <v>514320</v>
      </c>
      <c r="G58" s="273" t="s">
        <v>411</v>
      </c>
      <c r="H58" s="308">
        <v>1</v>
      </c>
      <c r="I58" s="313">
        <v>44</v>
      </c>
      <c r="J58" s="314">
        <v>1212</v>
      </c>
      <c r="K58" s="274">
        <v>0</v>
      </c>
      <c r="L58" s="274">
        <v>0</v>
      </c>
      <c r="M58" s="315">
        <v>368.46</v>
      </c>
      <c r="N58" s="274">
        <v>0</v>
      </c>
      <c r="O58" s="274">
        <v>210.85</v>
      </c>
      <c r="P58" s="274">
        <f t="shared" si="0"/>
        <v>1369.6100000000001</v>
      </c>
    </row>
    <row r="59" spans="1:16" s="294" customFormat="1">
      <c r="A59" s="307" t="s">
        <v>407</v>
      </c>
      <c r="B59" s="50" t="s">
        <v>408</v>
      </c>
      <c r="C59" s="269" t="s">
        <v>521</v>
      </c>
      <c r="D59" s="270" t="s">
        <v>522</v>
      </c>
      <c r="E59" s="271">
        <v>2</v>
      </c>
      <c r="F59" s="272">
        <v>223505</v>
      </c>
      <c r="G59" s="273" t="s">
        <v>411</v>
      </c>
      <c r="H59" s="308">
        <v>1</v>
      </c>
      <c r="I59" s="313">
        <v>40</v>
      </c>
      <c r="J59" s="314">
        <v>2400</v>
      </c>
      <c r="K59" s="274">
        <v>0</v>
      </c>
      <c r="L59" s="274">
        <v>0</v>
      </c>
      <c r="M59" s="315">
        <v>305.88</v>
      </c>
      <c r="N59" s="274">
        <v>132</v>
      </c>
      <c r="O59" s="274">
        <v>278.44</v>
      </c>
      <c r="P59" s="274">
        <f t="shared" si="0"/>
        <v>2559.44</v>
      </c>
    </row>
    <row r="60" spans="1:16" s="291" customFormat="1">
      <c r="A60" s="307" t="s">
        <v>407</v>
      </c>
      <c r="B60" s="50" t="s">
        <v>408</v>
      </c>
      <c r="C60" s="269" t="s">
        <v>523</v>
      </c>
      <c r="D60" s="270" t="s">
        <v>524</v>
      </c>
      <c r="E60" s="271">
        <v>2</v>
      </c>
      <c r="F60" s="272">
        <v>223505</v>
      </c>
      <c r="G60" s="273" t="s">
        <v>411</v>
      </c>
      <c r="H60" s="308">
        <v>1</v>
      </c>
      <c r="I60" s="313">
        <v>40</v>
      </c>
      <c r="J60" s="314">
        <v>2500</v>
      </c>
      <c r="K60" s="274">
        <v>0</v>
      </c>
      <c r="L60" s="274">
        <v>0</v>
      </c>
      <c r="M60" s="315">
        <v>609.66</v>
      </c>
      <c r="N60" s="274">
        <v>137.5</v>
      </c>
      <c r="O60" s="274">
        <v>389.88</v>
      </c>
      <c r="P60" s="274">
        <f t="shared" si="0"/>
        <v>2857.2799999999997</v>
      </c>
    </row>
    <row r="61" spans="1:16" s="291" customFormat="1">
      <c r="A61" s="307" t="s">
        <v>407</v>
      </c>
      <c r="B61" s="50" t="s">
        <v>408</v>
      </c>
      <c r="C61" s="269" t="s">
        <v>525</v>
      </c>
      <c r="D61" s="270" t="s">
        <v>526</v>
      </c>
      <c r="E61" s="271">
        <v>2</v>
      </c>
      <c r="F61" s="272">
        <v>223505</v>
      </c>
      <c r="G61" s="273" t="s">
        <v>411</v>
      </c>
      <c r="H61" s="308">
        <v>1</v>
      </c>
      <c r="I61" s="313">
        <v>40</v>
      </c>
      <c r="J61" s="314">
        <v>2400</v>
      </c>
      <c r="K61" s="274">
        <v>0</v>
      </c>
      <c r="L61" s="274">
        <v>0</v>
      </c>
      <c r="M61" s="315">
        <v>674.91</v>
      </c>
      <c r="N61" s="274">
        <v>132</v>
      </c>
      <c r="O61" s="274">
        <v>379.58</v>
      </c>
      <c r="P61" s="274">
        <f t="shared" si="0"/>
        <v>2827.33</v>
      </c>
    </row>
    <row r="62" spans="1:16" s="291" customFormat="1">
      <c r="A62" s="307" t="s">
        <v>407</v>
      </c>
      <c r="B62" s="50" t="s">
        <v>408</v>
      </c>
      <c r="C62" s="269" t="s">
        <v>527</v>
      </c>
      <c r="D62" s="270" t="s">
        <v>528</v>
      </c>
      <c r="E62" s="271">
        <v>2</v>
      </c>
      <c r="F62" s="275">
        <v>322205</v>
      </c>
      <c r="G62" s="273" t="s">
        <v>411</v>
      </c>
      <c r="H62" s="308">
        <v>1</v>
      </c>
      <c r="I62" s="313">
        <v>40</v>
      </c>
      <c r="J62" s="316">
        <v>960.27</v>
      </c>
      <c r="K62" s="274">
        <v>0</v>
      </c>
      <c r="L62" s="274">
        <v>0</v>
      </c>
      <c r="M62" s="315">
        <v>534.66</v>
      </c>
      <c r="N62" s="274">
        <v>0</v>
      </c>
      <c r="O62" s="274">
        <v>141.41</v>
      </c>
      <c r="P62" s="274">
        <f t="shared" si="0"/>
        <v>1353.5199999999998</v>
      </c>
    </row>
    <row r="63" spans="1:16" s="291" customFormat="1">
      <c r="A63" s="307" t="s">
        <v>407</v>
      </c>
      <c r="B63" s="50" t="s">
        <v>408</v>
      </c>
      <c r="C63" s="269" t="s">
        <v>529</v>
      </c>
      <c r="D63" s="270" t="s">
        <v>530</v>
      </c>
      <c r="E63" s="271">
        <v>2</v>
      </c>
      <c r="F63" s="272">
        <v>223505</v>
      </c>
      <c r="G63" s="273" t="s">
        <v>411</v>
      </c>
      <c r="H63" s="308">
        <v>1</v>
      </c>
      <c r="I63" s="313">
        <v>40</v>
      </c>
      <c r="J63" s="314">
        <v>2080</v>
      </c>
      <c r="K63" s="274">
        <v>0</v>
      </c>
      <c r="L63" s="274">
        <v>0</v>
      </c>
      <c r="M63" s="315">
        <v>929.32</v>
      </c>
      <c r="N63" s="274">
        <v>132</v>
      </c>
      <c r="O63" s="274">
        <v>120</v>
      </c>
      <c r="P63" s="274">
        <f t="shared" si="0"/>
        <v>3021.32</v>
      </c>
    </row>
    <row r="64" spans="1:16" s="294" customFormat="1">
      <c r="A64" s="307" t="s">
        <v>407</v>
      </c>
      <c r="B64" s="50" t="s">
        <v>408</v>
      </c>
      <c r="C64" s="276" t="s">
        <v>531</v>
      </c>
      <c r="D64" s="278" t="s">
        <v>532</v>
      </c>
      <c r="E64" s="271">
        <v>2</v>
      </c>
      <c r="F64" s="272">
        <v>223505</v>
      </c>
      <c r="G64" s="273" t="s">
        <v>411</v>
      </c>
      <c r="H64" s="308">
        <v>1</v>
      </c>
      <c r="I64" s="313">
        <v>40</v>
      </c>
      <c r="J64" s="314">
        <v>2160</v>
      </c>
      <c r="K64" s="274">
        <v>0</v>
      </c>
      <c r="L64" s="274">
        <v>0</v>
      </c>
      <c r="M64" s="315">
        <v>815.34</v>
      </c>
      <c r="N64" s="274">
        <v>132</v>
      </c>
      <c r="O64" s="274">
        <v>354.58</v>
      </c>
      <c r="P64" s="274">
        <f t="shared" si="0"/>
        <v>2752.76</v>
      </c>
    </row>
    <row r="65" spans="1:16" s="294" customFormat="1">
      <c r="A65" s="307" t="s">
        <v>407</v>
      </c>
      <c r="B65" s="50" t="s">
        <v>408</v>
      </c>
      <c r="C65" s="269" t="s">
        <v>533</v>
      </c>
      <c r="D65" s="270" t="s">
        <v>534</v>
      </c>
      <c r="E65" s="271">
        <v>2</v>
      </c>
      <c r="F65" s="280">
        <v>223505</v>
      </c>
      <c r="G65" s="273" t="s">
        <v>411</v>
      </c>
      <c r="H65" s="308">
        <v>1</v>
      </c>
      <c r="I65" s="313">
        <v>40</v>
      </c>
      <c r="J65" s="314">
        <v>2500</v>
      </c>
      <c r="K65" s="274">
        <v>0</v>
      </c>
      <c r="L65" s="274">
        <v>0</v>
      </c>
      <c r="M65" s="315">
        <v>609.66</v>
      </c>
      <c r="N65" s="274">
        <v>137.5</v>
      </c>
      <c r="O65" s="274">
        <v>366.52</v>
      </c>
      <c r="P65" s="274">
        <f t="shared" si="0"/>
        <v>2880.64</v>
      </c>
    </row>
    <row r="66" spans="1:16" s="294" customFormat="1">
      <c r="A66" s="307" t="s">
        <v>407</v>
      </c>
      <c r="B66" s="50" t="s">
        <v>408</v>
      </c>
      <c r="C66" s="269" t="s">
        <v>535</v>
      </c>
      <c r="D66" s="270" t="s">
        <v>536</v>
      </c>
      <c r="E66" s="271">
        <v>2</v>
      </c>
      <c r="F66" s="272">
        <v>251605</v>
      </c>
      <c r="G66" s="273" t="s">
        <v>411</v>
      </c>
      <c r="H66" s="308">
        <v>2</v>
      </c>
      <c r="I66" s="313">
        <v>30</v>
      </c>
      <c r="J66" s="316">
        <v>1799.33</v>
      </c>
      <c r="K66" s="274">
        <v>0</v>
      </c>
      <c r="L66" s="274">
        <v>0</v>
      </c>
      <c r="M66" s="315">
        <v>519.22</v>
      </c>
      <c r="N66" s="274">
        <v>0</v>
      </c>
      <c r="O66" s="274">
        <v>248.81</v>
      </c>
      <c r="P66" s="274">
        <f t="shared" si="0"/>
        <v>2069.7400000000002</v>
      </c>
    </row>
    <row r="67" spans="1:16" s="294" customFormat="1">
      <c r="A67" s="307" t="s">
        <v>407</v>
      </c>
      <c r="B67" s="50" t="s">
        <v>408</v>
      </c>
      <c r="C67" s="269" t="s">
        <v>537</v>
      </c>
      <c r="D67" s="270" t="s">
        <v>538</v>
      </c>
      <c r="E67" s="271">
        <v>3</v>
      </c>
      <c r="F67" s="272">
        <v>252405</v>
      </c>
      <c r="G67" s="273" t="s">
        <v>411</v>
      </c>
      <c r="H67" s="308">
        <v>2</v>
      </c>
      <c r="I67" s="313">
        <v>44</v>
      </c>
      <c r="J67" s="314">
        <v>2200</v>
      </c>
      <c r="K67" s="274">
        <v>0</v>
      </c>
      <c r="L67" s="274">
        <v>0</v>
      </c>
      <c r="M67" s="315">
        <v>56.47</v>
      </c>
      <c r="N67" s="274">
        <v>0</v>
      </c>
      <c r="O67" s="274">
        <v>223.82</v>
      </c>
      <c r="P67" s="274">
        <f t="shared" si="0"/>
        <v>2032.6499999999999</v>
      </c>
    </row>
    <row r="68" spans="1:16" s="294" customFormat="1">
      <c r="A68" s="307" t="s">
        <v>407</v>
      </c>
      <c r="B68" s="50" t="s">
        <v>408</v>
      </c>
      <c r="C68" s="276" t="s">
        <v>539</v>
      </c>
      <c r="D68" s="278" t="s">
        <v>540</v>
      </c>
      <c r="E68" s="271">
        <v>3</v>
      </c>
      <c r="F68" s="272">
        <v>517420</v>
      </c>
      <c r="G68" s="273" t="s">
        <v>411</v>
      </c>
      <c r="H68" s="308">
        <v>1</v>
      </c>
      <c r="I68" s="313">
        <v>44</v>
      </c>
      <c r="J68" s="314">
        <v>1212</v>
      </c>
      <c r="K68" s="274">
        <v>0</v>
      </c>
      <c r="L68" s="274">
        <v>0</v>
      </c>
      <c r="M68" s="315">
        <v>112.94</v>
      </c>
      <c r="N68" s="274">
        <v>0</v>
      </c>
      <c r="O68" s="274">
        <v>115.14</v>
      </c>
      <c r="P68" s="274">
        <f t="shared" ref="P68:P89" si="1">SUM(J68:N68)-O68</f>
        <v>1209.8</v>
      </c>
    </row>
    <row r="69" spans="1:16" s="294" customFormat="1">
      <c r="A69" s="307" t="s">
        <v>407</v>
      </c>
      <c r="B69" s="50" t="s">
        <v>408</v>
      </c>
      <c r="C69" s="269" t="s">
        <v>541</v>
      </c>
      <c r="D69" s="270" t="s">
        <v>542</v>
      </c>
      <c r="E69" s="271">
        <v>3</v>
      </c>
      <c r="F69" s="272">
        <v>514320</v>
      </c>
      <c r="G69" s="273" t="s">
        <v>411</v>
      </c>
      <c r="H69" s="308">
        <v>1</v>
      </c>
      <c r="I69" s="313">
        <v>44</v>
      </c>
      <c r="J69" s="314">
        <v>1212</v>
      </c>
      <c r="K69" s="274">
        <v>0</v>
      </c>
      <c r="L69" s="274">
        <v>0</v>
      </c>
      <c r="M69" s="317">
        <v>242.4</v>
      </c>
      <c r="N69" s="274">
        <v>0</v>
      </c>
      <c r="O69" s="274">
        <v>209.67</v>
      </c>
      <c r="P69" s="274">
        <f t="shared" si="1"/>
        <v>1244.73</v>
      </c>
    </row>
    <row r="70" spans="1:16" s="294" customFormat="1">
      <c r="A70" s="307" t="s">
        <v>407</v>
      </c>
      <c r="B70" s="50" t="s">
        <v>408</v>
      </c>
      <c r="C70" s="269" t="s">
        <v>543</v>
      </c>
      <c r="D70" s="270" t="s">
        <v>544</v>
      </c>
      <c r="E70" s="271">
        <v>3</v>
      </c>
      <c r="F70" s="275">
        <v>521130</v>
      </c>
      <c r="G70" s="273" t="s">
        <v>411</v>
      </c>
      <c r="H70" s="308">
        <v>1</v>
      </c>
      <c r="I70" s="313">
        <v>44</v>
      </c>
      <c r="J70" s="314">
        <v>1212</v>
      </c>
      <c r="K70" s="274">
        <v>0</v>
      </c>
      <c r="L70" s="274">
        <v>0</v>
      </c>
      <c r="M70" s="315">
        <v>112.94</v>
      </c>
      <c r="N70" s="274">
        <v>0</v>
      </c>
      <c r="O70" s="274">
        <v>187.86</v>
      </c>
      <c r="P70" s="274">
        <f t="shared" si="1"/>
        <v>1137.08</v>
      </c>
    </row>
    <row r="71" spans="1:16" s="294" customFormat="1">
      <c r="A71" s="307" t="s">
        <v>407</v>
      </c>
      <c r="B71" s="50" t="s">
        <v>408</v>
      </c>
      <c r="C71" s="269" t="s">
        <v>545</v>
      </c>
      <c r="D71" s="270" t="s">
        <v>546</v>
      </c>
      <c r="E71" s="271">
        <v>2</v>
      </c>
      <c r="F71" s="275">
        <v>223505</v>
      </c>
      <c r="G71" s="273" t="s">
        <v>411</v>
      </c>
      <c r="H71" s="308">
        <v>1</v>
      </c>
      <c r="I71" s="313">
        <v>40</v>
      </c>
      <c r="J71" s="314">
        <v>2400</v>
      </c>
      <c r="K71" s="274">
        <v>0</v>
      </c>
      <c r="L71" s="274">
        <v>0</v>
      </c>
      <c r="M71" s="315">
        <v>281.72000000000003</v>
      </c>
      <c r="N71" s="274">
        <v>132</v>
      </c>
      <c r="O71" s="274">
        <v>299.97000000000003</v>
      </c>
      <c r="P71" s="274">
        <f t="shared" si="1"/>
        <v>2513.75</v>
      </c>
    </row>
    <row r="72" spans="1:16" s="294" customFormat="1">
      <c r="A72" s="307" t="s">
        <v>407</v>
      </c>
      <c r="B72" s="50" t="s">
        <v>408</v>
      </c>
      <c r="C72" s="269" t="s">
        <v>547</v>
      </c>
      <c r="D72" s="270" t="s">
        <v>548</v>
      </c>
      <c r="E72" s="271">
        <v>2</v>
      </c>
      <c r="F72" s="272">
        <v>223505</v>
      </c>
      <c r="G72" s="273" t="s">
        <v>411</v>
      </c>
      <c r="H72" s="308">
        <v>1</v>
      </c>
      <c r="I72" s="313">
        <v>40</v>
      </c>
      <c r="J72" s="274">
        <v>0</v>
      </c>
      <c r="K72" s="274">
        <v>0</v>
      </c>
      <c r="L72" s="274">
        <v>0</v>
      </c>
      <c r="M72" s="274">
        <v>0</v>
      </c>
      <c r="N72" s="274">
        <v>0</v>
      </c>
      <c r="O72" s="274">
        <v>0</v>
      </c>
      <c r="P72" s="274">
        <f t="shared" si="1"/>
        <v>0</v>
      </c>
    </row>
    <row r="73" spans="1:16" s="294" customFormat="1">
      <c r="A73" s="307" t="s">
        <v>407</v>
      </c>
      <c r="B73" s="50" t="s">
        <v>408</v>
      </c>
      <c r="C73" s="269" t="s">
        <v>549</v>
      </c>
      <c r="D73" s="270" t="s">
        <v>550</v>
      </c>
      <c r="E73" s="271">
        <v>3</v>
      </c>
      <c r="F73" s="272">
        <v>514320</v>
      </c>
      <c r="G73" s="273" t="s">
        <v>411</v>
      </c>
      <c r="H73" s="308">
        <v>1</v>
      </c>
      <c r="I73" s="313">
        <v>44</v>
      </c>
      <c r="J73" s="314">
        <v>1212</v>
      </c>
      <c r="K73" s="274">
        <v>0</v>
      </c>
      <c r="L73" s="274">
        <v>0</v>
      </c>
      <c r="M73" s="315">
        <v>495.61</v>
      </c>
      <c r="N73" s="274">
        <v>0</v>
      </c>
      <c r="O73" s="274">
        <v>227.38</v>
      </c>
      <c r="P73" s="274">
        <f t="shared" si="1"/>
        <v>1480.23</v>
      </c>
    </row>
    <row r="74" spans="1:16" s="294" customFormat="1">
      <c r="A74" s="307" t="s">
        <v>407</v>
      </c>
      <c r="B74" s="50" t="s">
        <v>408</v>
      </c>
      <c r="C74" s="269" t="s">
        <v>551</v>
      </c>
      <c r="D74" s="270" t="s">
        <v>552</v>
      </c>
      <c r="E74" s="271">
        <v>3</v>
      </c>
      <c r="F74" s="272">
        <v>252545</v>
      </c>
      <c r="G74" s="273" t="s">
        <v>411</v>
      </c>
      <c r="H74" s="308">
        <v>2</v>
      </c>
      <c r="I74" s="313">
        <v>44</v>
      </c>
      <c r="J74" s="314">
        <v>2200</v>
      </c>
      <c r="K74" s="274">
        <v>0</v>
      </c>
      <c r="L74" s="274">
        <v>0</v>
      </c>
      <c r="M74" s="315">
        <v>138.86000000000001</v>
      </c>
      <c r="N74" s="274">
        <v>0</v>
      </c>
      <c r="O74" s="274">
        <v>223.82</v>
      </c>
      <c r="P74" s="274">
        <f t="shared" si="1"/>
        <v>2115.04</v>
      </c>
    </row>
    <row r="75" spans="1:16" s="293" customFormat="1">
      <c r="A75" s="307" t="s">
        <v>407</v>
      </c>
      <c r="B75" s="50" t="s">
        <v>408</v>
      </c>
      <c r="C75" s="269" t="s">
        <v>553</v>
      </c>
      <c r="D75" s="270" t="s">
        <v>554</v>
      </c>
      <c r="E75" s="271">
        <v>3</v>
      </c>
      <c r="F75" s="275">
        <v>411010</v>
      </c>
      <c r="G75" s="273" t="s">
        <v>411</v>
      </c>
      <c r="H75" s="308">
        <v>2</v>
      </c>
      <c r="I75" s="313">
        <v>44</v>
      </c>
      <c r="J75" s="314">
        <v>1250</v>
      </c>
      <c r="K75" s="274">
        <v>0</v>
      </c>
      <c r="L75" s="274">
        <v>0</v>
      </c>
      <c r="M75" s="274">
        <v>0</v>
      </c>
      <c r="N75" s="274">
        <v>0</v>
      </c>
      <c r="O75" s="274">
        <v>194.32</v>
      </c>
      <c r="P75" s="274">
        <f t="shared" si="1"/>
        <v>1055.68</v>
      </c>
    </row>
    <row r="76" spans="1:16" s="293" customFormat="1">
      <c r="A76" s="307" t="s">
        <v>407</v>
      </c>
      <c r="B76" s="50" t="s">
        <v>408</v>
      </c>
      <c r="C76" s="269" t="s">
        <v>555</v>
      </c>
      <c r="D76" s="270" t="s">
        <v>556</v>
      </c>
      <c r="E76" s="271">
        <v>2</v>
      </c>
      <c r="F76" s="272">
        <v>322205</v>
      </c>
      <c r="G76" s="273" t="s">
        <v>411</v>
      </c>
      <c r="H76" s="308">
        <v>1</v>
      </c>
      <c r="I76" s="313">
        <v>40</v>
      </c>
      <c r="J76" s="316">
        <v>1252.53</v>
      </c>
      <c r="K76" s="274">
        <v>0</v>
      </c>
      <c r="L76" s="274">
        <v>0</v>
      </c>
      <c r="M76" s="315">
        <v>468.28</v>
      </c>
      <c r="N76" s="274">
        <v>0</v>
      </c>
      <c r="O76" s="274">
        <v>141.41</v>
      </c>
      <c r="P76" s="274">
        <f t="shared" si="1"/>
        <v>1579.3999999999999</v>
      </c>
    </row>
    <row r="77" spans="1:16" s="293" customFormat="1">
      <c r="A77" s="307" t="s">
        <v>407</v>
      </c>
      <c r="B77" s="50" t="s">
        <v>408</v>
      </c>
      <c r="C77" s="269" t="s">
        <v>557</v>
      </c>
      <c r="D77" s="270" t="s">
        <v>558</v>
      </c>
      <c r="E77" s="271">
        <v>3</v>
      </c>
      <c r="F77" s="272">
        <v>517420</v>
      </c>
      <c r="G77" s="273" t="s">
        <v>411</v>
      </c>
      <c r="H77" s="308">
        <v>1</v>
      </c>
      <c r="I77" s="313">
        <v>44</v>
      </c>
      <c r="J77" s="314">
        <v>1212</v>
      </c>
      <c r="K77" s="274">
        <v>0</v>
      </c>
      <c r="L77" s="274">
        <v>0</v>
      </c>
      <c r="M77" s="274">
        <v>0</v>
      </c>
      <c r="N77" s="274">
        <v>0</v>
      </c>
      <c r="O77" s="274">
        <v>115.14</v>
      </c>
      <c r="P77" s="274">
        <f t="shared" si="1"/>
        <v>1096.8599999999999</v>
      </c>
    </row>
    <row r="78" spans="1:16" s="293" customFormat="1">
      <c r="A78" s="307" t="s">
        <v>407</v>
      </c>
      <c r="B78" s="50" t="s">
        <v>408</v>
      </c>
      <c r="C78" s="269" t="s">
        <v>559</v>
      </c>
      <c r="D78" s="270" t="s">
        <v>560</v>
      </c>
      <c r="E78" s="271">
        <v>2</v>
      </c>
      <c r="F78" s="275">
        <v>322205</v>
      </c>
      <c r="G78" s="273" t="s">
        <v>411</v>
      </c>
      <c r="H78" s="308">
        <v>1</v>
      </c>
      <c r="I78" s="313">
        <v>40</v>
      </c>
      <c r="J78" s="316">
        <v>1252.53</v>
      </c>
      <c r="K78" s="274">
        <v>0</v>
      </c>
      <c r="L78" s="274">
        <v>0</v>
      </c>
      <c r="M78" s="315">
        <v>494.16</v>
      </c>
      <c r="N78" s="274">
        <v>0</v>
      </c>
      <c r="O78" s="274">
        <v>141.41</v>
      </c>
      <c r="P78" s="274">
        <f t="shared" si="1"/>
        <v>1605.28</v>
      </c>
    </row>
    <row r="79" spans="1:16" s="293" customFormat="1">
      <c r="A79" s="307" t="s">
        <v>407</v>
      </c>
      <c r="B79" s="50" t="s">
        <v>408</v>
      </c>
      <c r="C79" s="269" t="s">
        <v>561</v>
      </c>
      <c r="D79" s="270" t="s">
        <v>562</v>
      </c>
      <c r="E79" s="271">
        <v>1</v>
      </c>
      <c r="F79" s="272">
        <v>225124</v>
      </c>
      <c r="G79" s="273" t="s">
        <v>411</v>
      </c>
      <c r="H79" s="308">
        <v>1</v>
      </c>
      <c r="I79" s="313">
        <v>4</v>
      </c>
      <c r="J79" s="314">
        <v>4160</v>
      </c>
      <c r="K79" s="274">
        <v>0</v>
      </c>
      <c r="L79" s="274">
        <v>0</v>
      </c>
      <c r="M79" s="314">
        <v>1802.4</v>
      </c>
      <c r="N79" s="274">
        <v>0</v>
      </c>
      <c r="O79" s="274">
        <v>1256.71</v>
      </c>
      <c r="P79" s="274">
        <f t="shared" si="1"/>
        <v>4705.6899999999996</v>
      </c>
    </row>
    <row r="80" spans="1:16" s="293" customFormat="1">
      <c r="A80" s="307" t="s">
        <v>407</v>
      </c>
      <c r="B80" s="50" t="s">
        <v>408</v>
      </c>
      <c r="C80" s="269" t="s">
        <v>563</v>
      </c>
      <c r="D80" s="270" t="s">
        <v>564</v>
      </c>
      <c r="E80" s="271">
        <v>2</v>
      </c>
      <c r="F80" s="272">
        <v>223505</v>
      </c>
      <c r="G80" s="273" t="s">
        <v>411</v>
      </c>
      <c r="H80" s="308">
        <v>1</v>
      </c>
      <c r="I80" s="313">
        <v>40</v>
      </c>
      <c r="J80" s="314">
        <v>2500</v>
      </c>
      <c r="K80" s="274">
        <v>0</v>
      </c>
      <c r="L80" s="274">
        <v>0</v>
      </c>
      <c r="M80" s="315">
        <v>283.20999999999998</v>
      </c>
      <c r="N80" s="274">
        <v>137.5</v>
      </c>
      <c r="O80" s="274">
        <v>320.02</v>
      </c>
      <c r="P80" s="274">
        <f t="shared" si="1"/>
        <v>2600.69</v>
      </c>
    </row>
    <row r="81" spans="1:16" s="293" customFormat="1">
      <c r="A81" s="307" t="s">
        <v>407</v>
      </c>
      <c r="B81" s="50" t="s">
        <v>408</v>
      </c>
      <c r="C81" s="269" t="s">
        <v>565</v>
      </c>
      <c r="D81" s="270" t="s">
        <v>566</v>
      </c>
      <c r="E81" s="271">
        <v>2</v>
      </c>
      <c r="F81" s="272">
        <v>322205</v>
      </c>
      <c r="G81" s="273" t="s">
        <v>411</v>
      </c>
      <c r="H81" s="308">
        <v>1</v>
      </c>
      <c r="I81" s="313">
        <v>40</v>
      </c>
      <c r="J81" s="316">
        <v>1252.53</v>
      </c>
      <c r="K81" s="274">
        <v>0</v>
      </c>
      <c r="L81" s="274">
        <v>0</v>
      </c>
      <c r="M81" s="315">
        <v>361.04</v>
      </c>
      <c r="N81" s="274">
        <v>0</v>
      </c>
      <c r="O81" s="274">
        <v>152.09</v>
      </c>
      <c r="P81" s="274">
        <f t="shared" si="1"/>
        <v>1461.48</v>
      </c>
    </row>
    <row r="82" spans="1:16" s="293" customFormat="1">
      <c r="A82" s="307" t="s">
        <v>407</v>
      </c>
      <c r="B82" s="50" t="s">
        <v>408</v>
      </c>
      <c r="C82" s="276" t="s">
        <v>567</v>
      </c>
      <c r="D82" s="278" t="s">
        <v>568</v>
      </c>
      <c r="E82" s="271">
        <v>3</v>
      </c>
      <c r="F82" s="275">
        <v>521130</v>
      </c>
      <c r="G82" s="273" t="s">
        <v>411</v>
      </c>
      <c r="H82" s="308">
        <v>1</v>
      </c>
      <c r="I82" s="313">
        <v>44</v>
      </c>
      <c r="J82" s="314">
        <v>1212</v>
      </c>
      <c r="K82" s="274">
        <v>0</v>
      </c>
      <c r="L82" s="274">
        <v>0</v>
      </c>
      <c r="M82" s="315">
        <v>163.95</v>
      </c>
      <c r="N82" s="274">
        <v>0</v>
      </c>
      <c r="O82" s="274">
        <v>202.61</v>
      </c>
      <c r="P82" s="274">
        <f t="shared" si="1"/>
        <v>1173.3400000000001</v>
      </c>
    </row>
    <row r="83" spans="1:16" s="293" customFormat="1">
      <c r="A83" s="307" t="s">
        <v>407</v>
      </c>
      <c r="B83" s="50" t="s">
        <v>408</v>
      </c>
      <c r="C83" s="269" t="s">
        <v>569</v>
      </c>
      <c r="D83" s="270" t="s">
        <v>570</v>
      </c>
      <c r="E83" s="271">
        <v>3</v>
      </c>
      <c r="F83" s="275">
        <v>317210</v>
      </c>
      <c r="G83" s="273" t="s">
        <v>411</v>
      </c>
      <c r="H83" s="308">
        <v>2</v>
      </c>
      <c r="I83" s="313">
        <v>44</v>
      </c>
      <c r="J83" s="316">
        <v>1232.98</v>
      </c>
      <c r="K83" s="274">
        <v>0</v>
      </c>
      <c r="L83" s="274">
        <v>0</v>
      </c>
      <c r="M83" s="315">
        <v>249.94</v>
      </c>
      <c r="N83" s="274">
        <v>0</v>
      </c>
      <c r="O83" s="274">
        <v>132.51</v>
      </c>
      <c r="P83" s="274">
        <f t="shared" si="1"/>
        <v>1350.41</v>
      </c>
    </row>
    <row r="84" spans="1:16" s="293" customFormat="1">
      <c r="A84" s="307" t="s">
        <v>407</v>
      </c>
      <c r="B84" s="50" t="s">
        <v>408</v>
      </c>
      <c r="C84" s="269" t="s">
        <v>571</v>
      </c>
      <c r="D84" s="270" t="s">
        <v>572</v>
      </c>
      <c r="E84" s="271">
        <v>2</v>
      </c>
      <c r="F84" s="280">
        <v>223505</v>
      </c>
      <c r="G84" s="273" t="s">
        <v>411</v>
      </c>
      <c r="H84" s="308">
        <v>1</v>
      </c>
      <c r="I84" s="313">
        <v>40</v>
      </c>
      <c r="J84" s="314">
        <v>2500</v>
      </c>
      <c r="K84" s="274">
        <v>0</v>
      </c>
      <c r="L84" s="274">
        <v>0</v>
      </c>
      <c r="M84" s="315">
        <v>242.4</v>
      </c>
      <c r="N84" s="274">
        <v>137.5</v>
      </c>
      <c r="O84" s="274">
        <v>298.20999999999998</v>
      </c>
      <c r="P84" s="274">
        <f t="shared" si="1"/>
        <v>2581.69</v>
      </c>
    </row>
    <row r="85" spans="1:16" s="293" customFormat="1">
      <c r="A85" s="307" t="s">
        <v>407</v>
      </c>
      <c r="B85" s="50" t="s">
        <v>408</v>
      </c>
      <c r="C85" s="276" t="s">
        <v>573</v>
      </c>
      <c r="D85" s="278" t="s">
        <v>574</v>
      </c>
      <c r="E85" s="271">
        <v>3</v>
      </c>
      <c r="F85" s="272">
        <v>513425</v>
      </c>
      <c r="G85" s="273" t="s">
        <v>411</v>
      </c>
      <c r="H85" s="308">
        <v>1</v>
      </c>
      <c r="I85" s="313">
        <v>44</v>
      </c>
      <c r="J85" s="314">
        <v>1212</v>
      </c>
      <c r="K85" s="274">
        <v>0</v>
      </c>
      <c r="L85" s="274">
        <v>0</v>
      </c>
      <c r="M85" s="315">
        <v>550.66999999999996</v>
      </c>
      <c r="N85" s="274">
        <v>0</v>
      </c>
      <c r="O85" s="274">
        <v>209.67</v>
      </c>
      <c r="P85" s="274">
        <f t="shared" si="1"/>
        <v>1553</v>
      </c>
    </row>
    <row r="86" spans="1:16" s="293" customFormat="1">
      <c r="A86" s="307" t="s">
        <v>407</v>
      </c>
      <c r="B86" s="50" t="s">
        <v>408</v>
      </c>
      <c r="C86" s="269" t="s">
        <v>575</v>
      </c>
      <c r="D86" s="270" t="s">
        <v>576</v>
      </c>
      <c r="E86" s="271">
        <v>2</v>
      </c>
      <c r="F86" s="275">
        <v>223505</v>
      </c>
      <c r="G86" s="273" t="s">
        <v>411</v>
      </c>
      <c r="H86" s="308">
        <v>1</v>
      </c>
      <c r="I86" s="313">
        <v>40</v>
      </c>
      <c r="J86" s="314">
        <v>2400</v>
      </c>
      <c r="K86" s="274">
        <v>0</v>
      </c>
      <c r="L86" s="274">
        <v>0</v>
      </c>
      <c r="M86" s="315">
        <v>635.59</v>
      </c>
      <c r="N86" s="274">
        <v>132</v>
      </c>
      <c r="O86" s="274">
        <v>123.94</v>
      </c>
      <c r="P86" s="274">
        <f t="shared" si="1"/>
        <v>3043.65</v>
      </c>
    </row>
    <row r="87" spans="1:16" s="293" customFormat="1">
      <c r="A87" s="307" t="s">
        <v>407</v>
      </c>
      <c r="B87" s="50" t="s">
        <v>408</v>
      </c>
      <c r="C87" s="276" t="s">
        <v>577</v>
      </c>
      <c r="D87" s="278" t="s">
        <v>578</v>
      </c>
      <c r="E87" s="271">
        <v>2</v>
      </c>
      <c r="F87" s="272">
        <v>223505</v>
      </c>
      <c r="G87" s="273" t="s">
        <v>411</v>
      </c>
      <c r="H87" s="308">
        <v>1</v>
      </c>
      <c r="I87" s="313">
        <v>40</v>
      </c>
      <c r="J87" s="314">
        <v>2400</v>
      </c>
      <c r="K87" s="274">
        <v>0</v>
      </c>
      <c r="L87" s="274">
        <v>0</v>
      </c>
      <c r="M87" s="315">
        <v>517.63</v>
      </c>
      <c r="N87" s="274">
        <v>132</v>
      </c>
      <c r="O87" s="274">
        <v>343.85</v>
      </c>
      <c r="P87" s="274">
        <f t="shared" si="1"/>
        <v>2705.78</v>
      </c>
    </row>
    <row r="88" spans="1:16" s="293" customFormat="1">
      <c r="A88" s="307" t="s">
        <v>407</v>
      </c>
      <c r="B88" s="50" t="s">
        <v>408</v>
      </c>
      <c r="C88" s="269" t="s">
        <v>579</v>
      </c>
      <c r="D88" s="270" t="s">
        <v>580</v>
      </c>
      <c r="E88" s="271">
        <v>2</v>
      </c>
      <c r="F88" s="277">
        <v>322205</v>
      </c>
      <c r="G88" s="273" t="s">
        <v>411</v>
      </c>
      <c r="H88" s="308">
        <v>1</v>
      </c>
      <c r="I88" s="313">
        <v>40</v>
      </c>
      <c r="J88" s="316">
        <v>1252.53</v>
      </c>
      <c r="K88" s="274">
        <v>0</v>
      </c>
      <c r="L88" s="274">
        <v>0</v>
      </c>
      <c r="M88" s="315">
        <v>390.7</v>
      </c>
      <c r="N88" s="274">
        <v>0</v>
      </c>
      <c r="O88" s="274">
        <v>229.91</v>
      </c>
      <c r="P88" s="274">
        <f t="shared" si="1"/>
        <v>1413.32</v>
      </c>
    </row>
    <row r="89" spans="1:16" s="293" customFormat="1">
      <c r="A89" s="307" t="s">
        <v>407</v>
      </c>
      <c r="B89" s="50" t="s">
        <v>408</v>
      </c>
      <c r="C89" s="51" t="s">
        <v>581</v>
      </c>
      <c r="D89" s="278" t="s">
        <v>582</v>
      </c>
      <c r="E89" s="271">
        <v>3</v>
      </c>
      <c r="F89" s="272">
        <v>514320</v>
      </c>
      <c r="G89" s="273" t="s">
        <v>411</v>
      </c>
      <c r="H89" s="308">
        <v>1</v>
      </c>
      <c r="I89" s="313">
        <v>44</v>
      </c>
      <c r="J89" s="314">
        <v>1212</v>
      </c>
      <c r="K89" s="274">
        <v>0</v>
      </c>
      <c r="L89" s="274">
        <v>0</v>
      </c>
      <c r="M89" s="315">
        <v>430.04</v>
      </c>
      <c r="N89" s="274">
        <v>0</v>
      </c>
      <c r="O89" s="274">
        <v>221.48</v>
      </c>
      <c r="P89" s="274">
        <f t="shared" si="1"/>
        <v>1420.56</v>
      </c>
    </row>
    <row r="90" spans="1:16">
      <c r="J90" s="320"/>
    </row>
    <row r="93" spans="1:16">
      <c r="D93" s="823"/>
      <c r="E93" s="823"/>
      <c r="F93" s="823"/>
    </row>
    <row r="94" spans="1:16">
      <c r="D94" s="823"/>
      <c r="E94" s="823"/>
      <c r="F94" s="823"/>
    </row>
    <row r="95" spans="1:16">
      <c r="D95" s="823"/>
      <c r="E95" s="823"/>
      <c r="F95" s="823"/>
    </row>
    <row r="96" spans="1:16">
      <c r="D96" s="823"/>
      <c r="E96" s="823"/>
      <c r="F96" s="823"/>
    </row>
    <row r="97" spans="4:6">
      <c r="D97" s="823"/>
      <c r="E97" s="823"/>
      <c r="F97" s="823"/>
    </row>
    <row r="98" spans="4:6">
      <c r="D98" s="823"/>
      <c r="E98" s="823"/>
      <c r="F98" s="823"/>
    </row>
    <row r="99" spans="4:6">
      <c r="D99" s="823"/>
      <c r="E99" s="823"/>
      <c r="F99" s="823"/>
    </row>
    <row r="100" spans="4:6">
      <c r="D100" s="823"/>
      <c r="E100" s="823"/>
      <c r="F100" s="823"/>
    </row>
    <row r="101" spans="4:6">
      <c r="D101" s="823"/>
      <c r="E101" s="823"/>
      <c r="F101" s="823"/>
    </row>
    <row r="102" spans="4:6">
      <c r="D102" s="823"/>
      <c r="E102" s="823"/>
      <c r="F102" s="823"/>
    </row>
    <row r="103" spans="4:6">
      <c r="D103" s="823"/>
      <c r="E103" s="823"/>
      <c r="F103" s="823"/>
    </row>
    <row r="104" spans="4:6">
      <c r="D104" s="823"/>
      <c r="E104" s="823"/>
      <c r="F104" s="823"/>
    </row>
    <row r="105" spans="4:6">
      <c r="D105" s="823"/>
      <c r="E105" s="823"/>
      <c r="F105" s="823"/>
    </row>
    <row r="106" spans="4:6">
      <c r="D106" s="319"/>
      <c r="E106" s="318"/>
      <c r="F106" s="318"/>
    </row>
    <row r="107" spans="4:6">
      <c r="D107" s="823"/>
      <c r="E107" s="823"/>
      <c r="F107" s="823"/>
    </row>
    <row r="108" spans="4:6">
      <c r="D108" s="823"/>
      <c r="E108" s="823"/>
      <c r="F108" s="823"/>
    </row>
    <row r="109" spans="4:6">
      <c r="D109" s="823"/>
      <c r="E109" s="823"/>
      <c r="F109" s="823"/>
    </row>
    <row r="110" spans="4:6">
      <c r="D110" s="823"/>
      <c r="E110" s="823"/>
      <c r="F110" s="823"/>
    </row>
    <row r="111" spans="4:6">
      <c r="D111" s="823"/>
      <c r="E111" s="823"/>
      <c r="F111" s="823"/>
    </row>
    <row r="112" spans="4:6">
      <c r="D112" s="823"/>
      <c r="E112" s="823"/>
      <c r="F112" s="823"/>
    </row>
    <row r="113" spans="4:6">
      <c r="D113" s="823"/>
      <c r="E113" s="823"/>
      <c r="F113" s="823"/>
    </row>
    <row r="114" spans="4:6">
      <c r="D114" s="823"/>
      <c r="E114" s="823"/>
      <c r="F114" s="823"/>
    </row>
    <row r="115" spans="4:6">
      <c r="D115" s="823"/>
      <c r="E115" s="823"/>
      <c r="F115" s="823"/>
    </row>
    <row r="116" spans="4:6">
      <c r="D116" s="823"/>
      <c r="E116" s="823"/>
      <c r="F116" s="823"/>
    </row>
    <row r="117" spans="4:6">
      <c r="D117" s="823"/>
      <c r="E117" s="823"/>
      <c r="F117" s="823"/>
    </row>
    <row r="118" spans="4:6">
      <c r="D118" s="823"/>
      <c r="E118" s="823"/>
      <c r="F118" s="823"/>
    </row>
    <row r="119" spans="4:6">
      <c r="D119" s="823"/>
      <c r="E119" s="823"/>
      <c r="F119" s="823"/>
    </row>
    <row r="120" spans="4:6">
      <c r="D120" s="823"/>
      <c r="E120" s="823"/>
      <c r="F120" s="823"/>
    </row>
    <row r="121" spans="4:6">
      <c r="D121" s="823"/>
      <c r="E121" s="823"/>
      <c r="F121" s="823"/>
    </row>
    <row r="122" spans="4:6">
      <c r="D122" s="823"/>
      <c r="E122" s="823"/>
      <c r="F122" s="823"/>
    </row>
    <row r="123" spans="4:6">
      <c r="D123" s="823"/>
      <c r="E123" s="823"/>
      <c r="F123" s="823"/>
    </row>
    <row r="124" spans="4:6">
      <c r="D124" s="823"/>
      <c r="E124" s="823"/>
      <c r="F124" s="823"/>
    </row>
    <row r="125" spans="4:6">
      <c r="D125" s="823"/>
      <c r="E125" s="823"/>
      <c r="F125" s="823"/>
    </row>
    <row r="126" spans="4:6">
      <c r="D126" s="823"/>
      <c r="E126" s="823"/>
      <c r="F126" s="823"/>
    </row>
    <row r="127" spans="4:6">
      <c r="D127" s="823"/>
      <c r="E127" s="823"/>
      <c r="F127" s="823"/>
    </row>
    <row r="128" spans="4:6">
      <c r="D128" s="823"/>
      <c r="E128" s="823"/>
      <c r="F128" s="823"/>
    </row>
    <row r="129" spans="4:6">
      <c r="D129" s="319"/>
      <c r="E129" s="318"/>
      <c r="F129" s="318"/>
    </row>
    <row r="130" spans="4:6">
      <c r="D130" s="823"/>
      <c r="E130" s="823"/>
      <c r="F130" s="823"/>
    </row>
    <row r="131" spans="4:6">
      <c r="D131" s="823"/>
      <c r="E131" s="823"/>
      <c r="F131" s="823"/>
    </row>
    <row r="132" spans="4:6">
      <c r="D132" s="823"/>
      <c r="E132" s="823"/>
      <c r="F132" s="823"/>
    </row>
    <row r="133" spans="4:6">
      <c r="D133" s="823"/>
      <c r="E133" s="823"/>
      <c r="F133" s="823"/>
    </row>
    <row r="134" spans="4:6">
      <c r="D134" s="823"/>
      <c r="E134" s="823"/>
      <c r="F134" s="823"/>
    </row>
    <row r="135" spans="4:6">
      <c r="D135" s="823"/>
      <c r="E135" s="823"/>
      <c r="F135" s="823"/>
    </row>
    <row r="136" spans="4:6">
      <c r="D136" s="823"/>
      <c r="E136" s="823"/>
      <c r="F136" s="823"/>
    </row>
    <row r="137" spans="4:6">
      <c r="D137" s="823"/>
      <c r="E137" s="823"/>
      <c r="F137" s="823"/>
    </row>
    <row r="138" spans="4:6">
      <c r="D138" s="823"/>
      <c r="E138" s="823"/>
      <c r="F138" s="823"/>
    </row>
    <row r="139" spans="4:6">
      <c r="D139" s="823"/>
      <c r="E139" s="823"/>
      <c r="F139" s="823"/>
    </row>
    <row r="140" spans="4:6">
      <c r="D140" s="823"/>
      <c r="E140" s="823"/>
      <c r="F140" s="823"/>
    </row>
    <row r="141" spans="4:6">
      <c r="D141" s="823"/>
      <c r="E141" s="823"/>
      <c r="F141" s="823"/>
    </row>
    <row r="142" spans="4:6">
      <c r="D142" s="823"/>
      <c r="E142" s="823"/>
      <c r="F142" s="823"/>
    </row>
    <row r="143" spans="4:6">
      <c r="D143" s="823"/>
      <c r="E143" s="823"/>
      <c r="F143" s="823"/>
    </row>
    <row r="144" spans="4:6">
      <c r="D144" s="823"/>
      <c r="E144" s="823"/>
      <c r="F144" s="823"/>
    </row>
    <row r="145" spans="4:6">
      <c r="D145" s="823"/>
      <c r="E145" s="823"/>
      <c r="F145" s="823"/>
    </row>
    <row r="146" spans="4:6">
      <c r="D146" s="823"/>
      <c r="E146" s="823"/>
      <c r="F146" s="823"/>
    </row>
    <row r="147" spans="4:6">
      <c r="D147" s="319"/>
      <c r="E147" s="318"/>
      <c r="F147" s="318"/>
    </row>
    <row r="148" spans="4:6">
      <c r="D148" s="823"/>
      <c r="E148" s="823"/>
      <c r="F148" s="823"/>
    </row>
    <row r="149" spans="4:6">
      <c r="D149" s="823"/>
      <c r="E149" s="823"/>
      <c r="F149" s="823"/>
    </row>
    <row r="150" spans="4:6">
      <c r="D150" s="823"/>
      <c r="E150" s="823"/>
      <c r="F150" s="823"/>
    </row>
    <row r="151" spans="4:6">
      <c r="D151" s="823"/>
      <c r="E151" s="823"/>
      <c r="F151" s="823"/>
    </row>
    <row r="152" spans="4:6">
      <c r="D152" s="823"/>
      <c r="E152" s="823"/>
      <c r="F152" s="823"/>
    </row>
    <row r="153" spans="4:6">
      <c r="D153" s="823"/>
      <c r="E153" s="823"/>
      <c r="F153" s="823"/>
    </row>
    <row r="154" spans="4:6">
      <c r="D154" s="823"/>
      <c r="E154" s="823"/>
      <c r="F154" s="823"/>
    </row>
    <row r="155" spans="4:6">
      <c r="D155" s="823"/>
      <c r="E155" s="823"/>
      <c r="F155" s="823"/>
    </row>
    <row r="156" spans="4:6">
      <c r="D156" s="823"/>
      <c r="E156" s="823"/>
      <c r="F156" s="823"/>
    </row>
    <row r="157" spans="4:6">
      <c r="D157" s="823"/>
      <c r="E157" s="823"/>
      <c r="F157" s="823"/>
    </row>
    <row r="158" spans="4:6">
      <c r="D158" s="823"/>
      <c r="E158" s="823"/>
      <c r="F158" s="823"/>
    </row>
    <row r="159" spans="4:6">
      <c r="D159" s="823"/>
      <c r="E159" s="823"/>
      <c r="F159" s="823"/>
    </row>
    <row r="160" spans="4:6">
      <c r="D160" s="823"/>
      <c r="E160" s="823"/>
      <c r="F160" s="823"/>
    </row>
    <row r="161" spans="4:6">
      <c r="D161" s="823"/>
      <c r="E161" s="823"/>
      <c r="F161" s="823"/>
    </row>
    <row r="162" spans="4:6">
      <c r="D162" s="823"/>
      <c r="E162" s="823"/>
      <c r="F162" s="823"/>
    </row>
    <row r="163" spans="4:6">
      <c r="D163" s="319"/>
      <c r="E163" s="318"/>
      <c r="F163" s="318"/>
    </row>
    <row r="164" spans="4:6">
      <c r="D164" s="823"/>
      <c r="E164" s="823"/>
      <c r="F164" s="823"/>
    </row>
    <row r="165" spans="4:6">
      <c r="D165" s="823"/>
      <c r="E165" s="823"/>
      <c r="F165" s="823"/>
    </row>
    <row r="166" spans="4:6">
      <c r="D166" s="823"/>
      <c r="E166" s="823"/>
      <c r="F166" s="823"/>
    </row>
    <row r="167" spans="4:6">
      <c r="D167" s="823"/>
      <c r="E167" s="823"/>
      <c r="F167" s="823"/>
    </row>
    <row r="168" spans="4:6">
      <c r="D168" s="823"/>
      <c r="E168" s="823"/>
      <c r="F168" s="823"/>
    </row>
    <row r="169" spans="4:6">
      <c r="D169" s="823"/>
      <c r="E169" s="823"/>
      <c r="F169" s="823"/>
    </row>
    <row r="170" spans="4:6">
      <c r="D170" s="823"/>
      <c r="E170" s="823"/>
      <c r="F170" s="823"/>
    </row>
    <row r="171" spans="4:6">
      <c r="D171" s="823"/>
      <c r="E171" s="823"/>
      <c r="F171" s="823"/>
    </row>
    <row r="172" spans="4:6">
      <c r="D172" s="823"/>
      <c r="E172" s="823"/>
      <c r="F172" s="823"/>
    </row>
    <row r="173" spans="4:6">
      <c r="D173" s="823"/>
      <c r="E173" s="823"/>
      <c r="F173" s="823"/>
    </row>
    <row r="174" spans="4:6">
      <c r="D174" s="823"/>
      <c r="E174" s="823"/>
      <c r="F174" s="823"/>
    </row>
    <row r="175" spans="4:6">
      <c r="D175" s="823"/>
      <c r="E175" s="823"/>
      <c r="F175" s="823"/>
    </row>
    <row r="176" spans="4:6">
      <c r="D176" s="823"/>
      <c r="E176" s="823"/>
      <c r="F176" s="823"/>
    </row>
    <row r="177" spans="4:6">
      <c r="D177" s="823"/>
      <c r="E177" s="823"/>
      <c r="F177" s="823"/>
    </row>
    <row r="178" spans="4:6">
      <c r="D178" s="823"/>
      <c r="E178" s="823"/>
      <c r="F178" s="823"/>
    </row>
    <row r="179" spans="4:6">
      <c r="D179" s="823"/>
      <c r="E179" s="823"/>
      <c r="F179" s="823"/>
    </row>
    <row r="180" spans="4:6">
      <c r="D180" s="823"/>
      <c r="E180" s="823"/>
      <c r="F180" s="823"/>
    </row>
    <row r="181" spans="4:6">
      <c r="D181" s="321"/>
      <c r="E181" s="321"/>
      <c r="F181" s="321"/>
    </row>
    <row r="182" spans="4:6">
      <c r="D182" s="321"/>
      <c r="E182" s="321"/>
      <c r="F182" s="321"/>
    </row>
    <row r="183" spans="4:6">
      <c r="D183" s="321"/>
      <c r="E183" s="321"/>
      <c r="F183" s="321"/>
    </row>
    <row r="184" spans="4:6">
      <c r="D184" s="321"/>
      <c r="E184" s="321"/>
      <c r="F184" s="321"/>
    </row>
  </sheetData>
  <protectedRanges>
    <protectedRange sqref="D6" name="Intervalo1_2_1_2_1"/>
    <protectedRange sqref="E55" name="Intervalo1_2_1_4_1"/>
    <protectedRange sqref="I6" name="Intervalo1_2_1_1_1_1_1"/>
  </protectedRanges>
  <autoFilter ref="A1:XEH180" xr:uid="{00000000-0009-0000-0000-000009000000}"/>
  <customSheetViews>
    <customSheetView guid="{6AC9DC6A-6AFE-4FBF-BE69-2D4F84D27B2A}" scale="80" showAutoFilter="1">
      <selection activeCell="P1" sqref="P1:P1048576"/>
      <rowBreaks count="1" manualBreakCount="1">
        <brk id="75" max="240" man="1"/>
      </rowBreaks>
      <colBreaks count="1" manualBreakCount="1">
        <brk id="16" max="136" man="1"/>
      </colBreaks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35" orientation="landscape" blackAndWhite="1"/>
      <autoFilter ref="A1:XEH180" xr:uid="{00000000-0009-0000-0000-000009000000}"/>
    </customSheetView>
  </customSheetViews>
  <mergeCells count="84">
    <mergeCell ref="D177:F177"/>
    <mergeCell ref="D178:F178"/>
    <mergeCell ref="D179:F179"/>
    <mergeCell ref="D180:F180"/>
    <mergeCell ref="D172:F172"/>
    <mergeCell ref="D173:F173"/>
    <mergeCell ref="D174:F174"/>
    <mergeCell ref="D175:F175"/>
    <mergeCell ref="D176:F176"/>
    <mergeCell ref="D167:F167"/>
    <mergeCell ref="D168:F168"/>
    <mergeCell ref="D169:F169"/>
    <mergeCell ref="D170:F170"/>
    <mergeCell ref="D171:F171"/>
    <mergeCell ref="D161:F161"/>
    <mergeCell ref="D162:F162"/>
    <mergeCell ref="D164:F164"/>
    <mergeCell ref="D165:F165"/>
    <mergeCell ref="D166:F166"/>
    <mergeCell ref="D156:F156"/>
    <mergeCell ref="D157:F157"/>
    <mergeCell ref="D158:F158"/>
    <mergeCell ref="D159:F159"/>
    <mergeCell ref="D160:F160"/>
    <mergeCell ref="D151:F151"/>
    <mergeCell ref="D152:F152"/>
    <mergeCell ref="D153:F153"/>
    <mergeCell ref="D154:F154"/>
    <mergeCell ref="D155:F155"/>
    <mergeCell ref="D145:F145"/>
    <mergeCell ref="D146:F146"/>
    <mergeCell ref="D148:F148"/>
    <mergeCell ref="D149:F149"/>
    <mergeCell ref="D150:F150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30:F130"/>
    <mergeCell ref="D131:F131"/>
    <mergeCell ref="D132:F132"/>
    <mergeCell ref="D133:F133"/>
    <mergeCell ref="D134:F134"/>
    <mergeCell ref="D124:F124"/>
    <mergeCell ref="D125:F125"/>
    <mergeCell ref="D126:F126"/>
    <mergeCell ref="D127:F127"/>
    <mergeCell ref="D128:F128"/>
    <mergeCell ref="D119:F119"/>
    <mergeCell ref="D120:F120"/>
    <mergeCell ref="D121:F121"/>
    <mergeCell ref="D122:F122"/>
    <mergeCell ref="D123:F123"/>
    <mergeCell ref="D114:F114"/>
    <mergeCell ref="D115:F115"/>
    <mergeCell ref="D116:F116"/>
    <mergeCell ref="D117:F117"/>
    <mergeCell ref="D118:F118"/>
    <mergeCell ref="D109:F109"/>
    <mergeCell ref="D110:F110"/>
    <mergeCell ref="D111:F111"/>
    <mergeCell ref="D112:F112"/>
    <mergeCell ref="D113:F113"/>
    <mergeCell ref="D103:F103"/>
    <mergeCell ref="D104:F104"/>
    <mergeCell ref="D105:F105"/>
    <mergeCell ref="D107:F107"/>
    <mergeCell ref="D108:F108"/>
    <mergeCell ref="D98:F98"/>
    <mergeCell ref="D99:F99"/>
    <mergeCell ref="D100:F100"/>
    <mergeCell ref="D101:F101"/>
    <mergeCell ref="D102:F102"/>
    <mergeCell ref="D93:F93"/>
    <mergeCell ref="D94:F94"/>
    <mergeCell ref="D95:F95"/>
    <mergeCell ref="D96:F96"/>
    <mergeCell ref="D97:F97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35" orientation="landscape" blackAndWhite="1"/>
  <rowBreaks count="1" manualBreakCount="1">
    <brk id="75" max="240" man="1"/>
  </rowBreaks>
  <colBreaks count="1" manualBreakCount="1">
    <brk id="16" max="1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11"/>
  <sheetViews>
    <sheetView topLeftCell="E1" zoomScale="80" zoomScaleNormal="80" zoomScaleSheetLayoutView="82" workbookViewId="0">
      <selection activeCell="I1" sqref="I1:I1048576"/>
    </sheetView>
  </sheetViews>
  <sheetFormatPr defaultColWidth="9.140625" defaultRowHeight="15.75"/>
  <cols>
    <col min="1" max="1" width="23.28515625" style="259" customWidth="1"/>
    <col min="2" max="2" width="55.7109375" style="259" customWidth="1"/>
    <col min="3" max="3" width="19.42578125" style="260" customWidth="1"/>
    <col min="4" max="4" width="46.5703125" style="259" customWidth="1"/>
    <col min="5" max="5" width="16.5703125" style="261" customWidth="1"/>
    <col min="6" max="6" width="16.28515625" style="261" customWidth="1"/>
    <col min="7" max="7" width="18.42578125" style="261" customWidth="1"/>
    <col min="8" max="9" width="12.5703125" style="261" customWidth="1"/>
    <col min="10" max="10" width="10" style="261" customWidth="1"/>
    <col min="11" max="11" width="18.42578125" style="261" customWidth="1"/>
    <col min="12" max="12" width="22" style="261" customWidth="1"/>
    <col min="13" max="13" width="17.85546875" style="261" customWidth="1"/>
    <col min="14" max="14" width="19.7109375" style="261" customWidth="1"/>
    <col min="15" max="15" width="16.5703125" style="261" customWidth="1"/>
    <col min="16" max="16" width="21.28515625" style="261" customWidth="1"/>
    <col min="17" max="17" width="22" style="261" customWidth="1"/>
    <col min="18" max="18" width="18.7109375" style="262" customWidth="1"/>
    <col min="19" max="20" width="18.42578125" style="262" customWidth="1"/>
    <col min="21" max="22" width="22" style="262" customWidth="1"/>
    <col min="23" max="23" width="35" style="262" customWidth="1"/>
    <col min="24" max="26" width="22" style="262" customWidth="1"/>
    <col min="27" max="27" width="25.42578125" style="262" customWidth="1"/>
    <col min="28" max="28" width="20.42578125" style="263" customWidth="1"/>
    <col min="29" max="238" width="9.140625" style="264" customWidth="1"/>
    <col min="239" max="239" width="9.140625" style="264"/>
    <col min="240" max="240" width="6.5703125" style="264" customWidth="1"/>
    <col min="241" max="241" width="79.5703125" style="264" customWidth="1"/>
    <col min="242" max="242" width="23.5703125" style="264" customWidth="1"/>
    <col min="243" max="243" width="27.85546875" style="264" customWidth="1"/>
    <col min="244" max="244" width="22.28515625" style="264" customWidth="1"/>
    <col min="245" max="245" width="23.5703125" style="264" customWidth="1"/>
    <col min="246" max="246" width="39" style="264" customWidth="1"/>
    <col min="247" max="247" width="36.42578125" style="264" customWidth="1"/>
    <col min="248" max="248" width="8" style="264" customWidth="1"/>
    <col min="249" max="249" width="15.5703125" style="264" customWidth="1"/>
    <col min="250" max="250" width="17.28515625" style="264" customWidth="1"/>
    <col min="251" max="251" width="18.85546875" style="264" customWidth="1"/>
    <col min="252" max="252" width="81" style="264" customWidth="1"/>
    <col min="253" max="253" width="14.85546875" style="264" customWidth="1"/>
    <col min="254" max="254" width="15.7109375" style="264" customWidth="1"/>
    <col min="255" max="255" width="17.5703125" style="264" customWidth="1"/>
    <col min="256" max="256" width="18.42578125" style="264" customWidth="1"/>
    <col min="257" max="257" width="16.5703125" style="264" customWidth="1"/>
    <col min="258" max="258" width="17.7109375" style="264" customWidth="1"/>
    <col min="259" max="259" width="17.85546875" style="264" customWidth="1"/>
    <col min="260" max="260" width="18.42578125" style="264" customWidth="1"/>
    <col min="261" max="261" width="15.42578125" style="264" customWidth="1"/>
    <col min="262" max="262" width="14.5703125" style="264" customWidth="1"/>
    <col min="263" max="263" width="15" style="264" customWidth="1"/>
    <col min="264" max="264" width="6.7109375" style="264" customWidth="1"/>
    <col min="265" max="265" width="14.28515625" style="264" customWidth="1"/>
    <col min="266" max="266" width="17.5703125" style="264" customWidth="1"/>
    <col min="267" max="267" width="27.7109375" style="264" customWidth="1"/>
    <col min="268" max="270" width="9.140625" style="264" customWidth="1"/>
    <col min="271" max="271" width="14.85546875" style="264" customWidth="1"/>
    <col min="272" max="272" width="13.85546875" style="264" customWidth="1"/>
    <col min="273" max="494" width="9.140625" style="264" customWidth="1"/>
    <col min="495" max="495" width="9.140625" style="264"/>
    <col min="496" max="496" width="6.5703125" style="264" customWidth="1"/>
    <col min="497" max="497" width="79.5703125" style="264" customWidth="1"/>
    <col min="498" max="498" width="23.5703125" style="264" customWidth="1"/>
    <col min="499" max="499" width="27.85546875" style="264" customWidth="1"/>
    <col min="500" max="500" width="22.28515625" style="264" customWidth="1"/>
    <col min="501" max="501" width="23.5703125" style="264" customWidth="1"/>
    <col min="502" max="502" width="39" style="264" customWidth="1"/>
    <col min="503" max="503" width="36.42578125" style="264" customWidth="1"/>
    <col min="504" max="504" width="8" style="264" customWidth="1"/>
    <col min="505" max="505" width="15.5703125" style="264" customWidth="1"/>
    <col min="506" max="506" width="17.28515625" style="264" customWidth="1"/>
    <col min="507" max="507" width="18.85546875" style="264" customWidth="1"/>
    <col min="508" max="508" width="81" style="264" customWidth="1"/>
    <col min="509" max="509" width="14.85546875" style="264" customWidth="1"/>
    <col min="510" max="510" width="15.7109375" style="264" customWidth="1"/>
    <col min="511" max="511" width="17.5703125" style="264" customWidth="1"/>
    <col min="512" max="512" width="18.42578125" style="264" customWidth="1"/>
    <col min="513" max="513" width="16.5703125" style="264" customWidth="1"/>
    <col min="514" max="514" width="17.7109375" style="264" customWidth="1"/>
    <col min="515" max="515" width="17.85546875" style="264" customWidth="1"/>
    <col min="516" max="516" width="18.42578125" style="264" customWidth="1"/>
    <col min="517" max="517" width="15.42578125" style="264" customWidth="1"/>
    <col min="518" max="518" width="14.5703125" style="264" customWidth="1"/>
    <col min="519" max="519" width="15" style="264" customWidth="1"/>
    <col min="520" max="520" width="6.7109375" style="264" customWidth="1"/>
    <col min="521" max="521" width="14.28515625" style="264" customWidth="1"/>
    <col min="522" max="522" width="17.5703125" style="264" customWidth="1"/>
    <col min="523" max="523" width="27.7109375" style="264" customWidth="1"/>
    <col min="524" max="526" width="9.140625" style="264" customWidth="1"/>
    <col min="527" max="527" width="14.85546875" style="264" customWidth="1"/>
    <col min="528" max="528" width="13.85546875" style="264" customWidth="1"/>
    <col min="529" max="750" width="9.140625" style="264" customWidth="1"/>
    <col min="751" max="751" width="9.140625" style="264"/>
    <col min="752" max="752" width="6.5703125" style="264" customWidth="1"/>
    <col min="753" max="753" width="79.5703125" style="264" customWidth="1"/>
    <col min="754" max="754" width="23.5703125" style="264" customWidth="1"/>
    <col min="755" max="755" width="27.85546875" style="264" customWidth="1"/>
    <col min="756" max="756" width="22.28515625" style="264" customWidth="1"/>
    <col min="757" max="757" width="23.5703125" style="264" customWidth="1"/>
    <col min="758" max="758" width="39" style="264" customWidth="1"/>
    <col min="759" max="759" width="36.42578125" style="264" customWidth="1"/>
    <col min="760" max="760" width="8" style="264" customWidth="1"/>
    <col min="761" max="761" width="15.5703125" style="264" customWidth="1"/>
    <col min="762" max="762" width="17.28515625" style="264" customWidth="1"/>
    <col min="763" max="763" width="18.85546875" style="264" customWidth="1"/>
    <col min="764" max="764" width="81" style="264" customWidth="1"/>
    <col min="765" max="765" width="14.85546875" style="264" customWidth="1"/>
    <col min="766" max="766" width="15.7109375" style="264" customWidth="1"/>
    <col min="767" max="767" width="17.5703125" style="264" customWidth="1"/>
    <col min="768" max="768" width="18.42578125" style="264" customWidth="1"/>
    <col min="769" max="769" width="16.5703125" style="264" customWidth="1"/>
    <col min="770" max="770" width="17.7109375" style="264" customWidth="1"/>
    <col min="771" max="771" width="17.85546875" style="264" customWidth="1"/>
    <col min="772" max="772" width="18.42578125" style="264" customWidth="1"/>
    <col min="773" max="773" width="15.42578125" style="264" customWidth="1"/>
    <col min="774" max="774" width="14.5703125" style="264" customWidth="1"/>
    <col min="775" max="775" width="15" style="264" customWidth="1"/>
    <col min="776" max="776" width="6.7109375" style="264" customWidth="1"/>
    <col min="777" max="777" width="14.28515625" style="264" customWidth="1"/>
    <col min="778" max="778" width="17.5703125" style="264" customWidth="1"/>
    <col min="779" max="779" width="27.7109375" style="264" customWidth="1"/>
    <col min="780" max="782" width="9.140625" style="264" customWidth="1"/>
    <col min="783" max="783" width="14.85546875" style="264" customWidth="1"/>
    <col min="784" max="784" width="13.85546875" style="264" customWidth="1"/>
    <col min="785" max="1006" width="9.140625" style="264" customWidth="1"/>
    <col min="1007" max="1007" width="9.140625" style="264"/>
    <col min="1008" max="1008" width="6.5703125" style="264" customWidth="1"/>
    <col min="1009" max="1009" width="79.5703125" style="264" customWidth="1"/>
    <col min="1010" max="1010" width="23.5703125" style="264" customWidth="1"/>
    <col min="1011" max="1011" width="27.85546875" style="264" customWidth="1"/>
    <col min="1012" max="1012" width="22.28515625" style="264" customWidth="1"/>
    <col min="1013" max="1013" width="23.5703125" style="264" customWidth="1"/>
    <col min="1014" max="1014" width="39" style="264" customWidth="1"/>
    <col min="1015" max="1015" width="36.42578125" style="264" customWidth="1"/>
    <col min="1016" max="1016" width="8" style="264" customWidth="1"/>
    <col min="1017" max="1017" width="15.5703125" style="264" customWidth="1"/>
    <col min="1018" max="1018" width="17.28515625" style="264" customWidth="1"/>
    <col min="1019" max="1019" width="18.85546875" style="264" customWidth="1"/>
    <col min="1020" max="1020" width="81" style="264" customWidth="1"/>
    <col min="1021" max="1021" width="14.85546875" style="264" customWidth="1"/>
    <col min="1022" max="1022" width="15.7109375" style="264" customWidth="1"/>
    <col min="1023" max="1023" width="17.5703125" style="264" customWidth="1"/>
    <col min="1024" max="1024" width="18.42578125" style="264" customWidth="1"/>
    <col min="1025" max="1025" width="16.5703125" style="264" customWidth="1"/>
    <col min="1026" max="1026" width="17.7109375" style="264" customWidth="1"/>
    <col min="1027" max="1027" width="17.85546875" style="264" customWidth="1"/>
    <col min="1028" max="1028" width="18.42578125" style="264" customWidth="1"/>
    <col min="1029" max="1029" width="15.42578125" style="264" customWidth="1"/>
    <col min="1030" max="1030" width="14.5703125" style="264" customWidth="1"/>
    <col min="1031" max="1031" width="15" style="264" customWidth="1"/>
    <col min="1032" max="1032" width="6.7109375" style="264" customWidth="1"/>
    <col min="1033" max="1033" width="14.28515625" style="264" customWidth="1"/>
    <col min="1034" max="1034" width="17.5703125" style="264" customWidth="1"/>
    <col min="1035" max="1035" width="27.7109375" style="264" customWidth="1"/>
    <col min="1036" max="1038" width="9.140625" style="264" customWidth="1"/>
    <col min="1039" max="1039" width="14.85546875" style="264" customWidth="1"/>
    <col min="1040" max="1040" width="13.85546875" style="264" customWidth="1"/>
    <col min="1041" max="1262" width="9.140625" style="264" customWidth="1"/>
    <col min="1263" max="1263" width="9.140625" style="264"/>
    <col min="1264" max="1264" width="6.5703125" style="264" customWidth="1"/>
    <col min="1265" max="1265" width="79.5703125" style="264" customWidth="1"/>
    <col min="1266" max="1266" width="23.5703125" style="264" customWidth="1"/>
    <col min="1267" max="1267" width="27.85546875" style="264" customWidth="1"/>
    <col min="1268" max="1268" width="22.28515625" style="264" customWidth="1"/>
    <col min="1269" max="1269" width="23.5703125" style="264" customWidth="1"/>
    <col min="1270" max="1270" width="39" style="264" customWidth="1"/>
    <col min="1271" max="1271" width="36.42578125" style="264" customWidth="1"/>
    <col min="1272" max="1272" width="8" style="264" customWidth="1"/>
    <col min="1273" max="1273" width="15.5703125" style="264" customWidth="1"/>
    <col min="1274" max="1274" width="17.28515625" style="264" customWidth="1"/>
    <col min="1275" max="1275" width="18.85546875" style="264" customWidth="1"/>
    <col min="1276" max="1276" width="81" style="264" customWidth="1"/>
    <col min="1277" max="1277" width="14.85546875" style="264" customWidth="1"/>
    <col min="1278" max="1278" width="15.7109375" style="264" customWidth="1"/>
    <col min="1279" max="1279" width="17.5703125" style="264" customWidth="1"/>
    <col min="1280" max="1280" width="18.42578125" style="264" customWidth="1"/>
    <col min="1281" max="1281" width="16.5703125" style="264" customWidth="1"/>
    <col min="1282" max="1282" width="17.7109375" style="264" customWidth="1"/>
    <col min="1283" max="1283" width="17.85546875" style="264" customWidth="1"/>
    <col min="1284" max="1284" width="18.42578125" style="264" customWidth="1"/>
    <col min="1285" max="1285" width="15.42578125" style="264" customWidth="1"/>
    <col min="1286" max="1286" width="14.5703125" style="264" customWidth="1"/>
    <col min="1287" max="1287" width="15" style="264" customWidth="1"/>
    <col min="1288" max="1288" width="6.7109375" style="264" customWidth="1"/>
    <col min="1289" max="1289" width="14.28515625" style="264" customWidth="1"/>
    <col min="1290" max="1290" width="17.5703125" style="264" customWidth="1"/>
    <col min="1291" max="1291" width="27.7109375" style="264" customWidth="1"/>
    <col min="1292" max="1294" width="9.140625" style="264" customWidth="1"/>
    <col min="1295" max="1295" width="14.85546875" style="264" customWidth="1"/>
    <col min="1296" max="1296" width="13.85546875" style="264" customWidth="1"/>
    <col min="1297" max="1518" width="9.140625" style="264" customWidth="1"/>
    <col min="1519" max="1519" width="9.140625" style="264"/>
    <col min="1520" max="1520" width="6.5703125" style="264" customWidth="1"/>
    <col min="1521" max="1521" width="79.5703125" style="264" customWidth="1"/>
    <col min="1522" max="1522" width="23.5703125" style="264" customWidth="1"/>
    <col min="1523" max="1523" width="27.85546875" style="264" customWidth="1"/>
    <col min="1524" max="1524" width="22.28515625" style="264" customWidth="1"/>
    <col min="1525" max="1525" width="23.5703125" style="264" customWidth="1"/>
    <col min="1526" max="1526" width="39" style="264" customWidth="1"/>
    <col min="1527" max="1527" width="36.42578125" style="264" customWidth="1"/>
    <col min="1528" max="1528" width="8" style="264" customWidth="1"/>
    <col min="1529" max="1529" width="15.5703125" style="264" customWidth="1"/>
    <col min="1530" max="1530" width="17.28515625" style="264" customWidth="1"/>
    <col min="1531" max="1531" width="18.85546875" style="264" customWidth="1"/>
    <col min="1532" max="1532" width="81" style="264" customWidth="1"/>
    <col min="1533" max="1533" width="14.85546875" style="264" customWidth="1"/>
    <col min="1534" max="1534" width="15.7109375" style="264" customWidth="1"/>
    <col min="1535" max="1535" width="17.5703125" style="264" customWidth="1"/>
    <col min="1536" max="1536" width="18.42578125" style="264" customWidth="1"/>
    <col min="1537" max="1537" width="16.5703125" style="264" customWidth="1"/>
    <col min="1538" max="1538" width="17.7109375" style="264" customWidth="1"/>
    <col min="1539" max="1539" width="17.85546875" style="264" customWidth="1"/>
    <col min="1540" max="1540" width="18.42578125" style="264" customWidth="1"/>
    <col min="1541" max="1541" width="15.42578125" style="264" customWidth="1"/>
    <col min="1542" max="1542" width="14.5703125" style="264" customWidth="1"/>
    <col min="1543" max="1543" width="15" style="264" customWidth="1"/>
    <col min="1544" max="1544" width="6.7109375" style="264" customWidth="1"/>
    <col min="1545" max="1545" width="14.28515625" style="264" customWidth="1"/>
    <col min="1546" max="1546" width="17.5703125" style="264" customWidth="1"/>
    <col min="1547" max="1547" width="27.7109375" style="264" customWidth="1"/>
    <col min="1548" max="1550" width="9.140625" style="264" customWidth="1"/>
    <col min="1551" max="1551" width="14.85546875" style="264" customWidth="1"/>
    <col min="1552" max="1552" width="13.85546875" style="264" customWidth="1"/>
    <col min="1553" max="1774" width="9.140625" style="264" customWidth="1"/>
    <col min="1775" max="1775" width="9.140625" style="264"/>
    <col min="1776" max="1776" width="6.5703125" style="264" customWidth="1"/>
    <col min="1777" max="1777" width="79.5703125" style="264" customWidth="1"/>
    <col min="1778" max="1778" width="23.5703125" style="264" customWidth="1"/>
    <col min="1779" max="1779" width="27.85546875" style="264" customWidth="1"/>
    <col min="1780" max="1780" width="22.28515625" style="264" customWidth="1"/>
    <col min="1781" max="1781" width="23.5703125" style="264" customWidth="1"/>
    <col min="1782" max="1782" width="39" style="264" customWidth="1"/>
    <col min="1783" max="1783" width="36.42578125" style="264" customWidth="1"/>
    <col min="1784" max="1784" width="8" style="264" customWidth="1"/>
    <col min="1785" max="1785" width="15.5703125" style="264" customWidth="1"/>
    <col min="1786" max="1786" width="17.28515625" style="264" customWidth="1"/>
    <col min="1787" max="1787" width="18.85546875" style="264" customWidth="1"/>
    <col min="1788" max="1788" width="81" style="264" customWidth="1"/>
    <col min="1789" max="1789" width="14.85546875" style="264" customWidth="1"/>
    <col min="1790" max="1790" width="15.7109375" style="264" customWidth="1"/>
    <col min="1791" max="1791" width="17.5703125" style="264" customWidth="1"/>
    <col min="1792" max="1792" width="18.42578125" style="264" customWidth="1"/>
    <col min="1793" max="1793" width="16.5703125" style="264" customWidth="1"/>
    <col min="1794" max="1794" width="17.7109375" style="264" customWidth="1"/>
    <col min="1795" max="1795" width="17.85546875" style="264" customWidth="1"/>
    <col min="1796" max="1796" width="18.42578125" style="264" customWidth="1"/>
    <col min="1797" max="1797" width="15.42578125" style="264" customWidth="1"/>
    <col min="1798" max="1798" width="14.5703125" style="264" customWidth="1"/>
    <col min="1799" max="1799" width="15" style="264" customWidth="1"/>
    <col min="1800" max="1800" width="6.7109375" style="264" customWidth="1"/>
    <col min="1801" max="1801" width="14.28515625" style="264" customWidth="1"/>
    <col min="1802" max="1802" width="17.5703125" style="264" customWidth="1"/>
    <col min="1803" max="1803" width="27.7109375" style="264" customWidth="1"/>
    <col min="1804" max="1806" width="9.140625" style="264" customWidth="1"/>
    <col min="1807" max="1807" width="14.85546875" style="264" customWidth="1"/>
    <col min="1808" max="1808" width="13.85546875" style="264" customWidth="1"/>
    <col min="1809" max="2030" width="9.140625" style="264" customWidth="1"/>
    <col min="2031" max="2031" width="9.140625" style="264"/>
    <col min="2032" max="2032" width="6.5703125" style="264" customWidth="1"/>
    <col min="2033" max="2033" width="79.5703125" style="264" customWidth="1"/>
    <col min="2034" max="2034" width="23.5703125" style="264" customWidth="1"/>
    <col min="2035" max="2035" width="27.85546875" style="264" customWidth="1"/>
    <col min="2036" max="2036" width="22.28515625" style="264" customWidth="1"/>
    <col min="2037" max="2037" width="23.5703125" style="264" customWidth="1"/>
    <col min="2038" max="2038" width="39" style="264" customWidth="1"/>
    <col min="2039" max="2039" width="36.42578125" style="264" customWidth="1"/>
    <col min="2040" max="2040" width="8" style="264" customWidth="1"/>
    <col min="2041" max="2041" width="15.5703125" style="264" customWidth="1"/>
    <col min="2042" max="2042" width="17.28515625" style="264" customWidth="1"/>
    <col min="2043" max="2043" width="18.85546875" style="264" customWidth="1"/>
    <col min="2044" max="2044" width="81" style="264" customWidth="1"/>
    <col min="2045" max="2045" width="14.85546875" style="264" customWidth="1"/>
    <col min="2046" max="2046" width="15.7109375" style="264" customWidth="1"/>
    <col min="2047" max="2047" width="17.5703125" style="264" customWidth="1"/>
    <col min="2048" max="2048" width="18.42578125" style="264" customWidth="1"/>
    <col min="2049" max="2049" width="16.5703125" style="264" customWidth="1"/>
    <col min="2050" max="2050" width="17.7109375" style="264" customWidth="1"/>
    <col min="2051" max="2051" width="17.85546875" style="264" customWidth="1"/>
    <col min="2052" max="2052" width="18.42578125" style="264" customWidth="1"/>
    <col min="2053" max="2053" width="15.42578125" style="264" customWidth="1"/>
    <col min="2054" max="2054" width="14.5703125" style="264" customWidth="1"/>
    <col min="2055" max="2055" width="15" style="264" customWidth="1"/>
    <col min="2056" max="2056" width="6.7109375" style="264" customWidth="1"/>
    <col min="2057" max="2057" width="14.28515625" style="264" customWidth="1"/>
    <col min="2058" max="2058" width="17.5703125" style="264" customWidth="1"/>
    <col min="2059" max="2059" width="27.7109375" style="264" customWidth="1"/>
    <col min="2060" max="2062" width="9.140625" style="264" customWidth="1"/>
    <col min="2063" max="2063" width="14.85546875" style="264" customWidth="1"/>
    <col min="2064" max="2064" width="13.85546875" style="264" customWidth="1"/>
    <col min="2065" max="2286" width="9.140625" style="264" customWidth="1"/>
    <col min="2287" max="2287" width="9.140625" style="264"/>
    <col min="2288" max="2288" width="6.5703125" style="264" customWidth="1"/>
    <col min="2289" max="2289" width="79.5703125" style="264" customWidth="1"/>
    <col min="2290" max="2290" width="23.5703125" style="264" customWidth="1"/>
    <col min="2291" max="2291" width="27.85546875" style="264" customWidth="1"/>
    <col min="2292" max="2292" width="22.28515625" style="264" customWidth="1"/>
    <col min="2293" max="2293" width="23.5703125" style="264" customWidth="1"/>
    <col min="2294" max="2294" width="39" style="264" customWidth="1"/>
    <col min="2295" max="2295" width="36.42578125" style="264" customWidth="1"/>
    <col min="2296" max="2296" width="8" style="264" customWidth="1"/>
    <col min="2297" max="2297" width="15.5703125" style="264" customWidth="1"/>
    <col min="2298" max="2298" width="17.28515625" style="264" customWidth="1"/>
    <col min="2299" max="2299" width="18.85546875" style="264" customWidth="1"/>
    <col min="2300" max="2300" width="81" style="264" customWidth="1"/>
    <col min="2301" max="2301" width="14.85546875" style="264" customWidth="1"/>
    <col min="2302" max="2302" width="15.7109375" style="264" customWidth="1"/>
    <col min="2303" max="2303" width="17.5703125" style="264" customWidth="1"/>
    <col min="2304" max="2304" width="18.42578125" style="264" customWidth="1"/>
    <col min="2305" max="2305" width="16.5703125" style="264" customWidth="1"/>
    <col min="2306" max="2306" width="17.7109375" style="264" customWidth="1"/>
    <col min="2307" max="2307" width="17.85546875" style="264" customWidth="1"/>
    <col min="2308" max="2308" width="18.42578125" style="264" customWidth="1"/>
    <col min="2309" max="2309" width="15.42578125" style="264" customWidth="1"/>
    <col min="2310" max="2310" width="14.5703125" style="264" customWidth="1"/>
    <col min="2311" max="2311" width="15" style="264" customWidth="1"/>
    <col min="2312" max="2312" width="6.7109375" style="264" customWidth="1"/>
    <col min="2313" max="2313" width="14.28515625" style="264" customWidth="1"/>
    <col min="2314" max="2314" width="17.5703125" style="264" customWidth="1"/>
    <col min="2315" max="2315" width="27.7109375" style="264" customWidth="1"/>
    <col min="2316" max="2318" width="9.140625" style="264" customWidth="1"/>
    <col min="2319" max="2319" width="14.85546875" style="264" customWidth="1"/>
    <col min="2320" max="2320" width="13.85546875" style="264" customWidth="1"/>
    <col min="2321" max="2542" width="9.140625" style="264" customWidth="1"/>
    <col min="2543" max="2543" width="9.140625" style="264"/>
    <col min="2544" max="2544" width="6.5703125" style="264" customWidth="1"/>
    <col min="2545" max="2545" width="79.5703125" style="264" customWidth="1"/>
    <col min="2546" max="2546" width="23.5703125" style="264" customWidth="1"/>
    <col min="2547" max="2547" width="27.85546875" style="264" customWidth="1"/>
    <col min="2548" max="2548" width="22.28515625" style="264" customWidth="1"/>
    <col min="2549" max="2549" width="23.5703125" style="264" customWidth="1"/>
    <col min="2550" max="2550" width="39" style="264" customWidth="1"/>
    <col min="2551" max="2551" width="36.42578125" style="264" customWidth="1"/>
    <col min="2552" max="2552" width="8" style="264" customWidth="1"/>
    <col min="2553" max="2553" width="15.5703125" style="264" customWidth="1"/>
    <col min="2554" max="2554" width="17.28515625" style="264" customWidth="1"/>
    <col min="2555" max="2555" width="18.85546875" style="264" customWidth="1"/>
    <col min="2556" max="2556" width="81" style="264" customWidth="1"/>
    <col min="2557" max="2557" width="14.85546875" style="264" customWidth="1"/>
    <col min="2558" max="2558" width="15.7109375" style="264" customWidth="1"/>
    <col min="2559" max="2559" width="17.5703125" style="264" customWidth="1"/>
    <col min="2560" max="2560" width="18.42578125" style="264" customWidth="1"/>
    <col min="2561" max="2561" width="16.5703125" style="264" customWidth="1"/>
    <col min="2562" max="2562" width="17.7109375" style="264" customWidth="1"/>
    <col min="2563" max="2563" width="17.85546875" style="264" customWidth="1"/>
    <col min="2564" max="2564" width="18.42578125" style="264" customWidth="1"/>
    <col min="2565" max="2565" width="15.42578125" style="264" customWidth="1"/>
    <col min="2566" max="2566" width="14.5703125" style="264" customWidth="1"/>
    <col min="2567" max="2567" width="15" style="264" customWidth="1"/>
    <col min="2568" max="2568" width="6.7109375" style="264" customWidth="1"/>
    <col min="2569" max="2569" width="14.28515625" style="264" customWidth="1"/>
    <col min="2570" max="2570" width="17.5703125" style="264" customWidth="1"/>
    <col min="2571" max="2571" width="27.7109375" style="264" customWidth="1"/>
    <col min="2572" max="2574" width="9.140625" style="264" customWidth="1"/>
    <col min="2575" max="2575" width="14.85546875" style="264" customWidth="1"/>
    <col min="2576" max="2576" width="13.85546875" style="264" customWidth="1"/>
    <col min="2577" max="2798" width="9.140625" style="264" customWidth="1"/>
    <col min="2799" max="2799" width="9.140625" style="264"/>
    <col min="2800" max="2800" width="6.5703125" style="264" customWidth="1"/>
    <col min="2801" max="2801" width="79.5703125" style="264" customWidth="1"/>
    <col min="2802" max="2802" width="23.5703125" style="264" customWidth="1"/>
    <col min="2803" max="2803" width="27.85546875" style="264" customWidth="1"/>
    <col min="2804" max="2804" width="22.28515625" style="264" customWidth="1"/>
    <col min="2805" max="2805" width="23.5703125" style="264" customWidth="1"/>
    <col min="2806" max="2806" width="39" style="264" customWidth="1"/>
    <col min="2807" max="2807" width="36.42578125" style="264" customWidth="1"/>
    <col min="2808" max="2808" width="8" style="264" customWidth="1"/>
    <col min="2809" max="2809" width="15.5703125" style="264" customWidth="1"/>
    <col min="2810" max="2810" width="17.28515625" style="264" customWidth="1"/>
    <col min="2811" max="2811" width="18.85546875" style="264" customWidth="1"/>
    <col min="2812" max="2812" width="81" style="264" customWidth="1"/>
    <col min="2813" max="2813" width="14.85546875" style="264" customWidth="1"/>
    <col min="2814" max="2814" width="15.7109375" style="264" customWidth="1"/>
    <col min="2815" max="2815" width="17.5703125" style="264" customWidth="1"/>
    <col min="2816" max="2816" width="18.42578125" style="264" customWidth="1"/>
    <col min="2817" max="2817" width="16.5703125" style="264" customWidth="1"/>
    <col min="2818" max="2818" width="17.7109375" style="264" customWidth="1"/>
    <col min="2819" max="2819" width="17.85546875" style="264" customWidth="1"/>
    <col min="2820" max="2820" width="18.42578125" style="264" customWidth="1"/>
    <col min="2821" max="2821" width="15.42578125" style="264" customWidth="1"/>
    <col min="2822" max="2822" width="14.5703125" style="264" customWidth="1"/>
    <col min="2823" max="2823" width="15" style="264" customWidth="1"/>
    <col min="2824" max="2824" width="6.7109375" style="264" customWidth="1"/>
    <col min="2825" max="2825" width="14.28515625" style="264" customWidth="1"/>
    <col min="2826" max="2826" width="17.5703125" style="264" customWidth="1"/>
    <col min="2827" max="2827" width="27.7109375" style="264" customWidth="1"/>
    <col min="2828" max="2830" width="9.140625" style="264" customWidth="1"/>
    <col min="2831" max="2831" width="14.85546875" style="264" customWidth="1"/>
    <col min="2832" max="2832" width="13.85546875" style="264" customWidth="1"/>
    <col min="2833" max="3054" width="9.140625" style="264" customWidth="1"/>
    <col min="3055" max="3055" width="9.140625" style="264"/>
    <col min="3056" max="3056" width="6.5703125" style="264" customWidth="1"/>
    <col min="3057" max="3057" width="79.5703125" style="264" customWidth="1"/>
    <col min="3058" max="3058" width="23.5703125" style="264" customWidth="1"/>
    <col min="3059" max="3059" width="27.85546875" style="264" customWidth="1"/>
    <col min="3060" max="3060" width="22.28515625" style="264" customWidth="1"/>
    <col min="3061" max="3061" width="23.5703125" style="264" customWidth="1"/>
    <col min="3062" max="3062" width="39" style="264" customWidth="1"/>
    <col min="3063" max="3063" width="36.42578125" style="264" customWidth="1"/>
    <col min="3064" max="3064" width="8" style="264" customWidth="1"/>
    <col min="3065" max="3065" width="15.5703125" style="264" customWidth="1"/>
    <col min="3066" max="3066" width="17.28515625" style="264" customWidth="1"/>
    <col min="3067" max="3067" width="18.85546875" style="264" customWidth="1"/>
    <col min="3068" max="3068" width="81" style="264" customWidth="1"/>
    <col min="3069" max="3069" width="14.85546875" style="264" customWidth="1"/>
    <col min="3070" max="3070" width="15.7109375" style="264" customWidth="1"/>
    <col min="3071" max="3071" width="17.5703125" style="264" customWidth="1"/>
    <col min="3072" max="3072" width="18.42578125" style="264" customWidth="1"/>
    <col min="3073" max="3073" width="16.5703125" style="264" customWidth="1"/>
    <col min="3074" max="3074" width="17.7109375" style="264" customWidth="1"/>
    <col min="3075" max="3075" width="17.85546875" style="264" customWidth="1"/>
    <col min="3076" max="3076" width="18.42578125" style="264" customWidth="1"/>
    <col min="3077" max="3077" width="15.42578125" style="264" customWidth="1"/>
    <col min="3078" max="3078" width="14.5703125" style="264" customWidth="1"/>
    <col min="3079" max="3079" width="15" style="264" customWidth="1"/>
    <col min="3080" max="3080" width="6.7109375" style="264" customWidth="1"/>
    <col min="3081" max="3081" width="14.28515625" style="264" customWidth="1"/>
    <col min="3082" max="3082" width="17.5703125" style="264" customWidth="1"/>
    <col min="3083" max="3083" width="27.7109375" style="264" customWidth="1"/>
    <col min="3084" max="3086" width="9.140625" style="264" customWidth="1"/>
    <col min="3087" max="3087" width="14.85546875" style="264" customWidth="1"/>
    <col min="3088" max="3088" width="13.85546875" style="264" customWidth="1"/>
    <col min="3089" max="3310" width="9.140625" style="264" customWidth="1"/>
    <col min="3311" max="3311" width="9.140625" style="264"/>
    <col min="3312" max="3312" width="6.5703125" style="264" customWidth="1"/>
    <col min="3313" max="3313" width="79.5703125" style="264" customWidth="1"/>
    <col min="3314" max="3314" width="23.5703125" style="264" customWidth="1"/>
    <col min="3315" max="3315" width="27.85546875" style="264" customWidth="1"/>
    <col min="3316" max="3316" width="22.28515625" style="264" customWidth="1"/>
    <col min="3317" max="3317" width="23.5703125" style="264" customWidth="1"/>
    <col min="3318" max="3318" width="39" style="264" customWidth="1"/>
    <col min="3319" max="3319" width="36.42578125" style="264" customWidth="1"/>
    <col min="3320" max="3320" width="8" style="264" customWidth="1"/>
    <col min="3321" max="3321" width="15.5703125" style="264" customWidth="1"/>
    <col min="3322" max="3322" width="17.28515625" style="264" customWidth="1"/>
    <col min="3323" max="3323" width="18.85546875" style="264" customWidth="1"/>
    <col min="3324" max="3324" width="81" style="264" customWidth="1"/>
    <col min="3325" max="3325" width="14.85546875" style="264" customWidth="1"/>
    <col min="3326" max="3326" width="15.7109375" style="264" customWidth="1"/>
    <col min="3327" max="3327" width="17.5703125" style="264" customWidth="1"/>
    <col min="3328" max="3328" width="18.42578125" style="264" customWidth="1"/>
    <col min="3329" max="3329" width="16.5703125" style="264" customWidth="1"/>
    <col min="3330" max="3330" width="17.7109375" style="264" customWidth="1"/>
    <col min="3331" max="3331" width="17.85546875" style="264" customWidth="1"/>
    <col min="3332" max="3332" width="18.42578125" style="264" customWidth="1"/>
    <col min="3333" max="3333" width="15.42578125" style="264" customWidth="1"/>
    <col min="3334" max="3334" width="14.5703125" style="264" customWidth="1"/>
    <col min="3335" max="3335" width="15" style="264" customWidth="1"/>
    <col min="3336" max="3336" width="6.7109375" style="264" customWidth="1"/>
    <col min="3337" max="3337" width="14.28515625" style="264" customWidth="1"/>
    <col min="3338" max="3338" width="17.5703125" style="264" customWidth="1"/>
    <col min="3339" max="3339" width="27.7109375" style="264" customWidth="1"/>
    <col min="3340" max="3342" width="9.140625" style="264" customWidth="1"/>
    <col min="3343" max="3343" width="14.85546875" style="264" customWidth="1"/>
    <col min="3344" max="3344" width="13.85546875" style="264" customWidth="1"/>
    <col min="3345" max="3566" width="9.140625" style="264" customWidth="1"/>
    <col min="3567" max="3567" width="9.140625" style="264"/>
    <col min="3568" max="3568" width="6.5703125" style="264" customWidth="1"/>
    <col min="3569" max="3569" width="79.5703125" style="264" customWidth="1"/>
    <col min="3570" max="3570" width="23.5703125" style="264" customWidth="1"/>
    <col min="3571" max="3571" width="27.85546875" style="264" customWidth="1"/>
    <col min="3572" max="3572" width="22.28515625" style="264" customWidth="1"/>
    <col min="3573" max="3573" width="23.5703125" style="264" customWidth="1"/>
    <col min="3574" max="3574" width="39" style="264" customWidth="1"/>
    <col min="3575" max="3575" width="36.42578125" style="264" customWidth="1"/>
    <col min="3576" max="3576" width="8" style="264" customWidth="1"/>
    <col min="3577" max="3577" width="15.5703125" style="264" customWidth="1"/>
    <col min="3578" max="3578" width="17.28515625" style="264" customWidth="1"/>
    <col min="3579" max="3579" width="18.85546875" style="264" customWidth="1"/>
    <col min="3580" max="3580" width="81" style="264" customWidth="1"/>
    <col min="3581" max="3581" width="14.85546875" style="264" customWidth="1"/>
    <col min="3582" max="3582" width="15.7109375" style="264" customWidth="1"/>
    <col min="3583" max="3583" width="17.5703125" style="264" customWidth="1"/>
    <col min="3584" max="3584" width="18.42578125" style="264" customWidth="1"/>
    <col min="3585" max="3585" width="16.5703125" style="264" customWidth="1"/>
    <col min="3586" max="3586" width="17.7109375" style="264" customWidth="1"/>
    <col min="3587" max="3587" width="17.85546875" style="264" customWidth="1"/>
    <col min="3588" max="3588" width="18.42578125" style="264" customWidth="1"/>
    <col min="3589" max="3589" width="15.42578125" style="264" customWidth="1"/>
    <col min="3590" max="3590" width="14.5703125" style="264" customWidth="1"/>
    <col min="3591" max="3591" width="15" style="264" customWidth="1"/>
    <col min="3592" max="3592" width="6.7109375" style="264" customWidth="1"/>
    <col min="3593" max="3593" width="14.28515625" style="264" customWidth="1"/>
    <col min="3594" max="3594" width="17.5703125" style="264" customWidth="1"/>
    <col min="3595" max="3595" width="27.7109375" style="264" customWidth="1"/>
    <col min="3596" max="3598" width="9.140625" style="264" customWidth="1"/>
    <col min="3599" max="3599" width="14.85546875" style="264" customWidth="1"/>
    <col min="3600" max="3600" width="13.85546875" style="264" customWidth="1"/>
    <col min="3601" max="3822" width="9.140625" style="264" customWidth="1"/>
    <col min="3823" max="3823" width="9.140625" style="264"/>
    <col min="3824" max="3824" width="6.5703125" style="264" customWidth="1"/>
    <col min="3825" max="3825" width="79.5703125" style="264" customWidth="1"/>
    <col min="3826" max="3826" width="23.5703125" style="264" customWidth="1"/>
    <col min="3827" max="3827" width="27.85546875" style="264" customWidth="1"/>
    <col min="3828" max="3828" width="22.28515625" style="264" customWidth="1"/>
    <col min="3829" max="3829" width="23.5703125" style="264" customWidth="1"/>
    <col min="3830" max="3830" width="39" style="264" customWidth="1"/>
    <col min="3831" max="3831" width="36.42578125" style="264" customWidth="1"/>
    <col min="3832" max="3832" width="8" style="264" customWidth="1"/>
    <col min="3833" max="3833" width="15.5703125" style="264" customWidth="1"/>
    <col min="3834" max="3834" width="17.28515625" style="264" customWidth="1"/>
    <col min="3835" max="3835" width="18.85546875" style="264" customWidth="1"/>
    <col min="3836" max="3836" width="81" style="264" customWidth="1"/>
    <col min="3837" max="3837" width="14.85546875" style="264" customWidth="1"/>
    <col min="3838" max="3838" width="15.7109375" style="264" customWidth="1"/>
    <col min="3839" max="3839" width="17.5703125" style="264" customWidth="1"/>
    <col min="3840" max="3840" width="18.42578125" style="264" customWidth="1"/>
    <col min="3841" max="3841" width="16.5703125" style="264" customWidth="1"/>
    <col min="3842" max="3842" width="17.7109375" style="264" customWidth="1"/>
    <col min="3843" max="3843" width="17.85546875" style="264" customWidth="1"/>
    <col min="3844" max="3844" width="18.42578125" style="264" customWidth="1"/>
    <col min="3845" max="3845" width="15.42578125" style="264" customWidth="1"/>
    <col min="3846" max="3846" width="14.5703125" style="264" customWidth="1"/>
    <col min="3847" max="3847" width="15" style="264" customWidth="1"/>
    <col min="3848" max="3848" width="6.7109375" style="264" customWidth="1"/>
    <col min="3849" max="3849" width="14.28515625" style="264" customWidth="1"/>
    <col min="3850" max="3850" width="17.5703125" style="264" customWidth="1"/>
    <col min="3851" max="3851" width="27.7109375" style="264" customWidth="1"/>
    <col min="3852" max="3854" width="9.140625" style="264" customWidth="1"/>
    <col min="3855" max="3855" width="14.85546875" style="264" customWidth="1"/>
    <col min="3856" max="3856" width="13.85546875" style="264" customWidth="1"/>
    <col min="3857" max="4078" width="9.140625" style="264" customWidth="1"/>
    <col min="4079" max="4079" width="9.140625" style="264"/>
    <col min="4080" max="4080" width="6.5703125" style="264" customWidth="1"/>
    <col min="4081" max="4081" width="79.5703125" style="264" customWidth="1"/>
    <col min="4082" max="4082" width="23.5703125" style="264" customWidth="1"/>
    <col min="4083" max="4083" width="27.85546875" style="264" customWidth="1"/>
    <col min="4084" max="4084" width="22.28515625" style="264" customWidth="1"/>
    <col min="4085" max="4085" width="23.5703125" style="264" customWidth="1"/>
    <col min="4086" max="4086" width="39" style="264" customWidth="1"/>
    <col min="4087" max="4087" width="36.42578125" style="264" customWidth="1"/>
    <col min="4088" max="4088" width="8" style="264" customWidth="1"/>
    <col min="4089" max="4089" width="15.5703125" style="264" customWidth="1"/>
    <col min="4090" max="4090" width="17.28515625" style="264" customWidth="1"/>
    <col min="4091" max="4091" width="18.85546875" style="264" customWidth="1"/>
    <col min="4092" max="4092" width="81" style="264" customWidth="1"/>
    <col min="4093" max="4093" width="14.85546875" style="264" customWidth="1"/>
    <col min="4094" max="4094" width="15.7109375" style="264" customWidth="1"/>
    <col min="4095" max="4095" width="17.5703125" style="264" customWidth="1"/>
    <col min="4096" max="4096" width="18.42578125" style="264" customWidth="1"/>
    <col min="4097" max="4097" width="16.5703125" style="264" customWidth="1"/>
    <col min="4098" max="4098" width="17.7109375" style="264" customWidth="1"/>
    <col min="4099" max="4099" width="17.85546875" style="264" customWidth="1"/>
    <col min="4100" max="4100" width="18.42578125" style="264" customWidth="1"/>
    <col min="4101" max="4101" width="15.42578125" style="264" customWidth="1"/>
    <col min="4102" max="4102" width="14.5703125" style="264" customWidth="1"/>
    <col min="4103" max="4103" width="15" style="264" customWidth="1"/>
    <col min="4104" max="4104" width="6.7109375" style="264" customWidth="1"/>
    <col min="4105" max="4105" width="14.28515625" style="264" customWidth="1"/>
    <col min="4106" max="4106" width="17.5703125" style="264" customWidth="1"/>
    <col min="4107" max="4107" width="27.7109375" style="264" customWidth="1"/>
    <col min="4108" max="4110" width="9.140625" style="264" customWidth="1"/>
    <col min="4111" max="4111" width="14.85546875" style="264" customWidth="1"/>
    <col min="4112" max="4112" width="13.85546875" style="264" customWidth="1"/>
    <col min="4113" max="4334" width="9.140625" style="264" customWidth="1"/>
    <col min="4335" max="4335" width="9.140625" style="264"/>
    <col min="4336" max="4336" width="6.5703125" style="264" customWidth="1"/>
    <col min="4337" max="4337" width="79.5703125" style="264" customWidth="1"/>
    <col min="4338" max="4338" width="23.5703125" style="264" customWidth="1"/>
    <col min="4339" max="4339" width="27.85546875" style="264" customWidth="1"/>
    <col min="4340" max="4340" width="22.28515625" style="264" customWidth="1"/>
    <col min="4341" max="4341" width="23.5703125" style="264" customWidth="1"/>
    <col min="4342" max="4342" width="39" style="264" customWidth="1"/>
    <col min="4343" max="4343" width="36.42578125" style="264" customWidth="1"/>
    <col min="4344" max="4344" width="8" style="264" customWidth="1"/>
    <col min="4345" max="4345" width="15.5703125" style="264" customWidth="1"/>
    <col min="4346" max="4346" width="17.28515625" style="264" customWidth="1"/>
    <col min="4347" max="4347" width="18.85546875" style="264" customWidth="1"/>
    <col min="4348" max="4348" width="81" style="264" customWidth="1"/>
    <col min="4349" max="4349" width="14.85546875" style="264" customWidth="1"/>
    <col min="4350" max="4350" width="15.7109375" style="264" customWidth="1"/>
    <col min="4351" max="4351" width="17.5703125" style="264" customWidth="1"/>
    <col min="4352" max="4352" width="18.42578125" style="264" customWidth="1"/>
    <col min="4353" max="4353" width="16.5703125" style="264" customWidth="1"/>
    <col min="4354" max="4354" width="17.7109375" style="264" customWidth="1"/>
    <col min="4355" max="4355" width="17.85546875" style="264" customWidth="1"/>
    <col min="4356" max="4356" width="18.42578125" style="264" customWidth="1"/>
    <col min="4357" max="4357" width="15.42578125" style="264" customWidth="1"/>
    <col min="4358" max="4358" width="14.5703125" style="264" customWidth="1"/>
    <col min="4359" max="4359" width="15" style="264" customWidth="1"/>
    <col min="4360" max="4360" width="6.7109375" style="264" customWidth="1"/>
    <col min="4361" max="4361" width="14.28515625" style="264" customWidth="1"/>
    <col min="4362" max="4362" width="17.5703125" style="264" customWidth="1"/>
    <col min="4363" max="4363" width="27.7109375" style="264" customWidth="1"/>
    <col min="4364" max="4366" width="9.140625" style="264" customWidth="1"/>
    <col min="4367" max="4367" width="14.85546875" style="264" customWidth="1"/>
    <col min="4368" max="4368" width="13.85546875" style="264" customWidth="1"/>
    <col min="4369" max="4590" width="9.140625" style="264" customWidth="1"/>
    <col min="4591" max="4591" width="9.140625" style="264"/>
    <col min="4592" max="4592" width="6.5703125" style="264" customWidth="1"/>
    <col min="4593" max="4593" width="79.5703125" style="264" customWidth="1"/>
    <col min="4594" max="4594" width="23.5703125" style="264" customWidth="1"/>
    <col min="4595" max="4595" width="27.85546875" style="264" customWidth="1"/>
    <col min="4596" max="4596" width="22.28515625" style="264" customWidth="1"/>
    <col min="4597" max="4597" width="23.5703125" style="264" customWidth="1"/>
    <col min="4598" max="4598" width="39" style="264" customWidth="1"/>
    <col min="4599" max="4599" width="36.42578125" style="264" customWidth="1"/>
    <col min="4600" max="4600" width="8" style="264" customWidth="1"/>
    <col min="4601" max="4601" width="15.5703125" style="264" customWidth="1"/>
    <col min="4602" max="4602" width="17.28515625" style="264" customWidth="1"/>
    <col min="4603" max="4603" width="18.85546875" style="264" customWidth="1"/>
    <col min="4604" max="4604" width="81" style="264" customWidth="1"/>
    <col min="4605" max="4605" width="14.85546875" style="264" customWidth="1"/>
    <col min="4606" max="4606" width="15.7109375" style="264" customWidth="1"/>
    <col min="4607" max="4607" width="17.5703125" style="264" customWidth="1"/>
    <col min="4608" max="4608" width="18.42578125" style="264" customWidth="1"/>
    <col min="4609" max="4609" width="16.5703125" style="264" customWidth="1"/>
    <col min="4610" max="4610" width="17.7109375" style="264" customWidth="1"/>
    <col min="4611" max="4611" width="17.85546875" style="264" customWidth="1"/>
    <col min="4612" max="4612" width="18.42578125" style="264" customWidth="1"/>
    <col min="4613" max="4613" width="15.42578125" style="264" customWidth="1"/>
    <col min="4614" max="4614" width="14.5703125" style="264" customWidth="1"/>
    <col min="4615" max="4615" width="15" style="264" customWidth="1"/>
    <col min="4616" max="4616" width="6.7109375" style="264" customWidth="1"/>
    <col min="4617" max="4617" width="14.28515625" style="264" customWidth="1"/>
    <col min="4618" max="4618" width="17.5703125" style="264" customWidth="1"/>
    <col min="4619" max="4619" width="27.7109375" style="264" customWidth="1"/>
    <col min="4620" max="4622" width="9.140625" style="264" customWidth="1"/>
    <col min="4623" max="4623" width="14.85546875" style="264" customWidth="1"/>
    <col min="4624" max="4624" width="13.85546875" style="264" customWidth="1"/>
    <col min="4625" max="4846" width="9.140625" style="264" customWidth="1"/>
    <col min="4847" max="4847" width="9.140625" style="264"/>
    <col min="4848" max="4848" width="6.5703125" style="264" customWidth="1"/>
    <col min="4849" max="4849" width="79.5703125" style="264" customWidth="1"/>
    <col min="4850" max="4850" width="23.5703125" style="264" customWidth="1"/>
    <col min="4851" max="4851" width="27.85546875" style="264" customWidth="1"/>
    <col min="4852" max="4852" width="22.28515625" style="264" customWidth="1"/>
    <col min="4853" max="4853" width="23.5703125" style="264" customWidth="1"/>
    <col min="4854" max="4854" width="39" style="264" customWidth="1"/>
    <col min="4855" max="4855" width="36.42578125" style="264" customWidth="1"/>
    <col min="4856" max="4856" width="8" style="264" customWidth="1"/>
    <col min="4857" max="4857" width="15.5703125" style="264" customWidth="1"/>
    <col min="4858" max="4858" width="17.28515625" style="264" customWidth="1"/>
    <col min="4859" max="4859" width="18.85546875" style="264" customWidth="1"/>
    <col min="4860" max="4860" width="81" style="264" customWidth="1"/>
    <col min="4861" max="4861" width="14.85546875" style="264" customWidth="1"/>
    <col min="4862" max="4862" width="15.7109375" style="264" customWidth="1"/>
    <col min="4863" max="4863" width="17.5703125" style="264" customWidth="1"/>
    <col min="4864" max="4864" width="18.42578125" style="264" customWidth="1"/>
    <col min="4865" max="4865" width="16.5703125" style="264" customWidth="1"/>
    <col min="4866" max="4866" width="17.7109375" style="264" customWidth="1"/>
    <col min="4867" max="4867" width="17.85546875" style="264" customWidth="1"/>
    <col min="4868" max="4868" width="18.42578125" style="264" customWidth="1"/>
    <col min="4869" max="4869" width="15.42578125" style="264" customWidth="1"/>
    <col min="4870" max="4870" width="14.5703125" style="264" customWidth="1"/>
    <col min="4871" max="4871" width="15" style="264" customWidth="1"/>
    <col min="4872" max="4872" width="6.7109375" style="264" customWidth="1"/>
    <col min="4873" max="4873" width="14.28515625" style="264" customWidth="1"/>
    <col min="4874" max="4874" width="17.5703125" style="264" customWidth="1"/>
    <col min="4875" max="4875" width="27.7109375" style="264" customWidth="1"/>
    <col min="4876" max="4878" width="9.140625" style="264" customWidth="1"/>
    <col min="4879" max="4879" width="14.85546875" style="264" customWidth="1"/>
    <col min="4880" max="4880" width="13.85546875" style="264" customWidth="1"/>
    <col min="4881" max="5102" width="9.140625" style="264" customWidth="1"/>
    <col min="5103" max="5103" width="9.140625" style="264"/>
    <col min="5104" max="5104" width="6.5703125" style="264" customWidth="1"/>
    <col min="5105" max="5105" width="79.5703125" style="264" customWidth="1"/>
    <col min="5106" max="5106" width="23.5703125" style="264" customWidth="1"/>
    <col min="5107" max="5107" width="27.85546875" style="264" customWidth="1"/>
    <col min="5108" max="5108" width="22.28515625" style="264" customWidth="1"/>
    <col min="5109" max="5109" width="23.5703125" style="264" customWidth="1"/>
    <col min="5110" max="5110" width="39" style="264" customWidth="1"/>
    <col min="5111" max="5111" width="36.42578125" style="264" customWidth="1"/>
    <col min="5112" max="5112" width="8" style="264" customWidth="1"/>
    <col min="5113" max="5113" width="15.5703125" style="264" customWidth="1"/>
    <col min="5114" max="5114" width="17.28515625" style="264" customWidth="1"/>
    <col min="5115" max="5115" width="18.85546875" style="264" customWidth="1"/>
    <col min="5116" max="5116" width="81" style="264" customWidth="1"/>
    <col min="5117" max="5117" width="14.85546875" style="264" customWidth="1"/>
    <col min="5118" max="5118" width="15.7109375" style="264" customWidth="1"/>
    <col min="5119" max="5119" width="17.5703125" style="264" customWidth="1"/>
    <col min="5120" max="5120" width="18.42578125" style="264" customWidth="1"/>
    <col min="5121" max="5121" width="16.5703125" style="264" customWidth="1"/>
    <col min="5122" max="5122" width="17.7109375" style="264" customWidth="1"/>
    <col min="5123" max="5123" width="17.85546875" style="264" customWidth="1"/>
    <col min="5124" max="5124" width="18.42578125" style="264" customWidth="1"/>
    <col min="5125" max="5125" width="15.42578125" style="264" customWidth="1"/>
    <col min="5126" max="5126" width="14.5703125" style="264" customWidth="1"/>
    <col min="5127" max="5127" width="15" style="264" customWidth="1"/>
    <col min="5128" max="5128" width="6.7109375" style="264" customWidth="1"/>
    <col min="5129" max="5129" width="14.28515625" style="264" customWidth="1"/>
    <col min="5130" max="5130" width="17.5703125" style="264" customWidth="1"/>
    <col min="5131" max="5131" width="27.7109375" style="264" customWidth="1"/>
    <col min="5132" max="5134" width="9.140625" style="264" customWidth="1"/>
    <col min="5135" max="5135" width="14.85546875" style="264" customWidth="1"/>
    <col min="5136" max="5136" width="13.85546875" style="264" customWidth="1"/>
    <col min="5137" max="5358" width="9.140625" style="264" customWidth="1"/>
    <col min="5359" max="5359" width="9.140625" style="264"/>
    <col min="5360" max="5360" width="6.5703125" style="264" customWidth="1"/>
    <col min="5361" max="5361" width="79.5703125" style="264" customWidth="1"/>
    <col min="5362" max="5362" width="23.5703125" style="264" customWidth="1"/>
    <col min="5363" max="5363" width="27.85546875" style="264" customWidth="1"/>
    <col min="5364" max="5364" width="22.28515625" style="264" customWidth="1"/>
    <col min="5365" max="5365" width="23.5703125" style="264" customWidth="1"/>
    <col min="5366" max="5366" width="39" style="264" customWidth="1"/>
    <col min="5367" max="5367" width="36.42578125" style="264" customWidth="1"/>
    <col min="5368" max="5368" width="8" style="264" customWidth="1"/>
    <col min="5369" max="5369" width="15.5703125" style="264" customWidth="1"/>
    <col min="5370" max="5370" width="17.28515625" style="264" customWidth="1"/>
    <col min="5371" max="5371" width="18.85546875" style="264" customWidth="1"/>
    <col min="5372" max="5372" width="81" style="264" customWidth="1"/>
    <col min="5373" max="5373" width="14.85546875" style="264" customWidth="1"/>
    <col min="5374" max="5374" width="15.7109375" style="264" customWidth="1"/>
    <col min="5375" max="5375" width="17.5703125" style="264" customWidth="1"/>
    <col min="5376" max="5376" width="18.42578125" style="264" customWidth="1"/>
    <col min="5377" max="5377" width="16.5703125" style="264" customWidth="1"/>
    <col min="5378" max="5378" width="17.7109375" style="264" customWidth="1"/>
    <col min="5379" max="5379" width="17.85546875" style="264" customWidth="1"/>
    <col min="5380" max="5380" width="18.42578125" style="264" customWidth="1"/>
    <col min="5381" max="5381" width="15.42578125" style="264" customWidth="1"/>
    <col min="5382" max="5382" width="14.5703125" style="264" customWidth="1"/>
    <col min="5383" max="5383" width="15" style="264" customWidth="1"/>
    <col min="5384" max="5384" width="6.7109375" style="264" customWidth="1"/>
    <col min="5385" max="5385" width="14.28515625" style="264" customWidth="1"/>
    <col min="5386" max="5386" width="17.5703125" style="264" customWidth="1"/>
    <col min="5387" max="5387" width="27.7109375" style="264" customWidth="1"/>
    <col min="5388" max="5390" width="9.140625" style="264" customWidth="1"/>
    <col min="5391" max="5391" width="14.85546875" style="264" customWidth="1"/>
    <col min="5392" max="5392" width="13.85546875" style="264" customWidth="1"/>
    <col min="5393" max="5614" width="9.140625" style="264" customWidth="1"/>
    <col min="5615" max="5615" width="9.140625" style="264"/>
    <col min="5616" max="5616" width="6.5703125" style="264" customWidth="1"/>
    <col min="5617" max="5617" width="79.5703125" style="264" customWidth="1"/>
    <col min="5618" max="5618" width="23.5703125" style="264" customWidth="1"/>
    <col min="5619" max="5619" width="27.85546875" style="264" customWidth="1"/>
    <col min="5620" max="5620" width="22.28515625" style="264" customWidth="1"/>
    <col min="5621" max="5621" width="23.5703125" style="264" customWidth="1"/>
    <col min="5622" max="5622" width="39" style="264" customWidth="1"/>
    <col min="5623" max="5623" width="36.42578125" style="264" customWidth="1"/>
    <col min="5624" max="5624" width="8" style="264" customWidth="1"/>
    <col min="5625" max="5625" width="15.5703125" style="264" customWidth="1"/>
    <col min="5626" max="5626" width="17.28515625" style="264" customWidth="1"/>
    <col min="5627" max="5627" width="18.85546875" style="264" customWidth="1"/>
    <col min="5628" max="5628" width="81" style="264" customWidth="1"/>
    <col min="5629" max="5629" width="14.85546875" style="264" customWidth="1"/>
    <col min="5630" max="5630" width="15.7109375" style="264" customWidth="1"/>
    <col min="5631" max="5631" width="17.5703125" style="264" customWidth="1"/>
    <col min="5632" max="5632" width="18.42578125" style="264" customWidth="1"/>
    <col min="5633" max="5633" width="16.5703125" style="264" customWidth="1"/>
    <col min="5634" max="5634" width="17.7109375" style="264" customWidth="1"/>
    <col min="5635" max="5635" width="17.85546875" style="264" customWidth="1"/>
    <col min="5636" max="5636" width="18.42578125" style="264" customWidth="1"/>
    <col min="5637" max="5637" width="15.42578125" style="264" customWidth="1"/>
    <col min="5638" max="5638" width="14.5703125" style="264" customWidth="1"/>
    <col min="5639" max="5639" width="15" style="264" customWidth="1"/>
    <col min="5640" max="5640" width="6.7109375" style="264" customWidth="1"/>
    <col min="5641" max="5641" width="14.28515625" style="264" customWidth="1"/>
    <col min="5642" max="5642" width="17.5703125" style="264" customWidth="1"/>
    <col min="5643" max="5643" width="27.7109375" style="264" customWidth="1"/>
    <col min="5644" max="5646" width="9.140625" style="264" customWidth="1"/>
    <col min="5647" max="5647" width="14.85546875" style="264" customWidth="1"/>
    <col min="5648" max="5648" width="13.85546875" style="264" customWidth="1"/>
    <col min="5649" max="5870" width="9.140625" style="264" customWidth="1"/>
    <col min="5871" max="5871" width="9.140625" style="264"/>
    <col min="5872" max="5872" width="6.5703125" style="264" customWidth="1"/>
    <col min="5873" max="5873" width="79.5703125" style="264" customWidth="1"/>
    <col min="5874" max="5874" width="23.5703125" style="264" customWidth="1"/>
    <col min="5875" max="5875" width="27.85546875" style="264" customWidth="1"/>
    <col min="5876" max="5876" width="22.28515625" style="264" customWidth="1"/>
    <col min="5877" max="5877" width="23.5703125" style="264" customWidth="1"/>
    <col min="5878" max="5878" width="39" style="264" customWidth="1"/>
    <col min="5879" max="5879" width="36.42578125" style="264" customWidth="1"/>
    <col min="5880" max="5880" width="8" style="264" customWidth="1"/>
    <col min="5881" max="5881" width="15.5703125" style="264" customWidth="1"/>
    <col min="5882" max="5882" width="17.28515625" style="264" customWidth="1"/>
    <col min="5883" max="5883" width="18.85546875" style="264" customWidth="1"/>
    <col min="5884" max="5884" width="81" style="264" customWidth="1"/>
    <col min="5885" max="5885" width="14.85546875" style="264" customWidth="1"/>
    <col min="5886" max="5886" width="15.7109375" style="264" customWidth="1"/>
    <col min="5887" max="5887" width="17.5703125" style="264" customWidth="1"/>
    <col min="5888" max="5888" width="18.42578125" style="264" customWidth="1"/>
    <col min="5889" max="5889" width="16.5703125" style="264" customWidth="1"/>
    <col min="5890" max="5890" width="17.7109375" style="264" customWidth="1"/>
    <col min="5891" max="5891" width="17.85546875" style="264" customWidth="1"/>
    <col min="5892" max="5892" width="18.42578125" style="264" customWidth="1"/>
    <col min="5893" max="5893" width="15.42578125" style="264" customWidth="1"/>
    <col min="5894" max="5894" width="14.5703125" style="264" customWidth="1"/>
    <col min="5895" max="5895" width="15" style="264" customWidth="1"/>
    <col min="5896" max="5896" width="6.7109375" style="264" customWidth="1"/>
    <col min="5897" max="5897" width="14.28515625" style="264" customWidth="1"/>
    <col min="5898" max="5898" width="17.5703125" style="264" customWidth="1"/>
    <col min="5899" max="5899" width="27.7109375" style="264" customWidth="1"/>
    <col min="5900" max="5902" width="9.140625" style="264" customWidth="1"/>
    <col min="5903" max="5903" width="14.85546875" style="264" customWidth="1"/>
    <col min="5904" max="5904" width="13.85546875" style="264" customWidth="1"/>
    <col min="5905" max="6126" width="9.140625" style="264" customWidth="1"/>
    <col min="6127" max="6127" width="9.140625" style="264"/>
    <col min="6128" max="6128" width="6.5703125" style="264" customWidth="1"/>
    <col min="6129" max="6129" width="79.5703125" style="264" customWidth="1"/>
    <col min="6130" max="6130" width="23.5703125" style="264" customWidth="1"/>
    <col min="6131" max="6131" width="27.85546875" style="264" customWidth="1"/>
    <col min="6132" max="6132" width="22.28515625" style="264" customWidth="1"/>
    <col min="6133" max="6133" width="23.5703125" style="264" customWidth="1"/>
    <col min="6134" max="6134" width="39" style="264" customWidth="1"/>
    <col min="6135" max="6135" width="36.42578125" style="264" customWidth="1"/>
    <col min="6136" max="6136" width="8" style="264" customWidth="1"/>
    <col min="6137" max="6137" width="15.5703125" style="264" customWidth="1"/>
    <col min="6138" max="6138" width="17.28515625" style="264" customWidth="1"/>
    <col min="6139" max="6139" width="18.85546875" style="264" customWidth="1"/>
    <col min="6140" max="6140" width="81" style="264" customWidth="1"/>
    <col min="6141" max="6141" width="14.85546875" style="264" customWidth="1"/>
    <col min="6142" max="6142" width="15.7109375" style="264" customWidth="1"/>
    <col min="6143" max="6143" width="17.5703125" style="264" customWidth="1"/>
    <col min="6144" max="6144" width="18.42578125" style="264" customWidth="1"/>
    <col min="6145" max="6145" width="16.5703125" style="264" customWidth="1"/>
    <col min="6146" max="6146" width="17.7109375" style="264" customWidth="1"/>
    <col min="6147" max="6147" width="17.85546875" style="264" customWidth="1"/>
    <col min="6148" max="6148" width="18.42578125" style="264" customWidth="1"/>
    <col min="6149" max="6149" width="15.42578125" style="264" customWidth="1"/>
    <col min="6150" max="6150" width="14.5703125" style="264" customWidth="1"/>
    <col min="6151" max="6151" width="15" style="264" customWidth="1"/>
    <col min="6152" max="6152" width="6.7109375" style="264" customWidth="1"/>
    <col min="6153" max="6153" width="14.28515625" style="264" customWidth="1"/>
    <col min="6154" max="6154" width="17.5703125" style="264" customWidth="1"/>
    <col min="6155" max="6155" width="27.7109375" style="264" customWidth="1"/>
    <col min="6156" max="6158" width="9.140625" style="264" customWidth="1"/>
    <col min="6159" max="6159" width="14.85546875" style="264" customWidth="1"/>
    <col min="6160" max="6160" width="13.85546875" style="264" customWidth="1"/>
    <col min="6161" max="6382" width="9.140625" style="264" customWidth="1"/>
    <col min="6383" max="6383" width="9.140625" style="264"/>
    <col min="6384" max="6384" width="6.5703125" style="264" customWidth="1"/>
    <col min="6385" max="6385" width="79.5703125" style="264" customWidth="1"/>
    <col min="6386" max="6386" width="23.5703125" style="264" customWidth="1"/>
    <col min="6387" max="6387" width="27.85546875" style="264" customWidth="1"/>
    <col min="6388" max="6388" width="22.28515625" style="264" customWidth="1"/>
    <col min="6389" max="6389" width="23.5703125" style="264" customWidth="1"/>
    <col min="6390" max="6390" width="39" style="264" customWidth="1"/>
    <col min="6391" max="6391" width="36.42578125" style="264" customWidth="1"/>
    <col min="6392" max="6392" width="8" style="264" customWidth="1"/>
    <col min="6393" max="6393" width="15.5703125" style="264" customWidth="1"/>
    <col min="6394" max="6394" width="17.28515625" style="264" customWidth="1"/>
    <col min="6395" max="6395" width="18.85546875" style="264" customWidth="1"/>
    <col min="6396" max="6396" width="81" style="264" customWidth="1"/>
    <col min="6397" max="6397" width="14.85546875" style="264" customWidth="1"/>
    <col min="6398" max="6398" width="15.7109375" style="264" customWidth="1"/>
    <col min="6399" max="6399" width="17.5703125" style="264" customWidth="1"/>
    <col min="6400" max="6400" width="18.42578125" style="264" customWidth="1"/>
    <col min="6401" max="6401" width="16.5703125" style="264" customWidth="1"/>
    <col min="6402" max="6402" width="17.7109375" style="264" customWidth="1"/>
    <col min="6403" max="6403" width="17.85546875" style="264" customWidth="1"/>
    <col min="6404" max="6404" width="18.42578125" style="264" customWidth="1"/>
    <col min="6405" max="6405" width="15.42578125" style="264" customWidth="1"/>
    <col min="6406" max="6406" width="14.5703125" style="264" customWidth="1"/>
    <col min="6407" max="6407" width="15" style="264" customWidth="1"/>
    <col min="6408" max="6408" width="6.7109375" style="264" customWidth="1"/>
    <col min="6409" max="6409" width="14.28515625" style="264" customWidth="1"/>
    <col min="6410" max="6410" width="17.5703125" style="264" customWidth="1"/>
    <col min="6411" max="6411" width="27.7109375" style="264" customWidth="1"/>
    <col min="6412" max="6414" width="9.140625" style="264" customWidth="1"/>
    <col min="6415" max="6415" width="14.85546875" style="264" customWidth="1"/>
    <col min="6416" max="6416" width="13.85546875" style="264" customWidth="1"/>
    <col min="6417" max="6638" width="9.140625" style="264" customWidth="1"/>
    <col min="6639" max="6639" width="9.140625" style="264"/>
    <col min="6640" max="6640" width="6.5703125" style="264" customWidth="1"/>
    <col min="6641" max="6641" width="79.5703125" style="264" customWidth="1"/>
    <col min="6642" max="6642" width="23.5703125" style="264" customWidth="1"/>
    <col min="6643" max="6643" width="27.85546875" style="264" customWidth="1"/>
    <col min="6644" max="6644" width="22.28515625" style="264" customWidth="1"/>
    <col min="6645" max="6645" width="23.5703125" style="264" customWidth="1"/>
    <col min="6646" max="6646" width="39" style="264" customWidth="1"/>
    <col min="6647" max="6647" width="36.42578125" style="264" customWidth="1"/>
    <col min="6648" max="6648" width="8" style="264" customWidth="1"/>
    <col min="6649" max="6649" width="15.5703125" style="264" customWidth="1"/>
    <col min="6650" max="6650" width="17.28515625" style="264" customWidth="1"/>
    <col min="6651" max="6651" width="18.85546875" style="264" customWidth="1"/>
    <col min="6652" max="6652" width="81" style="264" customWidth="1"/>
    <col min="6653" max="6653" width="14.85546875" style="264" customWidth="1"/>
    <col min="6654" max="6654" width="15.7109375" style="264" customWidth="1"/>
    <col min="6655" max="6655" width="17.5703125" style="264" customWidth="1"/>
    <col min="6656" max="6656" width="18.42578125" style="264" customWidth="1"/>
    <col min="6657" max="6657" width="16.5703125" style="264" customWidth="1"/>
    <col min="6658" max="6658" width="17.7109375" style="264" customWidth="1"/>
    <col min="6659" max="6659" width="17.85546875" style="264" customWidth="1"/>
    <col min="6660" max="6660" width="18.42578125" style="264" customWidth="1"/>
    <col min="6661" max="6661" width="15.42578125" style="264" customWidth="1"/>
    <col min="6662" max="6662" width="14.5703125" style="264" customWidth="1"/>
    <col min="6663" max="6663" width="15" style="264" customWidth="1"/>
    <col min="6664" max="6664" width="6.7109375" style="264" customWidth="1"/>
    <col min="6665" max="6665" width="14.28515625" style="264" customWidth="1"/>
    <col min="6666" max="6666" width="17.5703125" style="264" customWidth="1"/>
    <col min="6667" max="6667" width="27.7109375" style="264" customWidth="1"/>
    <col min="6668" max="6670" width="9.140625" style="264" customWidth="1"/>
    <col min="6671" max="6671" width="14.85546875" style="264" customWidth="1"/>
    <col min="6672" max="6672" width="13.85546875" style="264" customWidth="1"/>
    <col min="6673" max="6894" width="9.140625" style="264" customWidth="1"/>
    <col min="6895" max="6895" width="9.140625" style="264"/>
    <col min="6896" max="6896" width="6.5703125" style="264" customWidth="1"/>
    <col min="6897" max="6897" width="79.5703125" style="264" customWidth="1"/>
    <col min="6898" max="6898" width="23.5703125" style="264" customWidth="1"/>
    <col min="6899" max="6899" width="27.85546875" style="264" customWidth="1"/>
    <col min="6900" max="6900" width="22.28515625" style="264" customWidth="1"/>
    <col min="6901" max="6901" width="23.5703125" style="264" customWidth="1"/>
    <col min="6902" max="6902" width="39" style="264" customWidth="1"/>
    <col min="6903" max="6903" width="36.42578125" style="264" customWidth="1"/>
    <col min="6904" max="6904" width="8" style="264" customWidth="1"/>
    <col min="6905" max="6905" width="15.5703125" style="264" customWidth="1"/>
    <col min="6906" max="6906" width="17.28515625" style="264" customWidth="1"/>
    <col min="6907" max="6907" width="18.85546875" style="264" customWidth="1"/>
    <col min="6908" max="6908" width="81" style="264" customWidth="1"/>
    <col min="6909" max="6909" width="14.85546875" style="264" customWidth="1"/>
    <col min="6910" max="6910" width="15.7109375" style="264" customWidth="1"/>
    <col min="6911" max="6911" width="17.5703125" style="264" customWidth="1"/>
    <col min="6912" max="6912" width="18.42578125" style="264" customWidth="1"/>
    <col min="6913" max="6913" width="16.5703125" style="264" customWidth="1"/>
    <col min="6914" max="6914" width="17.7109375" style="264" customWidth="1"/>
    <col min="6915" max="6915" width="17.85546875" style="264" customWidth="1"/>
    <col min="6916" max="6916" width="18.42578125" style="264" customWidth="1"/>
    <col min="6917" max="6917" width="15.42578125" style="264" customWidth="1"/>
    <col min="6918" max="6918" width="14.5703125" style="264" customWidth="1"/>
    <col min="6919" max="6919" width="15" style="264" customWidth="1"/>
    <col min="6920" max="6920" width="6.7109375" style="264" customWidth="1"/>
    <col min="6921" max="6921" width="14.28515625" style="264" customWidth="1"/>
    <col min="6922" max="6922" width="17.5703125" style="264" customWidth="1"/>
    <col min="6923" max="6923" width="27.7109375" style="264" customWidth="1"/>
    <col min="6924" max="6926" width="9.140625" style="264" customWidth="1"/>
    <col min="6927" max="6927" width="14.85546875" style="264" customWidth="1"/>
    <col min="6928" max="6928" width="13.85546875" style="264" customWidth="1"/>
    <col min="6929" max="7150" width="9.140625" style="264" customWidth="1"/>
    <col min="7151" max="7151" width="9.140625" style="264"/>
    <col min="7152" max="7152" width="6.5703125" style="264" customWidth="1"/>
    <col min="7153" max="7153" width="79.5703125" style="264" customWidth="1"/>
    <col min="7154" max="7154" width="23.5703125" style="264" customWidth="1"/>
    <col min="7155" max="7155" width="27.85546875" style="264" customWidth="1"/>
    <col min="7156" max="7156" width="22.28515625" style="264" customWidth="1"/>
    <col min="7157" max="7157" width="23.5703125" style="264" customWidth="1"/>
    <col min="7158" max="7158" width="39" style="264" customWidth="1"/>
    <col min="7159" max="7159" width="36.42578125" style="264" customWidth="1"/>
    <col min="7160" max="7160" width="8" style="264" customWidth="1"/>
    <col min="7161" max="7161" width="15.5703125" style="264" customWidth="1"/>
    <col min="7162" max="7162" width="17.28515625" style="264" customWidth="1"/>
    <col min="7163" max="7163" width="18.85546875" style="264" customWidth="1"/>
    <col min="7164" max="7164" width="81" style="264" customWidth="1"/>
    <col min="7165" max="7165" width="14.85546875" style="264" customWidth="1"/>
    <col min="7166" max="7166" width="15.7109375" style="264" customWidth="1"/>
    <col min="7167" max="7167" width="17.5703125" style="264" customWidth="1"/>
    <col min="7168" max="7168" width="18.42578125" style="264" customWidth="1"/>
    <col min="7169" max="7169" width="16.5703125" style="264" customWidth="1"/>
    <col min="7170" max="7170" width="17.7109375" style="264" customWidth="1"/>
    <col min="7171" max="7171" width="17.85546875" style="264" customWidth="1"/>
    <col min="7172" max="7172" width="18.42578125" style="264" customWidth="1"/>
    <col min="7173" max="7173" width="15.42578125" style="264" customWidth="1"/>
    <col min="7174" max="7174" width="14.5703125" style="264" customWidth="1"/>
    <col min="7175" max="7175" width="15" style="264" customWidth="1"/>
    <col min="7176" max="7176" width="6.7109375" style="264" customWidth="1"/>
    <col min="7177" max="7177" width="14.28515625" style="264" customWidth="1"/>
    <col min="7178" max="7178" width="17.5703125" style="264" customWidth="1"/>
    <col min="7179" max="7179" width="27.7109375" style="264" customWidth="1"/>
    <col min="7180" max="7182" width="9.140625" style="264" customWidth="1"/>
    <col min="7183" max="7183" width="14.85546875" style="264" customWidth="1"/>
    <col min="7184" max="7184" width="13.85546875" style="264" customWidth="1"/>
    <col min="7185" max="7406" width="9.140625" style="264" customWidth="1"/>
    <col min="7407" max="7407" width="9.140625" style="264"/>
    <col min="7408" max="7408" width="6.5703125" style="264" customWidth="1"/>
    <col min="7409" max="7409" width="79.5703125" style="264" customWidth="1"/>
    <col min="7410" max="7410" width="23.5703125" style="264" customWidth="1"/>
    <col min="7411" max="7411" width="27.85546875" style="264" customWidth="1"/>
    <col min="7412" max="7412" width="22.28515625" style="264" customWidth="1"/>
    <col min="7413" max="7413" width="23.5703125" style="264" customWidth="1"/>
    <col min="7414" max="7414" width="39" style="264" customWidth="1"/>
    <col min="7415" max="7415" width="36.42578125" style="264" customWidth="1"/>
    <col min="7416" max="7416" width="8" style="264" customWidth="1"/>
    <col min="7417" max="7417" width="15.5703125" style="264" customWidth="1"/>
    <col min="7418" max="7418" width="17.28515625" style="264" customWidth="1"/>
    <col min="7419" max="7419" width="18.85546875" style="264" customWidth="1"/>
    <col min="7420" max="7420" width="81" style="264" customWidth="1"/>
    <col min="7421" max="7421" width="14.85546875" style="264" customWidth="1"/>
    <col min="7422" max="7422" width="15.7109375" style="264" customWidth="1"/>
    <col min="7423" max="7423" width="17.5703125" style="264" customWidth="1"/>
    <col min="7424" max="7424" width="18.42578125" style="264" customWidth="1"/>
    <col min="7425" max="7425" width="16.5703125" style="264" customWidth="1"/>
    <col min="7426" max="7426" width="17.7109375" style="264" customWidth="1"/>
    <col min="7427" max="7427" width="17.85546875" style="264" customWidth="1"/>
    <col min="7428" max="7428" width="18.42578125" style="264" customWidth="1"/>
    <col min="7429" max="7429" width="15.42578125" style="264" customWidth="1"/>
    <col min="7430" max="7430" width="14.5703125" style="264" customWidth="1"/>
    <col min="7431" max="7431" width="15" style="264" customWidth="1"/>
    <col min="7432" max="7432" width="6.7109375" style="264" customWidth="1"/>
    <col min="7433" max="7433" width="14.28515625" style="264" customWidth="1"/>
    <col min="7434" max="7434" width="17.5703125" style="264" customWidth="1"/>
    <col min="7435" max="7435" width="27.7109375" style="264" customWidth="1"/>
    <col min="7436" max="7438" width="9.140625" style="264" customWidth="1"/>
    <col min="7439" max="7439" width="14.85546875" style="264" customWidth="1"/>
    <col min="7440" max="7440" width="13.85546875" style="264" customWidth="1"/>
    <col min="7441" max="7662" width="9.140625" style="264" customWidth="1"/>
    <col min="7663" max="7663" width="9.140625" style="264"/>
    <col min="7664" max="7664" width="6.5703125" style="264" customWidth="1"/>
    <col min="7665" max="7665" width="79.5703125" style="264" customWidth="1"/>
    <col min="7666" max="7666" width="23.5703125" style="264" customWidth="1"/>
    <col min="7667" max="7667" width="27.85546875" style="264" customWidth="1"/>
    <col min="7668" max="7668" width="22.28515625" style="264" customWidth="1"/>
    <col min="7669" max="7669" width="23.5703125" style="264" customWidth="1"/>
    <col min="7670" max="7670" width="39" style="264" customWidth="1"/>
    <col min="7671" max="7671" width="36.42578125" style="264" customWidth="1"/>
    <col min="7672" max="7672" width="8" style="264" customWidth="1"/>
    <col min="7673" max="7673" width="15.5703125" style="264" customWidth="1"/>
    <col min="7674" max="7674" width="17.28515625" style="264" customWidth="1"/>
    <col min="7675" max="7675" width="18.85546875" style="264" customWidth="1"/>
    <col min="7676" max="7676" width="81" style="264" customWidth="1"/>
    <col min="7677" max="7677" width="14.85546875" style="264" customWidth="1"/>
    <col min="7678" max="7678" width="15.7109375" style="264" customWidth="1"/>
    <col min="7679" max="7679" width="17.5703125" style="264" customWidth="1"/>
    <col min="7680" max="7680" width="18.42578125" style="264" customWidth="1"/>
    <col min="7681" max="7681" width="16.5703125" style="264" customWidth="1"/>
    <col min="7682" max="7682" width="17.7109375" style="264" customWidth="1"/>
    <col min="7683" max="7683" width="17.85546875" style="264" customWidth="1"/>
    <col min="7684" max="7684" width="18.42578125" style="264" customWidth="1"/>
    <col min="7685" max="7685" width="15.42578125" style="264" customWidth="1"/>
    <col min="7686" max="7686" width="14.5703125" style="264" customWidth="1"/>
    <col min="7687" max="7687" width="15" style="264" customWidth="1"/>
    <col min="7688" max="7688" width="6.7109375" style="264" customWidth="1"/>
    <col min="7689" max="7689" width="14.28515625" style="264" customWidth="1"/>
    <col min="7690" max="7690" width="17.5703125" style="264" customWidth="1"/>
    <col min="7691" max="7691" width="27.7109375" style="264" customWidth="1"/>
    <col min="7692" max="7694" width="9.140625" style="264" customWidth="1"/>
    <col min="7695" max="7695" width="14.85546875" style="264" customWidth="1"/>
    <col min="7696" max="7696" width="13.85546875" style="264" customWidth="1"/>
    <col min="7697" max="7918" width="9.140625" style="264" customWidth="1"/>
    <col min="7919" max="7919" width="9.140625" style="264"/>
    <col min="7920" max="7920" width="6.5703125" style="264" customWidth="1"/>
    <col min="7921" max="7921" width="79.5703125" style="264" customWidth="1"/>
    <col min="7922" max="7922" width="23.5703125" style="264" customWidth="1"/>
    <col min="7923" max="7923" width="27.85546875" style="264" customWidth="1"/>
    <col min="7924" max="7924" width="22.28515625" style="264" customWidth="1"/>
    <col min="7925" max="7925" width="23.5703125" style="264" customWidth="1"/>
    <col min="7926" max="7926" width="39" style="264" customWidth="1"/>
    <col min="7927" max="7927" width="36.42578125" style="264" customWidth="1"/>
    <col min="7928" max="7928" width="8" style="264" customWidth="1"/>
    <col min="7929" max="7929" width="15.5703125" style="264" customWidth="1"/>
    <col min="7930" max="7930" width="17.28515625" style="264" customWidth="1"/>
    <col min="7931" max="7931" width="18.85546875" style="264" customWidth="1"/>
    <col min="7932" max="7932" width="81" style="264" customWidth="1"/>
    <col min="7933" max="7933" width="14.85546875" style="264" customWidth="1"/>
    <col min="7934" max="7934" width="15.7109375" style="264" customWidth="1"/>
    <col min="7935" max="7935" width="17.5703125" style="264" customWidth="1"/>
    <col min="7936" max="7936" width="18.42578125" style="264" customWidth="1"/>
    <col min="7937" max="7937" width="16.5703125" style="264" customWidth="1"/>
    <col min="7938" max="7938" width="17.7109375" style="264" customWidth="1"/>
    <col min="7939" max="7939" width="17.85546875" style="264" customWidth="1"/>
    <col min="7940" max="7940" width="18.42578125" style="264" customWidth="1"/>
    <col min="7941" max="7941" width="15.42578125" style="264" customWidth="1"/>
    <col min="7942" max="7942" width="14.5703125" style="264" customWidth="1"/>
    <col min="7943" max="7943" width="15" style="264" customWidth="1"/>
    <col min="7944" max="7944" width="6.7109375" style="264" customWidth="1"/>
    <col min="7945" max="7945" width="14.28515625" style="264" customWidth="1"/>
    <col min="7946" max="7946" width="17.5703125" style="264" customWidth="1"/>
    <col min="7947" max="7947" width="27.7109375" style="264" customWidth="1"/>
    <col min="7948" max="7950" width="9.140625" style="264" customWidth="1"/>
    <col min="7951" max="7951" width="14.85546875" style="264" customWidth="1"/>
    <col min="7952" max="7952" width="13.85546875" style="264" customWidth="1"/>
    <col min="7953" max="8174" width="9.140625" style="264" customWidth="1"/>
    <col min="8175" max="8175" width="9.140625" style="264"/>
    <col min="8176" max="8176" width="6.5703125" style="264" customWidth="1"/>
    <col min="8177" max="8177" width="79.5703125" style="264" customWidth="1"/>
    <col min="8178" max="8178" width="23.5703125" style="264" customWidth="1"/>
    <col min="8179" max="8179" width="27.85546875" style="264" customWidth="1"/>
    <col min="8180" max="8180" width="22.28515625" style="264" customWidth="1"/>
    <col min="8181" max="8181" width="23.5703125" style="264" customWidth="1"/>
    <col min="8182" max="8182" width="39" style="264" customWidth="1"/>
    <col min="8183" max="8183" width="36.42578125" style="264" customWidth="1"/>
    <col min="8184" max="8184" width="8" style="264" customWidth="1"/>
    <col min="8185" max="8185" width="15.5703125" style="264" customWidth="1"/>
    <col min="8186" max="8186" width="17.28515625" style="264" customWidth="1"/>
    <col min="8187" max="8187" width="18.85546875" style="264" customWidth="1"/>
    <col min="8188" max="8188" width="81" style="264" customWidth="1"/>
    <col min="8189" max="8189" width="14.85546875" style="264" customWidth="1"/>
    <col min="8190" max="8190" width="15.7109375" style="264" customWidth="1"/>
    <col min="8191" max="8191" width="17.5703125" style="264" customWidth="1"/>
    <col min="8192" max="8192" width="18.42578125" style="264" customWidth="1"/>
    <col min="8193" max="8193" width="16.5703125" style="264" customWidth="1"/>
    <col min="8194" max="8194" width="17.7109375" style="264" customWidth="1"/>
    <col min="8195" max="8195" width="17.85546875" style="264" customWidth="1"/>
    <col min="8196" max="8196" width="18.42578125" style="264" customWidth="1"/>
    <col min="8197" max="8197" width="15.42578125" style="264" customWidth="1"/>
    <col min="8198" max="8198" width="14.5703125" style="264" customWidth="1"/>
    <col min="8199" max="8199" width="15" style="264" customWidth="1"/>
    <col min="8200" max="8200" width="6.7109375" style="264" customWidth="1"/>
    <col min="8201" max="8201" width="14.28515625" style="264" customWidth="1"/>
    <col min="8202" max="8202" width="17.5703125" style="264" customWidth="1"/>
    <col min="8203" max="8203" width="27.7109375" style="264" customWidth="1"/>
    <col min="8204" max="8206" width="9.140625" style="264" customWidth="1"/>
    <col min="8207" max="8207" width="14.85546875" style="264" customWidth="1"/>
    <col min="8208" max="8208" width="13.85546875" style="264" customWidth="1"/>
    <col min="8209" max="8430" width="9.140625" style="264" customWidth="1"/>
    <col min="8431" max="8431" width="9.140625" style="264"/>
    <col min="8432" max="8432" width="6.5703125" style="264" customWidth="1"/>
    <col min="8433" max="8433" width="79.5703125" style="264" customWidth="1"/>
    <col min="8434" max="8434" width="23.5703125" style="264" customWidth="1"/>
    <col min="8435" max="8435" width="27.85546875" style="264" customWidth="1"/>
    <col min="8436" max="8436" width="22.28515625" style="264" customWidth="1"/>
    <col min="8437" max="8437" width="23.5703125" style="264" customWidth="1"/>
    <col min="8438" max="8438" width="39" style="264" customWidth="1"/>
    <col min="8439" max="8439" width="36.42578125" style="264" customWidth="1"/>
    <col min="8440" max="8440" width="8" style="264" customWidth="1"/>
    <col min="8441" max="8441" width="15.5703125" style="264" customWidth="1"/>
    <col min="8442" max="8442" width="17.28515625" style="264" customWidth="1"/>
    <col min="8443" max="8443" width="18.85546875" style="264" customWidth="1"/>
    <col min="8444" max="8444" width="81" style="264" customWidth="1"/>
    <col min="8445" max="8445" width="14.85546875" style="264" customWidth="1"/>
    <col min="8446" max="8446" width="15.7109375" style="264" customWidth="1"/>
    <col min="8447" max="8447" width="17.5703125" style="264" customWidth="1"/>
    <col min="8448" max="8448" width="18.42578125" style="264" customWidth="1"/>
    <col min="8449" max="8449" width="16.5703125" style="264" customWidth="1"/>
    <col min="8450" max="8450" width="17.7109375" style="264" customWidth="1"/>
    <col min="8451" max="8451" width="17.85546875" style="264" customWidth="1"/>
    <col min="8452" max="8452" width="18.42578125" style="264" customWidth="1"/>
    <col min="8453" max="8453" width="15.42578125" style="264" customWidth="1"/>
    <col min="8454" max="8454" width="14.5703125" style="264" customWidth="1"/>
    <col min="8455" max="8455" width="15" style="264" customWidth="1"/>
    <col min="8456" max="8456" width="6.7109375" style="264" customWidth="1"/>
    <col min="8457" max="8457" width="14.28515625" style="264" customWidth="1"/>
    <col min="8458" max="8458" width="17.5703125" style="264" customWidth="1"/>
    <col min="8459" max="8459" width="27.7109375" style="264" customWidth="1"/>
    <col min="8460" max="8462" width="9.140625" style="264" customWidth="1"/>
    <col min="8463" max="8463" width="14.85546875" style="264" customWidth="1"/>
    <col min="8464" max="8464" width="13.85546875" style="264" customWidth="1"/>
    <col min="8465" max="8686" width="9.140625" style="264" customWidth="1"/>
    <col min="8687" max="8687" width="9.140625" style="264"/>
    <col min="8688" max="8688" width="6.5703125" style="264" customWidth="1"/>
    <col min="8689" max="8689" width="79.5703125" style="264" customWidth="1"/>
    <col min="8690" max="8690" width="23.5703125" style="264" customWidth="1"/>
    <col min="8691" max="8691" width="27.85546875" style="264" customWidth="1"/>
    <col min="8692" max="8692" width="22.28515625" style="264" customWidth="1"/>
    <col min="8693" max="8693" width="23.5703125" style="264" customWidth="1"/>
    <col min="8694" max="8694" width="39" style="264" customWidth="1"/>
    <col min="8695" max="8695" width="36.42578125" style="264" customWidth="1"/>
    <col min="8696" max="8696" width="8" style="264" customWidth="1"/>
    <col min="8697" max="8697" width="15.5703125" style="264" customWidth="1"/>
    <col min="8698" max="8698" width="17.28515625" style="264" customWidth="1"/>
    <col min="8699" max="8699" width="18.85546875" style="264" customWidth="1"/>
    <col min="8700" max="8700" width="81" style="264" customWidth="1"/>
    <col min="8701" max="8701" width="14.85546875" style="264" customWidth="1"/>
    <col min="8702" max="8702" width="15.7109375" style="264" customWidth="1"/>
    <col min="8703" max="8703" width="17.5703125" style="264" customWidth="1"/>
    <col min="8704" max="8704" width="18.42578125" style="264" customWidth="1"/>
    <col min="8705" max="8705" width="16.5703125" style="264" customWidth="1"/>
    <col min="8706" max="8706" width="17.7109375" style="264" customWidth="1"/>
    <col min="8707" max="8707" width="17.85546875" style="264" customWidth="1"/>
    <col min="8708" max="8708" width="18.42578125" style="264" customWidth="1"/>
    <col min="8709" max="8709" width="15.42578125" style="264" customWidth="1"/>
    <col min="8710" max="8710" width="14.5703125" style="264" customWidth="1"/>
    <col min="8711" max="8711" width="15" style="264" customWidth="1"/>
    <col min="8712" max="8712" width="6.7109375" style="264" customWidth="1"/>
    <col min="8713" max="8713" width="14.28515625" style="264" customWidth="1"/>
    <col min="8714" max="8714" width="17.5703125" style="264" customWidth="1"/>
    <col min="8715" max="8715" width="27.7109375" style="264" customWidth="1"/>
    <col min="8716" max="8718" width="9.140625" style="264" customWidth="1"/>
    <col min="8719" max="8719" width="14.85546875" style="264" customWidth="1"/>
    <col min="8720" max="8720" width="13.85546875" style="264" customWidth="1"/>
    <col min="8721" max="8942" width="9.140625" style="264" customWidth="1"/>
    <col min="8943" max="8943" width="9.140625" style="264"/>
    <col min="8944" max="8944" width="6.5703125" style="264" customWidth="1"/>
    <col min="8945" max="8945" width="79.5703125" style="264" customWidth="1"/>
    <col min="8946" max="8946" width="23.5703125" style="264" customWidth="1"/>
    <col min="8947" max="8947" width="27.85546875" style="264" customWidth="1"/>
    <col min="8948" max="8948" width="22.28515625" style="264" customWidth="1"/>
    <col min="8949" max="8949" width="23.5703125" style="264" customWidth="1"/>
    <col min="8950" max="8950" width="39" style="264" customWidth="1"/>
    <col min="8951" max="8951" width="36.42578125" style="264" customWidth="1"/>
    <col min="8952" max="8952" width="8" style="264" customWidth="1"/>
    <col min="8953" max="8953" width="15.5703125" style="264" customWidth="1"/>
    <col min="8954" max="8954" width="17.28515625" style="264" customWidth="1"/>
    <col min="8955" max="8955" width="18.85546875" style="264" customWidth="1"/>
    <col min="8956" max="8956" width="81" style="264" customWidth="1"/>
    <col min="8957" max="8957" width="14.85546875" style="264" customWidth="1"/>
    <col min="8958" max="8958" width="15.7109375" style="264" customWidth="1"/>
    <col min="8959" max="8959" width="17.5703125" style="264" customWidth="1"/>
    <col min="8960" max="8960" width="18.42578125" style="264" customWidth="1"/>
    <col min="8961" max="8961" width="16.5703125" style="264" customWidth="1"/>
    <col min="8962" max="8962" width="17.7109375" style="264" customWidth="1"/>
    <col min="8963" max="8963" width="17.85546875" style="264" customWidth="1"/>
    <col min="8964" max="8964" width="18.42578125" style="264" customWidth="1"/>
    <col min="8965" max="8965" width="15.42578125" style="264" customWidth="1"/>
    <col min="8966" max="8966" width="14.5703125" style="264" customWidth="1"/>
    <col min="8967" max="8967" width="15" style="264" customWidth="1"/>
    <col min="8968" max="8968" width="6.7109375" style="264" customWidth="1"/>
    <col min="8969" max="8969" width="14.28515625" style="264" customWidth="1"/>
    <col min="8970" max="8970" width="17.5703125" style="264" customWidth="1"/>
    <col min="8971" max="8971" width="27.7109375" style="264" customWidth="1"/>
    <col min="8972" max="8974" width="9.140625" style="264" customWidth="1"/>
    <col min="8975" max="8975" width="14.85546875" style="264" customWidth="1"/>
    <col min="8976" max="8976" width="13.85546875" style="264" customWidth="1"/>
    <col min="8977" max="9198" width="9.140625" style="264" customWidth="1"/>
    <col min="9199" max="9199" width="9.140625" style="264"/>
    <col min="9200" max="9200" width="6.5703125" style="264" customWidth="1"/>
    <col min="9201" max="9201" width="79.5703125" style="264" customWidth="1"/>
    <col min="9202" max="9202" width="23.5703125" style="264" customWidth="1"/>
    <col min="9203" max="9203" width="27.85546875" style="264" customWidth="1"/>
    <col min="9204" max="9204" width="22.28515625" style="264" customWidth="1"/>
    <col min="9205" max="9205" width="23.5703125" style="264" customWidth="1"/>
    <col min="9206" max="9206" width="39" style="264" customWidth="1"/>
    <col min="9207" max="9207" width="36.42578125" style="264" customWidth="1"/>
    <col min="9208" max="9208" width="8" style="264" customWidth="1"/>
    <col min="9209" max="9209" width="15.5703125" style="264" customWidth="1"/>
    <col min="9210" max="9210" width="17.28515625" style="264" customWidth="1"/>
    <col min="9211" max="9211" width="18.85546875" style="264" customWidth="1"/>
    <col min="9212" max="9212" width="81" style="264" customWidth="1"/>
    <col min="9213" max="9213" width="14.85546875" style="264" customWidth="1"/>
    <col min="9214" max="9214" width="15.7109375" style="264" customWidth="1"/>
    <col min="9215" max="9215" width="17.5703125" style="264" customWidth="1"/>
    <col min="9216" max="9216" width="18.42578125" style="264" customWidth="1"/>
    <col min="9217" max="9217" width="16.5703125" style="264" customWidth="1"/>
    <col min="9218" max="9218" width="17.7109375" style="264" customWidth="1"/>
    <col min="9219" max="9219" width="17.85546875" style="264" customWidth="1"/>
    <col min="9220" max="9220" width="18.42578125" style="264" customWidth="1"/>
    <col min="9221" max="9221" width="15.42578125" style="264" customWidth="1"/>
    <col min="9222" max="9222" width="14.5703125" style="264" customWidth="1"/>
    <col min="9223" max="9223" width="15" style="264" customWidth="1"/>
    <col min="9224" max="9224" width="6.7109375" style="264" customWidth="1"/>
    <col min="9225" max="9225" width="14.28515625" style="264" customWidth="1"/>
    <col min="9226" max="9226" width="17.5703125" style="264" customWidth="1"/>
    <col min="9227" max="9227" width="27.7109375" style="264" customWidth="1"/>
    <col min="9228" max="9230" width="9.140625" style="264" customWidth="1"/>
    <col min="9231" max="9231" width="14.85546875" style="264" customWidth="1"/>
    <col min="9232" max="9232" width="13.85546875" style="264" customWidth="1"/>
    <col min="9233" max="9454" width="9.140625" style="264" customWidth="1"/>
    <col min="9455" max="9455" width="9.140625" style="264"/>
    <col min="9456" max="9456" width="6.5703125" style="264" customWidth="1"/>
    <col min="9457" max="9457" width="79.5703125" style="264" customWidth="1"/>
    <col min="9458" max="9458" width="23.5703125" style="264" customWidth="1"/>
    <col min="9459" max="9459" width="27.85546875" style="264" customWidth="1"/>
    <col min="9460" max="9460" width="22.28515625" style="264" customWidth="1"/>
    <col min="9461" max="9461" width="23.5703125" style="264" customWidth="1"/>
    <col min="9462" max="9462" width="39" style="264" customWidth="1"/>
    <col min="9463" max="9463" width="36.42578125" style="264" customWidth="1"/>
    <col min="9464" max="9464" width="8" style="264" customWidth="1"/>
    <col min="9465" max="9465" width="15.5703125" style="264" customWidth="1"/>
    <col min="9466" max="9466" width="17.28515625" style="264" customWidth="1"/>
    <col min="9467" max="9467" width="18.85546875" style="264" customWidth="1"/>
    <col min="9468" max="9468" width="81" style="264" customWidth="1"/>
    <col min="9469" max="9469" width="14.85546875" style="264" customWidth="1"/>
    <col min="9470" max="9470" width="15.7109375" style="264" customWidth="1"/>
    <col min="9471" max="9471" width="17.5703125" style="264" customWidth="1"/>
    <col min="9472" max="9472" width="18.42578125" style="264" customWidth="1"/>
    <col min="9473" max="9473" width="16.5703125" style="264" customWidth="1"/>
    <col min="9474" max="9474" width="17.7109375" style="264" customWidth="1"/>
    <col min="9475" max="9475" width="17.85546875" style="264" customWidth="1"/>
    <col min="9476" max="9476" width="18.42578125" style="264" customWidth="1"/>
    <col min="9477" max="9477" width="15.42578125" style="264" customWidth="1"/>
    <col min="9478" max="9478" width="14.5703125" style="264" customWidth="1"/>
    <col min="9479" max="9479" width="15" style="264" customWidth="1"/>
    <col min="9480" max="9480" width="6.7109375" style="264" customWidth="1"/>
    <col min="9481" max="9481" width="14.28515625" style="264" customWidth="1"/>
    <col min="9482" max="9482" width="17.5703125" style="264" customWidth="1"/>
    <col min="9483" max="9483" width="27.7109375" style="264" customWidth="1"/>
    <col min="9484" max="9486" width="9.140625" style="264" customWidth="1"/>
    <col min="9487" max="9487" width="14.85546875" style="264" customWidth="1"/>
    <col min="9488" max="9488" width="13.85546875" style="264" customWidth="1"/>
    <col min="9489" max="9710" width="9.140625" style="264" customWidth="1"/>
    <col min="9711" max="9711" width="9.140625" style="264"/>
    <col min="9712" max="9712" width="6.5703125" style="264" customWidth="1"/>
    <col min="9713" max="9713" width="79.5703125" style="264" customWidth="1"/>
    <col min="9714" max="9714" width="23.5703125" style="264" customWidth="1"/>
    <col min="9715" max="9715" width="27.85546875" style="264" customWidth="1"/>
    <col min="9716" max="9716" width="22.28515625" style="264" customWidth="1"/>
    <col min="9717" max="9717" width="23.5703125" style="264" customWidth="1"/>
    <col min="9718" max="9718" width="39" style="264" customWidth="1"/>
    <col min="9719" max="9719" width="36.42578125" style="264" customWidth="1"/>
    <col min="9720" max="9720" width="8" style="264" customWidth="1"/>
    <col min="9721" max="9721" width="15.5703125" style="264" customWidth="1"/>
    <col min="9722" max="9722" width="17.28515625" style="264" customWidth="1"/>
    <col min="9723" max="9723" width="18.85546875" style="264" customWidth="1"/>
    <col min="9724" max="9724" width="81" style="264" customWidth="1"/>
    <col min="9725" max="9725" width="14.85546875" style="264" customWidth="1"/>
    <col min="9726" max="9726" width="15.7109375" style="264" customWidth="1"/>
    <col min="9727" max="9727" width="17.5703125" style="264" customWidth="1"/>
    <col min="9728" max="9728" width="18.42578125" style="264" customWidth="1"/>
    <col min="9729" max="9729" width="16.5703125" style="264" customWidth="1"/>
    <col min="9730" max="9730" width="17.7109375" style="264" customWidth="1"/>
    <col min="9731" max="9731" width="17.85546875" style="264" customWidth="1"/>
    <col min="9732" max="9732" width="18.42578125" style="264" customWidth="1"/>
    <col min="9733" max="9733" width="15.42578125" style="264" customWidth="1"/>
    <col min="9734" max="9734" width="14.5703125" style="264" customWidth="1"/>
    <col min="9735" max="9735" width="15" style="264" customWidth="1"/>
    <col min="9736" max="9736" width="6.7109375" style="264" customWidth="1"/>
    <col min="9737" max="9737" width="14.28515625" style="264" customWidth="1"/>
    <col min="9738" max="9738" width="17.5703125" style="264" customWidth="1"/>
    <col min="9739" max="9739" width="27.7109375" style="264" customWidth="1"/>
    <col min="9740" max="9742" width="9.140625" style="264" customWidth="1"/>
    <col min="9743" max="9743" width="14.85546875" style="264" customWidth="1"/>
    <col min="9744" max="9744" width="13.85546875" style="264" customWidth="1"/>
    <col min="9745" max="9966" width="9.140625" style="264" customWidth="1"/>
    <col min="9967" max="9967" width="9.140625" style="264"/>
    <col min="9968" max="9968" width="6.5703125" style="264" customWidth="1"/>
    <col min="9969" max="9969" width="79.5703125" style="264" customWidth="1"/>
    <col min="9970" max="9970" width="23.5703125" style="264" customWidth="1"/>
    <col min="9971" max="9971" width="27.85546875" style="264" customWidth="1"/>
    <col min="9972" max="9972" width="22.28515625" style="264" customWidth="1"/>
    <col min="9973" max="9973" width="23.5703125" style="264" customWidth="1"/>
    <col min="9974" max="9974" width="39" style="264" customWidth="1"/>
    <col min="9975" max="9975" width="36.42578125" style="264" customWidth="1"/>
    <col min="9976" max="9976" width="8" style="264" customWidth="1"/>
    <col min="9977" max="9977" width="15.5703125" style="264" customWidth="1"/>
    <col min="9978" max="9978" width="17.28515625" style="264" customWidth="1"/>
    <col min="9979" max="9979" width="18.85546875" style="264" customWidth="1"/>
    <col min="9980" max="9980" width="81" style="264" customWidth="1"/>
    <col min="9981" max="9981" width="14.85546875" style="264" customWidth="1"/>
    <col min="9982" max="9982" width="15.7109375" style="264" customWidth="1"/>
    <col min="9983" max="9983" width="17.5703125" style="264" customWidth="1"/>
    <col min="9984" max="9984" width="18.42578125" style="264" customWidth="1"/>
    <col min="9985" max="9985" width="16.5703125" style="264" customWidth="1"/>
    <col min="9986" max="9986" width="17.7109375" style="264" customWidth="1"/>
    <col min="9987" max="9987" width="17.85546875" style="264" customWidth="1"/>
    <col min="9988" max="9988" width="18.42578125" style="264" customWidth="1"/>
    <col min="9989" max="9989" width="15.42578125" style="264" customWidth="1"/>
    <col min="9990" max="9990" width="14.5703125" style="264" customWidth="1"/>
    <col min="9991" max="9991" width="15" style="264" customWidth="1"/>
    <col min="9992" max="9992" width="6.7109375" style="264" customWidth="1"/>
    <col min="9993" max="9993" width="14.28515625" style="264" customWidth="1"/>
    <col min="9994" max="9994" width="17.5703125" style="264" customWidth="1"/>
    <col min="9995" max="9995" width="27.7109375" style="264" customWidth="1"/>
    <col min="9996" max="9998" width="9.140625" style="264" customWidth="1"/>
    <col min="9999" max="9999" width="14.85546875" style="264" customWidth="1"/>
    <col min="10000" max="10000" width="13.85546875" style="264" customWidth="1"/>
    <col min="10001" max="10222" width="9.140625" style="264" customWidth="1"/>
    <col min="10223" max="10223" width="9.140625" style="264"/>
    <col min="10224" max="10224" width="6.5703125" style="264" customWidth="1"/>
    <col min="10225" max="10225" width="79.5703125" style="264" customWidth="1"/>
    <col min="10226" max="10226" width="23.5703125" style="264" customWidth="1"/>
    <col min="10227" max="10227" width="27.85546875" style="264" customWidth="1"/>
    <col min="10228" max="10228" width="22.28515625" style="264" customWidth="1"/>
    <col min="10229" max="10229" width="23.5703125" style="264" customWidth="1"/>
    <col min="10230" max="10230" width="39" style="264" customWidth="1"/>
    <col min="10231" max="10231" width="36.42578125" style="264" customWidth="1"/>
    <col min="10232" max="10232" width="8" style="264" customWidth="1"/>
    <col min="10233" max="10233" width="15.5703125" style="264" customWidth="1"/>
    <col min="10234" max="10234" width="17.28515625" style="264" customWidth="1"/>
    <col min="10235" max="10235" width="18.85546875" style="264" customWidth="1"/>
    <col min="10236" max="10236" width="81" style="264" customWidth="1"/>
    <col min="10237" max="10237" width="14.85546875" style="264" customWidth="1"/>
    <col min="10238" max="10238" width="15.7109375" style="264" customWidth="1"/>
    <col min="10239" max="10239" width="17.5703125" style="264" customWidth="1"/>
    <col min="10240" max="10240" width="18.42578125" style="264" customWidth="1"/>
    <col min="10241" max="10241" width="16.5703125" style="264" customWidth="1"/>
    <col min="10242" max="10242" width="17.7109375" style="264" customWidth="1"/>
    <col min="10243" max="10243" width="17.85546875" style="264" customWidth="1"/>
    <col min="10244" max="10244" width="18.42578125" style="264" customWidth="1"/>
    <col min="10245" max="10245" width="15.42578125" style="264" customWidth="1"/>
    <col min="10246" max="10246" width="14.5703125" style="264" customWidth="1"/>
    <col min="10247" max="10247" width="15" style="264" customWidth="1"/>
    <col min="10248" max="10248" width="6.7109375" style="264" customWidth="1"/>
    <col min="10249" max="10249" width="14.28515625" style="264" customWidth="1"/>
    <col min="10250" max="10250" width="17.5703125" style="264" customWidth="1"/>
    <col min="10251" max="10251" width="27.7109375" style="264" customWidth="1"/>
    <col min="10252" max="10254" width="9.140625" style="264" customWidth="1"/>
    <col min="10255" max="10255" width="14.85546875" style="264" customWidth="1"/>
    <col min="10256" max="10256" width="13.85546875" style="264" customWidth="1"/>
    <col min="10257" max="10478" width="9.140625" style="264" customWidth="1"/>
    <col min="10479" max="10479" width="9.140625" style="264"/>
    <col min="10480" max="10480" width="6.5703125" style="264" customWidth="1"/>
    <col min="10481" max="10481" width="79.5703125" style="264" customWidth="1"/>
    <col min="10482" max="10482" width="23.5703125" style="264" customWidth="1"/>
    <col min="10483" max="10483" width="27.85546875" style="264" customWidth="1"/>
    <col min="10484" max="10484" width="22.28515625" style="264" customWidth="1"/>
    <col min="10485" max="10485" width="23.5703125" style="264" customWidth="1"/>
    <col min="10486" max="10486" width="39" style="264" customWidth="1"/>
    <col min="10487" max="10487" width="36.42578125" style="264" customWidth="1"/>
    <col min="10488" max="10488" width="8" style="264" customWidth="1"/>
    <col min="10489" max="10489" width="15.5703125" style="264" customWidth="1"/>
    <col min="10490" max="10490" width="17.28515625" style="264" customWidth="1"/>
    <col min="10491" max="10491" width="18.85546875" style="264" customWidth="1"/>
    <col min="10492" max="10492" width="81" style="264" customWidth="1"/>
    <col min="10493" max="10493" width="14.85546875" style="264" customWidth="1"/>
    <col min="10494" max="10494" width="15.7109375" style="264" customWidth="1"/>
    <col min="10495" max="10495" width="17.5703125" style="264" customWidth="1"/>
    <col min="10496" max="10496" width="18.42578125" style="264" customWidth="1"/>
    <col min="10497" max="10497" width="16.5703125" style="264" customWidth="1"/>
    <col min="10498" max="10498" width="17.7109375" style="264" customWidth="1"/>
    <col min="10499" max="10499" width="17.85546875" style="264" customWidth="1"/>
    <col min="10500" max="10500" width="18.42578125" style="264" customWidth="1"/>
    <col min="10501" max="10501" width="15.42578125" style="264" customWidth="1"/>
    <col min="10502" max="10502" width="14.5703125" style="264" customWidth="1"/>
    <col min="10503" max="10503" width="15" style="264" customWidth="1"/>
    <col min="10504" max="10504" width="6.7109375" style="264" customWidth="1"/>
    <col min="10505" max="10505" width="14.28515625" style="264" customWidth="1"/>
    <col min="10506" max="10506" width="17.5703125" style="264" customWidth="1"/>
    <col min="10507" max="10507" width="27.7109375" style="264" customWidth="1"/>
    <col min="10508" max="10510" width="9.140625" style="264" customWidth="1"/>
    <col min="10511" max="10511" width="14.85546875" style="264" customWidth="1"/>
    <col min="10512" max="10512" width="13.85546875" style="264" customWidth="1"/>
    <col min="10513" max="10734" width="9.140625" style="264" customWidth="1"/>
    <col min="10735" max="10735" width="9.140625" style="264"/>
    <col min="10736" max="10736" width="6.5703125" style="264" customWidth="1"/>
    <col min="10737" max="10737" width="79.5703125" style="264" customWidth="1"/>
    <col min="10738" max="10738" width="23.5703125" style="264" customWidth="1"/>
    <col min="10739" max="10739" width="27.85546875" style="264" customWidth="1"/>
    <col min="10740" max="10740" width="22.28515625" style="264" customWidth="1"/>
    <col min="10741" max="10741" width="23.5703125" style="264" customWidth="1"/>
    <col min="10742" max="10742" width="39" style="264" customWidth="1"/>
    <col min="10743" max="10743" width="36.42578125" style="264" customWidth="1"/>
    <col min="10744" max="10744" width="8" style="264" customWidth="1"/>
    <col min="10745" max="10745" width="15.5703125" style="264" customWidth="1"/>
    <col min="10746" max="10746" width="17.28515625" style="264" customWidth="1"/>
    <col min="10747" max="10747" width="18.85546875" style="264" customWidth="1"/>
    <col min="10748" max="10748" width="81" style="264" customWidth="1"/>
    <col min="10749" max="10749" width="14.85546875" style="264" customWidth="1"/>
    <col min="10750" max="10750" width="15.7109375" style="264" customWidth="1"/>
    <col min="10751" max="10751" width="17.5703125" style="264" customWidth="1"/>
    <col min="10752" max="10752" width="18.42578125" style="264" customWidth="1"/>
    <col min="10753" max="10753" width="16.5703125" style="264" customWidth="1"/>
    <col min="10754" max="10754" width="17.7109375" style="264" customWidth="1"/>
    <col min="10755" max="10755" width="17.85546875" style="264" customWidth="1"/>
    <col min="10756" max="10756" width="18.42578125" style="264" customWidth="1"/>
    <col min="10757" max="10757" width="15.42578125" style="264" customWidth="1"/>
    <col min="10758" max="10758" width="14.5703125" style="264" customWidth="1"/>
    <col min="10759" max="10759" width="15" style="264" customWidth="1"/>
    <col min="10760" max="10760" width="6.7109375" style="264" customWidth="1"/>
    <col min="10761" max="10761" width="14.28515625" style="264" customWidth="1"/>
    <col min="10762" max="10762" width="17.5703125" style="264" customWidth="1"/>
    <col min="10763" max="10763" width="27.7109375" style="264" customWidth="1"/>
    <col min="10764" max="10766" width="9.140625" style="264" customWidth="1"/>
    <col min="10767" max="10767" width="14.85546875" style="264" customWidth="1"/>
    <col min="10768" max="10768" width="13.85546875" style="264" customWidth="1"/>
    <col min="10769" max="10990" width="9.140625" style="264" customWidth="1"/>
    <col min="10991" max="10991" width="9.140625" style="264"/>
    <col min="10992" max="10992" width="6.5703125" style="264" customWidth="1"/>
    <col min="10993" max="10993" width="79.5703125" style="264" customWidth="1"/>
    <col min="10994" max="10994" width="23.5703125" style="264" customWidth="1"/>
    <col min="10995" max="10995" width="27.85546875" style="264" customWidth="1"/>
    <col min="10996" max="10996" width="22.28515625" style="264" customWidth="1"/>
    <col min="10997" max="10997" width="23.5703125" style="264" customWidth="1"/>
    <col min="10998" max="10998" width="39" style="264" customWidth="1"/>
    <col min="10999" max="10999" width="36.42578125" style="264" customWidth="1"/>
    <col min="11000" max="11000" width="8" style="264" customWidth="1"/>
    <col min="11001" max="11001" width="15.5703125" style="264" customWidth="1"/>
    <col min="11002" max="11002" width="17.28515625" style="264" customWidth="1"/>
    <col min="11003" max="11003" width="18.85546875" style="264" customWidth="1"/>
    <col min="11004" max="11004" width="81" style="264" customWidth="1"/>
    <col min="11005" max="11005" width="14.85546875" style="264" customWidth="1"/>
    <col min="11006" max="11006" width="15.7109375" style="264" customWidth="1"/>
    <col min="11007" max="11007" width="17.5703125" style="264" customWidth="1"/>
    <col min="11008" max="11008" width="18.42578125" style="264" customWidth="1"/>
    <col min="11009" max="11009" width="16.5703125" style="264" customWidth="1"/>
    <col min="11010" max="11010" width="17.7109375" style="264" customWidth="1"/>
    <col min="11011" max="11011" width="17.85546875" style="264" customWidth="1"/>
    <col min="11012" max="11012" width="18.42578125" style="264" customWidth="1"/>
    <col min="11013" max="11013" width="15.42578125" style="264" customWidth="1"/>
    <col min="11014" max="11014" width="14.5703125" style="264" customWidth="1"/>
    <col min="11015" max="11015" width="15" style="264" customWidth="1"/>
    <col min="11016" max="11016" width="6.7109375" style="264" customWidth="1"/>
    <col min="11017" max="11017" width="14.28515625" style="264" customWidth="1"/>
    <col min="11018" max="11018" width="17.5703125" style="264" customWidth="1"/>
    <col min="11019" max="11019" width="27.7109375" style="264" customWidth="1"/>
    <col min="11020" max="11022" width="9.140625" style="264" customWidth="1"/>
    <col min="11023" max="11023" width="14.85546875" style="264" customWidth="1"/>
    <col min="11024" max="11024" width="13.85546875" style="264" customWidth="1"/>
    <col min="11025" max="11246" width="9.140625" style="264" customWidth="1"/>
    <col min="11247" max="11247" width="9.140625" style="264"/>
    <col min="11248" max="11248" width="6.5703125" style="264" customWidth="1"/>
    <col min="11249" max="11249" width="79.5703125" style="264" customWidth="1"/>
    <col min="11250" max="11250" width="23.5703125" style="264" customWidth="1"/>
    <col min="11251" max="11251" width="27.85546875" style="264" customWidth="1"/>
    <col min="11252" max="11252" width="22.28515625" style="264" customWidth="1"/>
    <col min="11253" max="11253" width="23.5703125" style="264" customWidth="1"/>
    <col min="11254" max="11254" width="39" style="264" customWidth="1"/>
    <col min="11255" max="11255" width="36.42578125" style="264" customWidth="1"/>
    <col min="11256" max="11256" width="8" style="264" customWidth="1"/>
    <col min="11257" max="11257" width="15.5703125" style="264" customWidth="1"/>
    <col min="11258" max="11258" width="17.28515625" style="264" customWidth="1"/>
    <col min="11259" max="11259" width="18.85546875" style="264" customWidth="1"/>
    <col min="11260" max="11260" width="81" style="264" customWidth="1"/>
    <col min="11261" max="11261" width="14.85546875" style="264" customWidth="1"/>
    <col min="11262" max="11262" width="15.7109375" style="264" customWidth="1"/>
    <col min="11263" max="11263" width="17.5703125" style="264" customWidth="1"/>
    <col min="11264" max="11264" width="18.42578125" style="264" customWidth="1"/>
    <col min="11265" max="11265" width="16.5703125" style="264" customWidth="1"/>
    <col min="11266" max="11266" width="17.7109375" style="264" customWidth="1"/>
    <col min="11267" max="11267" width="17.85546875" style="264" customWidth="1"/>
    <col min="11268" max="11268" width="18.42578125" style="264" customWidth="1"/>
    <col min="11269" max="11269" width="15.42578125" style="264" customWidth="1"/>
    <col min="11270" max="11270" width="14.5703125" style="264" customWidth="1"/>
    <col min="11271" max="11271" width="15" style="264" customWidth="1"/>
    <col min="11272" max="11272" width="6.7109375" style="264" customWidth="1"/>
    <col min="11273" max="11273" width="14.28515625" style="264" customWidth="1"/>
    <col min="11274" max="11274" width="17.5703125" style="264" customWidth="1"/>
    <col min="11275" max="11275" width="27.7109375" style="264" customWidth="1"/>
    <col min="11276" max="11278" width="9.140625" style="264" customWidth="1"/>
    <col min="11279" max="11279" width="14.85546875" style="264" customWidth="1"/>
    <col min="11280" max="11280" width="13.85546875" style="264" customWidth="1"/>
    <col min="11281" max="11502" width="9.140625" style="264" customWidth="1"/>
    <col min="11503" max="11503" width="9.140625" style="264"/>
    <col min="11504" max="11504" width="6.5703125" style="264" customWidth="1"/>
    <col min="11505" max="11505" width="79.5703125" style="264" customWidth="1"/>
    <col min="11506" max="11506" width="23.5703125" style="264" customWidth="1"/>
    <col min="11507" max="11507" width="27.85546875" style="264" customWidth="1"/>
    <col min="11508" max="11508" width="22.28515625" style="264" customWidth="1"/>
    <col min="11509" max="11509" width="23.5703125" style="264" customWidth="1"/>
    <col min="11510" max="11510" width="39" style="264" customWidth="1"/>
    <col min="11511" max="11511" width="36.42578125" style="264" customWidth="1"/>
    <col min="11512" max="11512" width="8" style="264" customWidth="1"/>
    <col min="11513" max="11513" width="15.5703125" style="264" customWidth="1"/>
    <col min="11514" max="11514" width="17.28515625" style="264" customWidth="1"/>
    <col min="11515" max="11515" width="18.85546875" style="264" customWidth="1"/>
    <col min="11516" max="11516" width="81" style="264" customWidth="1"/>
    <col min="11517" max="11517" width="14.85546875" style="264" customWidth="1"/>
    <col min="11518" max="11518" width="15.7109375" style="264" customWidth="1"/>
    <col min="11519" max="11519" width="17.5703125" style="264" customWidth="1"/>
    <col min="11520" max="11520" width="18.42578125" style="264" customWidth="1"/>
    <col min="11521" max="11521" width="16.5703125" style="264" customWidth="1"/>
    <col min="11522" max="11522" width="17.7109375" style="264" customWidth="1"/>
    <col min="11523" max="11523" width="17.85546875" style="264" customWidth="1"/>
    <col min="11524" max="11524" width="18.42578125" style="264" customWidth="1"/>
    <col min="11525" max="11525" width="15.42578125" style="264" customWidth="1"/>
    <col min="11526" max="11526" width="14.5703125" style="264" customWidth="1"/>
    <col min="11527" max="11527" width="15" style="264" customWidth="1"/>
    <col min="11528" max="11528" width="6.7109375" style="264" customWidth="1"/>
    <col min="11529" max="11529" width="14.28515625" style="264" customWidth="1"/>
    <col min="11530" max="11530" width="17.5703125" style="264" customWidth="1"/>
    <col min="11531" max="11531" width="27.7109375" style="264" customWidth="1"/>
    <col min="11532" max="11534" width="9.140625" style="264" customWidth="1"/>
    <col min="11535" max="11535" width="14.85546875" style="264" customWidth="1"/>
    <col min="11536" max="11536" width="13.85546875" style="264" customWidth="1"/>
    <col min="11537" max="11758" width="9.140625" style="264" customWidth="1"/>
    <col min="11759" max="11759" width="9.140625" style="264"/>
    <col min="11760" max="11760" width="6.5703125" style="264" customWidth="1"/>
    <col min="11761" max="11761" width="79.5703125" style="264" customWidth="1"/>
    <col min="11762" max="11762" width="23.5703125" style="264" customWidth="1"/>
    <col min="11763" max="11763" width="27.85546875" style="264" customWidth="1"/>
    <col min="11764" max="11764" width="22.28515625" style="264" customWidth="1"/>
    <col min="11765" max="11765" width="23.5703125" style="264" customWidth="1"/>
    <col min="11766" max="11766" width="39" style="264" customWidth="1"/>
    <col min="11767" max="11767" width="36.42578125" style="264" customWidth="1"/>
    <col min="11768" max="11768" width="8" style="264" customWidth="1"/>
    <col min="11769" max="11769" width="15.5703125" style="264" customWidth="1"/>
    <col min="11770" max="11770" width="17.28515625" style="264" customWidth="1"/>
    <col min="11771" max="11771" width="18.85546875" style="264" customWidth="1"/>
    <col min="11772" max="11772" width="81" style="264" customWidth="1"/>
    <col min="11773" max="11773" width="14.85546875" style="264" customWidth="1"/>
    <col min="11774" max="11774" width="15.7109375" style="264" customWidth="1"/>
    <col min="11775" max="11775" width="17.5703125" style="264" customWidth="1"/>
    <col min="11776" max="11776" width="18.42578125" style="264" customWidth="1"/>
    <col min="11777" max="11777" width="16.5703125" style="264" customWidth="1"/>
    <col min="11778" max="11778" width="17.7109375" style="264" customWidth="1"/>
    <col min="11779" max="11779" width="17.85546875" style="264" customWidth="1"/>
    <col min="11780" max="11780" width="18.42578125" style="264" customWidth="1"/>
    <col min="11781" max="11781" width="15.42578125" style="264" customWidth="1"/>
    <col min="11782" max="11782" width="14.5703125" style="264" customWidth="1"/>
    <col min="11783" max="11783" width="15" style="264" customWidth="1"/>
    <col min="11784" max="11784" width="6.7109375" style="264" customWidth="1"/>
    <col min="11785" max="11785" width="14.28515625" style="264" customWidth="1"/>
    <col min="11786" max="11786" width="17.5703125" style="264" customWidth="1"/>
    <col min="11787" max="11787" width="27.7109375" style="264" customWidth="1"/>
    <col min="11788" max="11790" width="9.140625" style="264" customWidth="1"/>
    <col min="11791" max="11791" width="14.85546875" style="264" customWidth="1"/>
    <col min="11792" max="11792" width="13.85546875" style="264" customWidth="1"/>
    <col min="11793" max="12014" width="9.140625" style="264" customWidth="1"/>
    <col min="12015" max="12015" width="9.140625" style="264"/>
    <col min="12016" max="12016" width="6.5703125" style="264" customWidth="1"/>
    <col min="12017" max="12017" width="79.5703125" style="264" customWidth="1"/>
    <col min="12018" max="12018" width="23.5703125" style="264" customWidth="1"/>
    <col min="12019" max="12019" width="27.85546875" style="264" customWidth="1"/>
    <col min="12020" max="12020" width="22.28515625" style="264" customWidth="1"/>
    <col min="12021" max="12021" width="23.5703125" style="264" customWidth="1"/>
    <col min="12022" max="12022" width="39" style="264" customWidth="1"/>
    <col min="12023" max="12023" width="36.42578125" style="264" customWidth="1"/>
    <col min="12024" max="12024" width="8" style="264" customWidth="1"/>
    <col min="12025" max="12025" width="15.5703125" style="264" customWidth="1"/>
    <col min="12026" max="12026" width="17.28515625" style="264" customWidth="1"/>
    <col min="12027" max="12027" width="18.85546875" style="264" customWidth="1"/>
    <col min="12028" max="12028" width="81" style="264" customWidth="1"/>
    <col min="12029" max="12029" width="14.85546875" style="264" customWidth="1"/>
    <col min="12030" max="12030" width="15.7109375" style="264" customWidth="1"/>
    <col min="12031" max="12031" width="17.5703125" style="264" customWidth="1"/>
    <col min="12032" max="12032" width="18.42578125" style="264" customWidth="1"/>
    <col min="12033" max="12033" width="16.5703125" style="264" customWidth="1"/>
    <col min="12034" max="12034" width="17.7109375" style="264" customWidth="1"/>
    <col min="12035" max="12035" width="17.85546875" style="264" customWidth="1"/>
    <col min="12036" max="12036" width="18.42578125" style="264" customWidth="1"/>
    <col min="12037" max="12037" width="15.42578125" style="264" customWidth="1"/>
    <col min="12038" max="12038" width="14.5703125" style="264" customWidth="1"/>
    <col min="12039" max="12039" width="15" style="264" customWidth="1"/>
    <col min="12040" max="12040" width="6.7109375" style="264" customWidth="1"/>
    <col min="12041" max="12041" width="14.28515625" style="264" customWidth="1"/>
    <col min="12042" max="12042" width="17.5703125" style="264" customWidth="1"/>
    <col min="12043" max="12043" width="27.7109375" style="264" customWidth="1"/>
    <col min="12044" max="12046" width="9.140625" style="264" customWidth="1"/>
    <col min="12047" max="12047" width="14.85546875" style="264" customWidth="1"/>
    <col min="12048" max="12048" width="13.85546875" style="264" customWidth="1"/>
    <col min="12049" max="12270" width="9.140625" style="264" customWidth="1"/>
    <col min="12271" max="12271" width="9.140625" style="264"/>
    <col min="12272" max="12272" width="6.5703125" style="264" customWidth="1"/>
    <col min="12273" max="12273" width="79.5703125" style="264" customWidth="1"/>
    <col min="12274" max="12274" width="23.5703125" style="264" customWidth="1"/>
    <col min="12275" max="12275" width="27.85546875" style="264" customWidth="1"/>
    <col min="12276" max="12276" width="22.28515625" style="264" customWidth="1"/>
    <col min="12277" max="12277" width="23.5703125" style="264" customWidth="1"/>
    <col min="12278" max="12278" width="39" style="264" customWidth="1"/>
    <col min="12279" max="12279" width="36.42578125" style="264" customWidth="1"/>
    <col min="12280" max="12280" width="8" style="264" customWidth="1"/>
    <col min="12281" max="12281" width="15.5703125" style="264" customWidth="1"/>
    <col min="12282" max="12282" width="17.28515625" style="264" customWidth="1"/>
    <col min="12283" max="12283" width="18.85546875" style="264" customWidth="1"/>
    <col min="12284" max="12284" width="81" style="264" customWidth="1"/>
    <col min="12285" max="12285" width="14.85546875" style="264" customWidth="1"/>
    <col min="12286" max="12286" width="15.7109375" style="264" customWidth="1"/>
    <col min="12287" max="12287" width="17.5703125" style="264" customWidth="1"/>
    <col min="12288" max="12288" width="18.42578125" style="264" customWidth="1"/>
    <col min="12289" max="12289" width="16.5703125" style="264" customWidth="1"/>
    <col min="12290" max="12290" width="17.7109375" style="264" customWidth="1"/>
    <col min="12291" max="12291" width="17.85546875" style="264" customWidth="1"/>
    <col min="12292" max="12292" width="18.42578125" style="264" customWidth="1"/>
    <col min="12293" max="12293" width="15.42578125" style="264" customWidth="1"/>
    <col min="12294" max="12294" width="14.5703125" style="264" customWidth="1"/>
    <col min="12295" max="12295" width="15" style="264" customWidth="1"/>
    <col min="12296" max="12296" width="6.7109375" style="264" customWidth="1"/>
    <col min="12297" max="12297" width="14.28515625" style="264" customWidth="1"/>
    <col min="12298" max="12298" width="17.5703125" style="264" customWidth="1"/>
    <col min="12299" max="12299" width="27.7109375" style="264" customWidth="1"/>
    <col min="12300" max="12302" width="9.140625" style="264" customWidth="1"/>
    <col min="12303" max="12303" width="14.85546875" style="264" customWidth="1"/>
    <col min="12304" max="12304" width="13.85546875" style="264" customWidth="1"/>
    <col min="12305" max="12526" width="9.140625" style="264" customWidth="1"/>
    <col min="12527" max="12527" width="9.140625" style="264"/>
    <col min="12528" max="12528" width="6.5703125" style="264" customWidth="1"/>
    <col min="12529" max="12529" width="79.5703125" style="264" customWidth="1"/>
    <col min="12530" max="12530" width="23.5703125" style="264" customWidth="1"/>
    <col min="12531" max="12531" width="27.85546875" style="264" customWidth="1"/>
    <col min="12532" max="12532" width="22.28515625" style="264" customWidth="1"/>
    <col min="12533" max="12533" width="23.5703125" style="264" customWidth="1"/>
    <col min="12534" max="12534" width="39" style="264" customWidth="1"/>
    <col min="12535" max="12535" width="36.42578125" style="264" customWidth="1"/>
    <col min="12536" max="12536" width="8" style="264" customWidth="1"/>
    <col min="12537" max="12537" width="15.5703125" style="264" customWidth="1"/>
    <col min="12538" max="12538" width="17.28515625" style="264" customWidth="1"/>
    <col min="12539" max="12539" width="18.85546875" style="264" customWidth="1"/>
    <col min="12540" max="12540" width="81" style="264" customWidth="1"/>
    <col min="12541" max="12541" width="14.85546875" style="264" customWidth="1"/>
    <col min="12542" max="12542" width="15.7109375" style="264" customWidth="1"/>
    <col min="12543" max="12543" width="17.5703125" style="264" customWidth="1"/>
    <col min="12544" max="12544" width="18.42578125" style="264" customWidth="1"/>
    <col min="12545" max="12545" width="16.5703125" style="264" customWidth="1"/>
    <col min="12546" max="12546" width="17.7109375" style="264" customWidth="1"/>
    <col min="12547" max="12547" width="17.85546875" style="264" customWidth="1"/>
    <col min="12548" max="12548" width="18.42578125" style="264" customWidth="1"/>
    <col min="12549" max="12549" width="15.42578125" style="264" customWidth="1"/>
    <col min="12550" max="12550" width="14.5703125" style="264" customWidth="1"/>
    <col min="12551" max="12551" width="15" style="264" customWidth="1"/>
    <col min="12552" max="12552" width="6.7109375" style="264" customWidth="1"/>
    <col min="12553" max="12553" width="14.28515625" style="264" customWidth="1"/>
    <col min="12554" max="12554" width="17.5703125" style="264" customWidth="1"/>
    <col min="12555" max="12555" width="27.7109375" style="264" customWidth="1"/>
    <col min="12556" max="12558" width="9.140625" style="264" customWidth="1"/>
    <col min="12559" max="12559" width="14.85546875" style="264" customWidth="1"/>
    <col min="12560" max="12560" width="13.85546875" style="264" customWidth="1"/>
    <col min="12561" max="12782" width="9.140625" style="264" customWidth="1"/>
    <col min="12783" max="12783" width="9.140625" style="264"/>
    <col min="12784" max="12784" width="6.5703125" style="264" customWidth="1"/>
    <col min="12785" max="12785" width="79.5703125" style="264" customWidth="1"/>
    <col min="12786" max="12786" width="23.5703125" style="264" customWidth="1"/>
    <col min="12787" max="12787" width="27.85546875" style="264" customWidth="1"/>
    <col min="12788" max="12788" width="22.28515625" style="264" customWidth="1"/>
    <col min="12789" max="12789" width="23.5703125" style="264" customWidth="1"/>
    <col min="12790" max="12790" width="39" style="264" customWidth="1"/>
    <col min="12791" max="12791" width="36.42578125" style="264" customWidth="1"/>
    <col min="12792" max="12792" width="8" style="264" customWidth="1"/>
    <col min="12793" max="12793" width="15.5703125" style="264" customWidth="1"/>
    <col min="12794" max="12794" width="17.28515625" style="264" customWidth="1"/>
    <col min="12795" max="12795" width="18.85546875" style="264" customWidth="1"/>
    <col min="12796" max="12796" width="81" style="264" customWidth="1"/>
    <col min="12797" max="12797" width="14.85546875" style="264" customWidth="1"/>
    <col min="12798" max="12798" width="15.7109375" style="264" customWidth="1"/>
    <col min="12799" max="12799" width="17.5703125" style="264" customWidth="1"/>
    <col min="12800" max="12800" width="18.42578125" style="264" customWidth="1"/>
    <col min="12801" max="12801" width="16.5703125" style="264" customWidth="1"/>
    <col min="12802" max="12802" width="17.7109375" style="264" customWidth="1"/>
    <col min="12803" max="12803" width="17.85546875" style="264" customWidth="1"/>
    <col min="12804" max="12804" width="18.42578125" style="264" customWidth="1"/>
    <col min="12805" max="12805" width="15.42578125" style="264" customWidth="1"/>
    <col min="12806" max="12806" width="14.5703125" style="264" customWidth="1"/>
    <col min="12807" max="12807" width="15" style="264" customWidth="1"/>
    <col min="12808" max="12808" width="6.7109375" style="264" customWidth="1"/>
    <col min="12809" max="12809" width="14.28515625" style="264" customWidth="1"/>
    <col min="12810" max="12810" width="17.5703125" style="264" customWidth="1"/>
    <col min="12811" max="12811" width="27.7109375" style="264" customWidth="1"/>
    <col min="12812" max="12814" width="9.140625" style="264" customWidth="1"/>
    <col min="12815" max="12815" width="14.85546875" style="264" customWidth="1"/>
    <col min="12816" max="12816" width="13.85546875" style="264" customWidth="1"/>
    <col min="12817" max="13038" width="9.140625" style="264" customWidth="1"/>
    <col min="13039" max="13039" width="9.140625" style="264"/>
    <col min="13040" max="13040" width="6.5703125" style="264" customWidth="1"/>
    <col min="13041" max="13041" width="79.5703125" style="264" customWidth="1"/>
    <col min="13042" max="13042" width="23.5703125" style="264" customWidth="1"/>
    <col min="13043" max="13043" width="27.85546875" style="264" customWidth="1"/>
    <col min="13044" max="13044" width="22.28515625" style="264" customWidth="1"/>
    <col min="13045" max="13045" width="23.5703125" style="264" customWidth="1"/>
    <col min="13046" max="13046" width="39" style="264" customWidth="1"/>
    <col min="13047" max="13047" width="36.42578125" style="264" customWidth="1"/>
    <col min="13048" max="13048" width="8" style="264" customWidth="1"/>
    <col min="13049" max="13049" width="15.5703125" style="264" customWidth="1"/>
    <col min="13050" max="13050" width="17.28515625" style="264" customWidth="1"/>
    <col min="13051" max="13051" width="18.85546875" style="264" customWidth="1"/>
    <col min="13052" max="13052" width="81" style="264" customWidth="1"/>
    <col min="13053" max="13053" width="14.85546875" style="264" customWidth="1"/>
    <col min="13054" max="13054" width="15.7109375" style="264" customWidth="1"/>
    <col min="13055" max="13055" width="17.5703125" style="264" customWidth="1"/>
    <col min="13056" max="13056" width="18.42578125" style="264" customWidth="1"/>
    <col min="13057" max="13057" width="16.5703125" style="264" customWidth="1"/>
    <col min="13058" max="13058" width="17.7109375" style="264" customWidth="1"/>
    <col min="13059" max="13059" width="17.85546875" style="264" customWidth="1"/>
    <col min="13060" max="13060" width="18.42578125" style="264" customWidth="1"/>
    <col min="13061" max="13061" width="15.42578125" style="264" customWidth="1"/>
    <col min="13062" max="13062" width="14.5703125" style="264" customWidth="1"/>
    <col min="13063" max="13063" width="15" style="264" customWidth="1"/>
    <col min="13064" max="13064" width="6.7109375" style="264" customWidth="1"/>
    <col min="13065" max="13065" width="14.28515625" style="264" customWidth="1"/>
    <col min="13066" max="13066" width="17.5703125" style="264" customWidth="1"/>
    <col min="13067" max="13067" width="27.7109375" style="264" customWidth="1"/>
    <col min="13068" max="13070" width="9.140625" style="264" customWidth="1"/>
    <col min="13071" max="13071" width="14.85546875" style="264" customWidth="1"/>
    <col min="13072" max="13072" width="13.85546875" style="264" customWidth="1"/>
    <col min="13073" max="13294" width="9.140625" style="264" customWidth="1"/>
    <col min="13295" max="13295" width="9.140625" style="264"/>
    <col min="13296" max="13296" width="6.5703125" style="264" customWidth="1"/>
    <col min="13297" max="13297" width="79.5703125" style="264" customWidth="1"/>
    <col min="13298" max="13298" width="23.5703125" style="264" customWidth="1"/>
    <col min="13299" max="13299" width="27.85546875" style="264" customWidth="1"/>
    <col min="13300" max="13300" width="22.28515625" style="264" customWidth="1"/>
    <col min="13301" max="13301" width="23.5703125" style="264" customWidth="1"/>
    <col min="13302" max="13302" width="39" style="264" customWidth="1"/>
    <col min="13303" max="13303" width="36.42578125" style="264" customWidth="1"/>
    <col min="13304" max="13304" width="8" style="264" customWidth="1"/>
    <col min="13305" max="13305" width="15.5703125" style="264" customWidth="1"/>
    <col min="13306" max="13306" width="17.28515625" style="264" customWidth="1"/>
    <col min="13307" max="13307" width="18.85546875" style="264" customWidth="1"/>
    <col min="13308" max="13308" width="81" style="264" customWidth="1"/>
    <col min="13309" max="13309" width="14.85546875" style="264" customWidth="1"/>
    <col min="13310" max="13310" width="15.7109375" style="264" customWidth="1"/>
    <col min="13311" max="13311" width="17.5703125" style="264" customWidth="1"/>
    <col min="13312" max="13312" width="18.42578125" style="264" customWidth="1"/>
    <col min="13313" max="13313" width="16.5703125" style="264" customWidth="1"/>
    <col min="13314" max="13314" width="17.7109375" style="264" customWidth="1"/>
    <col min="13315" max="13315" width="17.85546875" style="264" customWidth="1"/>
    <col min="13316" max="13316" width="18.42578125" style="264" customWidth="1"/>
    <col min="13317" max="13317" width="15.42578125" style="264" customWidth="1"/>
    <col min="13318" max="13318" width="14.5703125" style="264" customWidth="1"/>
    <col min="13319" max="13319" width="15" style="264" customWidth="1"/>
    <col min="13320" max="13320" width="6.7109375" style="264" customWidth="1"/>
    <col min="13321" max="13321" width="14.28515625" style="264" customWidth="1"/>
    <col min="13322" max="13322" width="17.5703125" style="264" customWidth="1"/>
    <col min="13323" max="13323" width="27.7109375" style="264" customWidth="1"/>
    <col min="13324" max="13326" width="9.140625" style="264" customWidth="1"/>
    <col min="13327" max="13327" width="14.85546875" style="264" customWidth="1"/>
    <col min="13328" max="13328" width="13.85546875" style="264" customWidth="1"/>
    <col min="13329" max="13550" width="9.140625" style="264" customWidth="1"/>
    <col min="13551" max="13551" width="9.140625" style="264"/>
    <col min="13552" max="13552" width="6.5703125" style="264" customWidth="1"/>
    <col min="13553" max="13553" width="79.5703125" style="264" customWidth="1"/>
    <col min="13554" max="13554" width="23.5703125" style="264" customWidth="1"/>
    <col min="13555" max="13555" width="27.85546875" style="264" customWidth="1"/>
    <col min="13556" max="13556" width="22.28515625" style="264" customWidth="1"/>
    <col min="13557" max="13557" width="23.5703125" style="264" customWidth="1"/>
    <col min="13558" max="13558" width="39" style="264" customWidth="1"/>
    <col min="13559" max="13559" width="36.42578125" style="264" customWidth="1"/>
    <col min="13560" max="13560" width="8" style="264" customWidth="1"/>
    <col min="13561" max="13561" width="15.5703125" style="264" customWidth="1"/>
    <col min="13562" max="13562" width="17.28515625" style="264" customWidth="1"/>
    <col min="13563" max="13563" width="18.85546875" style="264" customWidth="1"/>
    <col min="13564" max="13564" width="81" style="264" customWidth="1"/>
    <col min="13565" max="13565" width="14.85546875" style="264" customWidth="1"/>
    <col min="13566" max="13566" width="15.7109375" style="264" customWidth="1"/>
    <col min="13567" max="13567" width="17.5703125" style="264" customWidth="1"/>
    <col min="13568" max="13568" width="18.42578125" style="264" customWidth="1"/>
    <col min="13569" max="13569" width="16.5703125" style="264" customWidth="1"/>
    <col min="13570" max="13570" width="17.7109375" style="264" customWidth="1"/>
    <col min="13571" max="13571" width="17.85546875" style="264" customWidth="1"/>
    <col min="13572" max="13572" width="18.42578125" style="264" customWidth="1"/>
    <col min="13573" max="13573" width="15.42578125" style="264" customWidth="1"/>
    <col min="13574" max="13574" width="14.5703125" style="264" customWidth="1"/>
    <col min="13575" max="13575" width="15" style="264" customWidth="1"/>
    <col min="13576" max="13576" width="6.7109375" style="264" customWidth="1"/>
    <col min="13577" max="13577" width="14.28515625" style="264" customWidth="1"/>
    <col min="13578" max="13578" width="17.5703125" style="264" customWidth="1"/>
    <col min="13579" max="13579" width="27.7109375" style="264" customWidth="1"/>
    <col min="13580" max="13582" width="9.140625" style="264" customWidth="1"/>
    <col min="13583" max="13583" width="14.85546875" style="264" customWidth="1"/>
    <col min="13584" max="13584" width="13.85546875" style="264" customWidth="1"/>
    <col min="13585" max="13806" width="9.140625" style="264" customWidth="1"/>
    <col min="13807" max="13807" width="9.140625" style="264"/>
    <col min="13808" max="13808" width="6.5703125" style="264" customWidth="1"/>
    <col min="13809" max="13809" width="79.5703125" style="264" customWidth="1"/>
    <col min="13810" max="13810" width="23.5703125" style="264" customWidth="1"/>
    <col min="13811" max="13811" width="27.85546875" style="264" customWidth="1"/>
    <col min="13812" max="13812" width="22.28515625" style="264" customWidth="1"/>
    <col min="13813" max="13813" width="23.5703125" style="264" customWidth="1"/>
    <col min="13814" max="13814" width="39" style="264" customWidth="1"/>
    <col min="13815" max="13815" width="36.42578125" style="264" customWidth="1"/>
    <col min="13816" max="13816" width="8" style="264" customWidth="1"/>
    <col min="13817" max="13817" width="15.5703125" style="264" customWidth="1"/>
    <col min="13818" max="13818" width="17.28515625" style="264" customWidth="1"/>
    <col min="13819" max="13819" width="18.85546875" style="264" customWidth="1"/>
    <col min="13820" max="13820" width="81" style="264" customWidth="1"/>
    <col min="13821" max="13821" width="14.85546875" style="264" customWidth="1"/>
    <col min="13822" max="13822" width="15.7109375" style="264" customWidth="1"/>
    <col min="13823" max="13823" width="17.5703125" style="264" customWidth="1"/>
    <col min="13824" max="13824" width="18.42578125" style="264" customWidth="1"/>
    <col min="13825" max="13825" width="16.5703125" style="264" customWidth="1"/>
    <col min="13826" max="13826" width="17.7109375" style="264" customWidth="1"/>
    <col min="13827" max="13827" width="17.85546875" style="264" customWidth="1"/>
    <col min="13828" max="13828" width="18.42578125" style="264" customWidth="1"/>
    <col min="13829" max="13829" width="15.42578125" style="264" customWidth="1"/>
    <col min="13830" max="13830" width="14.5703125" style="264" customWidth="1"/>
    <col min="13831" max="13831" width="15" style="264" customWidth="1"/>
    <col min="13832" max="13832" width="6.7109375" style="264" customWidth="1"/>
    <col min="13833" max="13833" width="14.28515625" style="264" customWidth="1"/>
    <col min="13834" max="13834" width="17.5703125" style="264" customWidth="1"/>
    <col min="13835" max="13835" width="27.7109375" style="264" customWidth="1"/>
    <col min="13836" max="13838" width="9.140625" style="264" customWidth="1"/>
    <col min="13839" max="13839" width="14.85546875" style="264" customWidth="1"/>
    <col min="13840" max="13840" width="13.85546875" style="264" customWidth="1"/>
    <col min="13841" max="14062" width="9.140625" style="264" customWidth="1"/>
    <col min="14063" max="14063" width="9.140625" style="264"/>
    <col min="14064" max="14064" width="6.5703125" style="264" customWidth="1"/>
    <col min="14065" max="14065" width="79.5703125" style="264" customWidth="1"/>
    <col min="14066" max="14066" width="23.5703125" style="264" customWidth="1"/>
    <col min="14067" max="14067" width="27.85546875" style="264" customWidth="1"/>
    <col min="14068" max="14068" width="22.28515625" style="264" customWidth="1"/>
    <col min="14069" max="14069" width="23.5703125" style="264" customWidth="1"/>
    <col min="14070" max="14070" width="39" style="264" customWidth="1"/>
    <col min="14071" max="14071" width="36.42578125" style="264" customWidth="1"/>
    <col min="14072" max="14072" width="8" style="264" customWidth="1"/>
    <col min="14073" max="14073" width="15.5703125" style="264" customWidth="1"/>
    <col min="14074" max="14074" width="17.28515625" style="264" customWidth="1"/>
    <col min="14075" max="14075" width="18.85546875" style="264" customWidth="1"/>
    <col min="14076" max="14076" width="81" style="264" customWidth="1"/>
    <col min="14077" max="14077" width="14.85546875" style="264" customWidth="1"/>
    <col min="14078" max="14078" width="15.7109375" style="264" customWidth="1"/>
    <col min="14079" max="14079" width="17.5703125" style="264" customWidth="1"/>
    <col min="14080" max="14080" width="18.42578125" style="264" customWidth="1"/>
    <col min="14081" max="14081" width="16.5703125" style="264" customWidth="1"/>
    <col min="14082" max="14082" width="17.7109375" style="264" customWidth="1"/>
    <col min="14083" max="14083" width="17.85546875" style="264" customWidth="1"/>
    <col min="14084" max="14084" width="18.42578125" style="264" customWidth="1"/>
    <col min="14085" max="14085" width="15.42578125" style="264" customWidth="1"/>
    <col min="14086" max="14086" width="14.5703125" style="264" customWidth="1"/>
    <col min="14087" max="14087" width="15" style="264" customWidth="1"/>
    <col min="14088" max="14088" width="6.7109375" style="264" customWidth="1"/>
    <col min="14089" max="14089" width="14.28515625" style="264" customWidth="1"/>
    <col min="14090" max="14090" width="17.5703125" style="264" customWidth="1"/>
    <col min="14091" max="14091" width="27.7109375" style="264" customWidth="1"/>
    <col min="14092" max="14094" width="9.140625" style="264" customWidth="1"/>
    <col min="14095" max="14095" width="14.85546875" style="264" customWidth="1"/>
    <col min="14096" max="14096" width="13.85546875" style="264" customWidth="1"/>
    <col min="14097" max="14318" width="9.140625" style="264" customWidth="1"/>
    <col min="14319" max="14319" width="9.140625" style="264"/>
    <col min="14320" max="14320" width="6.5703125" style="264" customWidth="1"/>
    <col min="14321" max="14321" width="79.5703125" style="264" customWidth="1"/>
    <col min="14322" max="14322" width="23.5703125" style="264" customWidth="1"/>
    <col min="14323" max="14323" width="27.85546875" style="264" customWidth="1"/>
    <col min="14324" max="14324" width="22.28515625" style="264" customWidth="1"/>
    <col min="14325" max="14325" width="23.5703125" style="264" customWidth="1"/>
    <col min="14326" max="14326" width="39" style="264" customWidth="1"/>
    <col min="14327" max="14327" width="36.42578125" style="264" customWidth="1"/>
    <col min="14328" max="14328" width="8" style="264" customWidth="1"/>
    <col min="14329" max="14329" width="15.5703125" style="264" customWidth="1"/>
    <col min="14330" max="14330" width="17.28515625" style="264" customWidth="1"/>
    <col min="14331" max="14331" width="18.85546875" style="264" customWidth="1"/>
    <col min="14332" max="14332" width="81" style="264" customWidth="1"/>
    <col min="14333" max="14333" width="14.85546875" style="264" customWidth="1"/>
    <col min="14334" max="14334" width="15.7109375" style="264" customWidth="1"/>
    <col min="14335" max="14335" width="17.5703125" style="264" customWidth="1"/>
    <col min="14336" max="14336" width="18.42578125" style="264" customWidth="1"/>
    <col min="14337" max="14337" width="16.5703125" style="264" customWidth="1"/>
    <col min="14338" max="14338" width="17.7109375" style="264" customWidth="1"/>
    <col min="14339" max="14339" width="17.85546875" style="264" customWidth="1"/>
    <col min="14340" max="14340" width="18.42578125" style="264" customWidth="1"/>
    <col min="14341" max="14341" width="15.42578125" style="264" customWidth="1"/>
    <col min="14342" max="14342" width="14.5703125" style="264" customWidth="1"/>
    <col min="14343" max="14343" width="15" style="264" customWidth="1"/>
    <col min="14344" max="14344" width="6.7109375" style="264" customWidth="1"/>
    <col min="14345" max="14345" width="14.28515625" style="264" customWidth="1"/>
    <col min="14346" max="14346" width="17.5703125" style="264" customWidth="1"/>
    <col min="14347" max="14347" width="27.7109375" style="264" customWidth="1"/>
    <col min="14348" max="14350" width="9.140625" style="264" customWidth="1"/>
    <col min="14351" max="14351" width="14.85546875" style="264" customWidth="1"/>
    <col min="14352" max="14352" width="13.85546875" style="264" customWidth="1"/>
    <col min="14353" max="14574" width="9.140625" style="264" customWidth="1"/>
    <col min="14575" max="14575" width="9.140625" style="264"/>
    <col min="14576" max="14576" width="6.5703125" style="264" customWidth="1"/>
    <col min="14577" max="14577" width="79.5703125" style="264" customWidth="1"/>
    <col min="14578" max="14578" width="23.5703125" style="264" customWidth="1"/>
    <col min="14579" max="14579" width="27.85546875" style="264" customWidth="1"/>
    <col min="14580" max="14580" width="22.28515625" style="264" customWidth="1"/>
    <col min="14581" max="14581" width="23.5703125" style="264" customWidth="1"/>
    <col min="14582" max="14582" width="39" style="264" customWidth="1"/>
    <col min="14583" max="14583" width="36.42578125" style="264" customWidth="1"/>
    <col min="14584" max="14584" width="8" style="264" customWidth="1"/>
    <col min="14585" max="14585" width="15.5703125" style="264" customWidth="1"/>
    <col min="14586" max="14586" width="17.28515625" style="264" customWidth="1"/>
    <col min="14587" max="14587" width="18.85546875" style="264" customWidth="1"/>
    <col min="14588" max="14588" width="81" style="264" customWidth="1"/>
    <col min="14589" max="14589" width="14.85546875" style="264" customWidth="1"/>
    <col min="14590" max="14590" width="15.7109375" style="264" customWidth="1"/>
    <col min="14591" max="14591" width="17.5703125" style="264" customWidth="1"/>
    <col min="14592" max="14592" width="18.42578125" style="264" customWidth="1"/>
    <col min="14593" max="14593" width="16.5703125" style="264" customWidth="1"/>
    <col min="14594" max="14594" width="17.7109375" style="264" customWidth="1"/>
    <col min="14595" max="14595" width="17.85546875" style="264" customWidth="1"/>
    <col min="14596" max="14596" width="18.42578125" style="264" customWidth="1"/>
    <col min="14597" max="14597" width="15.42578125" style="264" customWidth="1"/>
    <col min="14598" max="14598" width="14.5703125" style="264" customWidth="1"/>
    <col min="14599" max="14599" width="15" style="264" customWidth="1"/>
    <col min="14600" max="14600" width="6.7109375" style="264" customWidth="1"/>
    <col min="14601" max="14601" width="14.28515625" style="264" customWidth="1"/>
    <col min="14602" max="14602" width="17.5703125" style="264" customWidth="1"/>
    <col min="14603" max="14603" width="27.7109375" style="264" customWidth="1"/>
    <col min="14604" max="14606" width="9.140625" style="264" customWidth="1"/>
    <col min="14607" max="14607" width="14.85546875" style="264" customWidth="1"/>
    <col min="14608" max="14608" width="13.85546875" style="264" customWidth="1"/>
    <col min="14609" max="14830" width="9.140625" style="264" customWidth="1"/>
    <col min="14831" max="14831" width="9.140625" style="264"/>
    <col min="14832" max="14832" width="6.5703125" style="264" customWidth="1"/>
    <col min="14833" max="14833" width="79.5703125" style="264" customWidth="1"/>
    <col min="14834" max="14834" width="23.5703125" style="264" customWidth="1"/>
    <col min="14835" max="14835" width="27.85546875" style="264" customWidth="1"/>
    <col min="14836" max="14836" width="22.28515625" style="264" customWidth="1"/>
    <col min="14837" max="14837" width="23.5703125" style="264" customWidth="1"/>
    <col min="14838" max="14838" width="39" style="264" customWidth="1"/>
    <col min="14839" max="14839" width="36.42578125" style="264" customWidth="1"/>
    <col min="14840" max="14840" width="8" style="264" customWidth="1"/>
    <col min="14841" max="14841" width="15.5703125" style="264" customWidth="1"/>
    <col min="14842" max="14842" width="17.28515625" style="264" customWidth="1"/>
    <col min="14843" max="14843" width="18.85546875" style="264" customWidth="1"/>
    <col min="14844" max="14844" width="81" style="264" customWidth="1"/>
    <col min="14845" max="14845" width="14.85546875" style="264" customWidth="1"/>
    <col min="14846" max="14846" width="15.7109375" style="264" customWidth="1"/>
    <col min="14847" max="14847" width="17.5703125" style="264" customWidth="1"/>
    <col min="14848" max="14848" width="18.42578125" style="264" customWidth="1"/>
    <col min="14849" max="14849" width="16.5703125" style="264" customWidth="1"/>
    <col min="14850" max="14850" width="17.7109375" style="264" customWidth="1"/>
    <col min="14851" max="14851" width="17.85546875" style="264" customWidth="1"/>
    <col min="14852" max="14852" width="18.42578125" style="264" customWidth="1"/>
    <col min="14853" max="14853" width="15.42578125" style="264" customWidth="1"/>
    <col min="14854" max="14854" width="14.5703125" style="264" customWidth="1"/>
    <col min="14855" max="14855" width="15" style="264" customWidth="1"/>
    <col min="14856" max="14856" width="6.7109375" style="264" customWidth="1"/>
    <col min="14857" max="14857" width="14.28515625" style="264" customWidth="1"/>
    <col min="14858" max="14858" width="17.5703125" style="264" customWidth="1"/>
    <col min="14859" max="14859" width="27.7109375" style="264" customWidth="1"/>
    <col min="14860" max="14862" width="9.140625" style="264" customWidth="1"/>
    <col min="14863" max="14863" width="14.85546875" style="264" customWidth="1"/>
    <col min="14864" max="14864" width="13.85546875" style="264" customWidth="1"/>
    <col min="14865" max="15086" width="9.140625" style="264" customWidth="1"/>
    <col min="15087" max="15087" width="9.140625" style="264"/>
    <col min="15088" max="15088" width="6.5703125" style="264" customWidth="1"/>
    <col min="15089" max="15089" width="79.5703125" style="264" customWidth="1"/>
    <col min="15090" max="15090" width="23.5703125" style="264" customWidth="1"/>
    <col min="15091" max="15091" width="27.85546875" style="264" customWidth="1"/>
    <col min="15092" max="15092" width="22.28515625" style="264" customWidth="1"/>
    <col min="15093" max="15093" width="23.5703125" style="264" customWidth="1"/>
    <col min="15094" max="15094" width="39" style="264" customWidth="1"/>
    <col min="15095" max="15095" width="36.42578125" style="264" customWidth="1"/>
    <col min="15096" max="15096" width="8" style="264" customWidth="1"/>
    <col min="15097" max="15097" width="15.5703125" style="264" customWidth="1"/>
    <col min="15098" max="15098" width="17.28515625" style="264" customWidth="1"/>
    <col min="15099" max="15099" width="18.85546875" style="264" customWidth="1"/>
    <col min="15100" max="15100" width="81" style="264" customWidth="1"/>
    <col min="15101" max="15101" width="14.85546875" style="264" customWidth="1"/>
    <col min="15102" max="15102" width="15.7109375" style="264" customWidth="1"/>
    <col min="15103" max="15103" width="17.5703125" style="264" customWidth="1"/>
    <col min="15104" max="15104" width="18.42578125" style="264" customWidth="1"/>
    <col min="15105" max="15105" width="16.5703125" style="264" customWidth="1"/>
    <col min="15106" max="15106" width="17.7109375" style="264" customWidth="1"/>
    <col min="15107" max="15107" width="17.85546875" style="264" customWidth="1"/>
    <col min="15108" max="15108" width="18.42578125" style="264" customWidth="1"/>
    <col min="15109" max="15109" width="15.42578125" style="264" customWidth="1"/>
    <col min="15110" max="15110" width="14.5703125" style="264" customWidth="1"/>
    <col min="15111" max="15111" width="15" style="264" customWidth="1"/>
    <col min="15112" max="15112" width="6.7109375" style="264" customWidth="1"/>
    <col min="15113" max="15113" width="14.28515625" style="264" customWidth="1"/>
    <col min="15114" max="15114" width="17.5703125" style="264" customWidth="1"/>
    <col min="15115" max="15115" width="27.7109375" style="264" customWidth="1"/>
    <col min="15116" max="15118" width="9.140625" style="264" customWidth="1"/>
    <col min="15119" max="15119" width="14.85546875" style="264" customWidth="1"/>
    <col min="15120" max="15120" width="13.85546875" style="264" customWidth="1"/>
    <col min="15121" max="15342" width="9.140625" style="264" customWidth="1"/>
    <col min="15343" max="15343" width="9.140625" style="264"/>
    <col min="15344" max="15344" width="6.5703125" style="264" customWidth="1"/>
    <col min="15345" max="15345" width="79.5703125" style="264" customWidth="1"/>
    <col min="15346" max="15346" width="23.5703125" style="264" customWidth="1"/>
    <col min="15347" max="15347" width="27.85546875" style="264" customWidth="1"/>
    <col min="15348" max="15348" width="22.28515625" style="264" customWidth="1"/>
    <col min="15349" max="15349" width="23.5703125" style="264" customWidth="1"/>
    <col min="15350" max="15350" width="39" style="264" customWidth="1"/>
    <col min="15351" max="15351" width="36.42578125" style="264" customWidth="1"/>
    <col min="15352" max="15352" width="8" style="264" customWidth="1"/>
    <col min="15353" max="15353" width="15.5703125" style="264" customWidth="1"/>
    <col min="15354" max="15354" width="17.28515625" style="264" customWidth="1"/>
    <col min="15355" max="15355" width="18.85546875" style="264" customWidth="1"/>
    <col min="15356" max="15356" width="81" style="264" customWidth="1"/>
    <col min="15357" max="15357" width="14.85546875" style="264" customWidth="1"/>
    <col min="15358" max="15358" width="15.7109375" style="264" customWidth="1"/>
    <col min="15359" max="15359" width="17.5703125" style="264" customWidth="1"/>
    <col min="15360" max="15360" width="18.42578125" style="264" customWidth="1"/>
    <col min="15361" max="15361" width="16.5703125" style="264" customWidth="1"/>
    <col min="15362" max="15362" width="17.7109375" style="264" customWidth="1"/>
    <col min="15363" max="15363" width="17.85546875" style="264" customWidth="1"/>
    <col min="15364" max="15364" width="18.42578125" style="264" customWidth="1"/>
    <col min="15365" max="15365" width="15.42578125" style="264" customWidth="1"/>
    <col min="15366" max="15366" width="14.5703125" style="264" customWidth="1"/>
    <col min="15367" max="15367" width="15" style="264" customWidth="1"/>
    <col min="15368" max="15368" width="6.7109375" style="264" customWidth="1"/>
    <col min="15369" max="15369" width="14.28515625" style="264" customWidth="1"/>
    <col min="15370" max="15370" width="17.5703125" style="264" customWidth="1"/>
    <col min="15371" max="15371" width="27.7109375" style="264" customWidth="1"/>
    <col min="15372" max="15374" width="9.140625" style="264" customWidth="1"/>
    <col min="15375" max="15375" width="14.85546875" style="264" customWidth="1"/>
    <col min="15376" max="15376" width="13.85546875" style="264" customWidth="1"/>
    <col min="15377" max="15598" width="9.140625" style="264" customWidth="1"/>
    <col min="15599" max="15599" width="9.140625" style="264"/>
    <col min="15600" max="15600" width="6.5703125" style="264" customWidth="1"/>
    <col min="15601" max="15601" width="79.5703125" style="264" customWidth="1"/>
    <col min="15602" max="15602" width="23.5703125" style="264" customWidth="1"/>
    <col min="15603" max="15603" width="27.85546875" style="264" customWidth="1"/>
    <col min="15604" max="15604" width="22.28515625" style="264" customWidth="1"/>
    <col min="15605" max="15605" width="23.5703125" style="264" customWidth="1"/>
    <col min="15606" max="15606" width="39" style="264" customWidth="1"/>
    <col min="15607" max="15607" width="36.42578125" style="264" customWidth="1"/>
    <col min="15608" max="15608" width="8" style="264" customWidth="1"/>
    <col min="15609" max="15609" width="15.5703125" style="264" customWidth="1"/>
    <col min="15610" max="15610" width="17.28515625" style="264" customWidth="1"/>
    <col min="15611" max="15611" width="18.85546875" style="264" customWidth="1"/>
    <col min="15612" max="15612" width="81" style="264" customWidth="1"/>
    <col min="15613" max="15613" width="14.85546875" style="264" customWidth="1"/>
    <col min="15614" max="15614" width="15.7109375" style="264" customWidth="1"/>
    <col min="15615" max="15615" width="17.5703125" style="264" customWidth="1"/>
    <col min="15616" max="15616" width="18.42578125" style="264" customWidth="1"/>
    <col min="15617" max="15617" width="16.5703125" style="264" customWidth="1"/>
    <col min="15618" max="15618" width="17.7109375" style="264" customWidth="1"/>
    <col min="15619" max="15619" width="17.85546875" style="264" customWidth="1"/>
    <col min="15620" max="15620" width="18.42578125" style="264" customWidth="1"/>
    <col min="15621" max="15621" width="15.42578125" style="264" customWidth="1"/>
    <col min="15622" max="15622" width="14.5703125" style="264" customWidth="1"/>
    <col min="15623" max="15623" width="15" style="264" customWidth="1"/>
    <col min="15624" max="15624" width="6.7109375" style="264" customWidth="1"/>
    <col min="15625" max="15625" width="14.28515625" style="264" customWidth="1"/>
    <col min="15626" max="15626" width="17.5703125" style="264" customWidth="1"/>
    <col min="15627" max="15627" width="27.7109375" style="264" customWidth="1"/>
    <col min="15628" max="15630" width="9.140625" style="264" customWidth="1"/>
    <col min="15631" max="15631" width="14.85546875" style="264" customWidth="1"/>
    <col min="15632" max="15632" width="13.85546875" style="264" customWidth="1"/>
    <col min="15633" max="15854" width="9.140625" style="264" customWidth="1"/>
    <col min="15855" max="15855" width="9.140625" style="264"/>
    <col min="15856" max="15856" width="6.5703125" style="264" customWidth="1"/>
    <col min="15857" max="15857" width="79.5703125" style="264" customWidth="1"/>
    <col min="15858" max="15858" width="23.5703125" style="264" customWidth="1"/>
    <col min="15859" max="15859" width="27.85546875" style="264" customWidth="1"/>
    <col min="15860" max="15860" width="22.28515625" style="264" customWidth="1"/>
    <col min="15861" max="15861" width="23.5703125" style="264" customWidth="1"/>
    <col min="15862" max="15862" width="39" style="264" customWidth="1"/>
    <col min="15863" max="15863" width="36.42578125" style="264" customWidth="1"/>
    <col min="15864" max="15864" width="8" style="264" customWidth="1"/>
    <col min="15865" max="15865" width="15.5703125" style="264" customWidth="1"/>
    <col min="15866" max="15866" width="17.28515625" style="264" customWidth="1"/>
    <col min="15867" max="15867" width="18.85546875" style="264" customWidth="1"/>
    <col min="15868" max="15868" width="81" style="264" customWidth="1"/>
    <col min="15869" max="15869" width="14.85546875" style="264" customWidth="1"/>
    <col min="15870" max="15870" width="15.7109375" style="264" customWidth="1"/>
    <col min="15871" max="15871" width="17.5703125" style="264" customWidth="1"/>
    <col min="15872" max="15872" width="18.42578125" style="264" customWidth="1"/>
    <col min="15873" max="15873" width="16.5703125" style="264" customWidth="1"/>
    <col min="15874" max="15874" width="17.7109375" style="264" customWidth="1"/>
    <col min="15875" max="15875" width="17.85546875" style="264" customWidth="1"/>
    <col min="15876" max="15876" width="18.42578125" style="264" customWidth="1"/>
    <col min="15877" max="15877" width="15.42578125" style="264" customWidth="1"/>
    <col min="15878" max="15878" width="14.5703125" style="264" customWidth="1"/>
    <col min="15879" max="15879" width="15" style="264" customWidth="1"/>
    <col min="15880" max="15880" width="6.7109375" style="264" customWidth="1"/>
    <col min="15881" max="15881" width="14.28515625" style="264" customWidth="1"/>
    <col min="15882" max="15882" width="17.5703125" style="264" customWidth="1"/>
    <col min="15883" max="15883" width="27.7109375" style="264" customWidth="1"/>
    <col min="15884" max="15886" width="9.140625" style="264" customWidth="1"/>
    <col min="15887" max="15887" width="14.85546875" style="264" customWidth="1"/>
    <col min="15888" max="15888" width="13.85546875" style="264" customWidth="1"/>
    <col min="15889" max="16110" width="9.140625" style="264" customWidth="1"/>
    <col min="16111" max="16111" width="9.140625" style="264"/>
    <col min="16112" max="16112" width="6.5703125" style="264" customWidth="1"/>
    <col min="16113" max="16113" width="79.5703125" style="264" customWidth="1"/>
    <col min="16114" max="16114" width="23.5703125" style="264" customWidth="1"/>
    <col min="16115" max="16115" width="27.85546875" style="264" customWidth="1"/>
    <col min="16116" max="16116" width="22.28515625" style="264" customWidth="1"/>
    <col min="16117" max="16117" width="23.5703125" style="264" customWidth="1"/>
    <col min="16118" max="16118" width="39" style="264" customWidth="1"/>
    <col min="16119" max="16119" width="36.42578125" style="264" customWidth="1"/>
    <col min="16120" max="16120" width="8" style="264" customWidth="1"/>
    <col min="16121" max="16121" width="15.5703125" style="264" customWidth="1"/>
    <col min="16122" max="16122" width="17.28515625" style="264" customWidth="1"/>
    <col min="16123" max="16123" width="18.85546875" style="264" customWidth="1"/>
    <col min="16124" max="16124" width="81" style="264" customWidth="1"/>
    <col min="16125" max="16125" width="14.85546875" style="264" customWidth="1"/>
    <col min="16126" max="16126" width="15.7109375" style="264" customWidth="1"/>
    <col min="16127" max="16127" width="17.5703125" style="264" customWidth="1"/>
    <col min="16128" max="16128" width="18.42578125" style="264" customWidth="1"/>
    <col min="16129" max="16129" width="16.5703125" style="264" customWidth="1"/>
    <col min="16130" max="16130" width="17.7109375" style="264" customWidth="1"/>
    <col min="16131" max="16131" width="17.85546875" style="264" customWidth="1"/>
    <col min="16132" max="16132" width="18.42578125" style="264" customWidth="1"/>
    <col min="16133" max="16133" width="15.42578125" style="264" customWidth="1"/>
    <col min="16134" max="16134" width="14.5703125" style="264" customWidth="1"/>
    <col min="16135" max="16135" width="15" style="264" customWidth="1"/>
    <col min="16136" max="16136" width="6.7109375" style="264" customWidth="1"/>
    <col min="16137" max="16137" width="14.28515625" style="264" customWidth="1"/>
    <col min="16138" max="16138" width="17.5703125" style="264" customWidth="1"/>
    <col min="16139" max="16139" width="27.7109375" style="264" customWidth="1"/>
    <col min="16140" max="16142" width="9.140625" style="264" customWidth="1"/>
    <col min="16143" max="16143" width="14.85546875" style="264" customWidth="1"/>
    <col min="16144" max="16144" width="13.85546875" style="264" customWidth="1"/>
    <col min="16145" max="16360" width="9.140625" style="264" customWidth="1"/>
    <col min="16361" max="16384" width="9.140625" style="264"/>
  </cols>
  <sheetData>
    <row r="1" spans="1:28" s="253" customFormat="1" ht="50.25" customHeight="1">
      <c r="A1" s="265" t="s">
        <v>391</v>
      </c>
      <c r="B1" s="265" t="s">
        <v>392</v>
      </c>
      <c r="C1" s="266" t="s">
        <v>393</v>
      </c>
      <c r="D1" s="266" t="s">
        <v>394</v>
      </c>
      <c r="E1" s="265" t="s">
        <v>395</v>
      </c>
      <c r="F1" s="266" t="s">
        <v>396</v>
      </c>
      <c r="G1" s="266" t="s">
        <v>397</v>
      </c>
      <c r="H1" s="266" t="s">
        <v>583</v>
      </c>
      <c r="I1" s="266" t="s">
        <v>249</v>
      </c>
      <c r="J1" s="266" t="s">
        <v>207</v>
      </c>
      <c r="K1" s="265" t="s">
        <v>584</v>
      </c>
      <c r="L1" s="265" t="s">
        <v>585</v>
      </c>
      <c r="M1" s="265" t="s">
        <v>586</v>
      </c>
      <c r="N1" s="265" t="s">
        <v>587</v>
      </c>
      <c r="O1" s="265" t="s">
        <v>588</v>
      </c>
      <c r="P1" s="265" t="s">
        <v>589</v>
      </c>
      <c r="Q1" s="265" t="s">
        <v>590</v>
      </c>
      <c r="R1" s="265" t="s">
        <v>591</v>
      </c>
      <c r="S1" s="265" t="s">
        <v>592</v>
      </c>
      <c r="T1" s="265" t="s">
        <v>593</v>
      </c>
      <c r="U1" s="265" t="s">
        <v>594</v>
      </c>
      <c r="V1" s="265" t="s">
        <v>595</v>
      </c>
      <c r="W1" s="265" t="s">
        <v>596</v>
      </c>
      <c r="X1" s="265" t="s">
        <v>597</v>
      </c>
      <c r="Y1" s="265" t="s">
        <v>598</v>
      </c>
      <c r="Z1" s="265" t="s">
        <v>599</v>
      </c>
      <c r="AA1" s="265" t="s">
        <v>600</v>
      </c>
      <c r="AB1" s="284" t="s">
        <v>601</v>
      </c>
    </row>
    <row r="2" spans="1:28" s="254" customFormat="1">
      <c r="A2" s="267" t="s">
        <v>407</v>
      </c>
      <c r="B2" s="268" t="s">
        <v>408</v>
      </c>
      <c r="C2" s="269" t="s">
        <v>409</v>
      </c>
      <c r="D2" s="270" t="s">
        <v>410</v>
      </c>
      <c r="E2" s="271">
        <v>3</v>
      </c>
      <c r="F2" s="272">
        <v>422105</v>
      </c>
      <c r="G2" s="273" t="s">
        <v>411</v>
      </c>
      <c r="H2" s="274">
        <v>0</v>
      </c>
      <c r="I2" s="281">
        <v>112.7</v>
      </c>
      <c r="J2" s="274">
        <v>0</v>
      </c>
      <c r="K2" s="281">
        <v>249.01</v>
      </c>
      <c r="L2" s="281">
        <v>24.24</v>
      </c>
      <c r="M2" s="281">
        <f>K2-L2</f>
        <v>224.76999999999998</v>
      </c>
      <c r="N2" s="274">
        <v>0</v>
      </c>
      <c r="O2" s="274">
        <v>0</v>
      </c>
      <c r="P2" s="274">
        <f>N2-O2</f>
        <v>0</v>
      </c>
      <c r="Q2" s="282">
        <v>134.54</v>
      </c>
      <c r="R2" s="282">
        <v>72.72</v>
      </c>
      <c r="S2" s="274">
        <f>Q2-R2</f>
        <v>61.819999999999993</v>
      </c>
      <c r="T2" s="274">
        <v>0</v>
      </c>
      <c r="U2" s="274">
        <v>0</v>
      </c>
      <c r="V2" s="274">
        <f>T2-U2</f>
        <v>0</v>
      </c>
      <c r="W2" s="283"/>
      <c r="X2" s="274">
        <v>0</v>
      </c>
      <c r="Y2" s="274">
        <v>0</v>
      </c>
      <c r="Z2" s="274">
        <v>0</v>
      </c>
      <c r="AA2" s="285"/>
      <c r="AB2" s="274">
        <f>SUM(Z2,V2,S2,P2,M2,J2,I2)</f>
        <v>399.28999999999996</v>
      </c>
    </row>
    <row r="3" spans="1:28" s="255" customFormat="1">
      <c r="A3" s="267" t="s">
        <v>407</v>
      </c>
      <c r="B3" s="268" t="s">
        <v>408</v>
      </c>
      <c r="C3" s="269" t="s">
        <v>412</v>
      </c>
      <c r="D3" s="270" t="s">
        <v>413</v>
      </c>
      <c r="E3" s="271">
        <v>2</v>
      </c>
      <c r="F3" s="272">
        <v>223505</v>
      </c>
      <c r="G3" s="273" t="s">
        <v>411</v>
      </c>
      <c r="H3" s="274">
        <v>0</v>
      </c>
      <c r="I3" s="281">
        <v>242.67</v>
      </c>
      <c r="J3" s="274">
        <v>0</v>
      </c>
      <c r="K3" s="281">
        <v>249.01</v>
      </c>
      <c r="L3" s="281">
        <v>3.6</v>
      </c>
      <c r="M3" s="281">
        <f>K3-L3</f>
        <v>245.41</v>
      </c>
      <c r="N3" s="274">
        <v>0</v>
      </c>
      <c r="O3" s="274">
        <v>0</v>
      </c>
      <c r="P3" s="274">
        <f>N3-O3</f>
        <v>0</v>
      </c>
      <c r="Q3" s="274">
        <v>0</v>
      </c>
      <c r="R3" s="274">
        <v>0</v>
      </c>
      <c r="S3" s="274">
        <f t="shared" ref="S3" si="0">Q3-R3</f>
        <v>0</v>
      </c>
      <c r="T3" s="274">
        <v>0</v>
      </c>
      <c r="U3" s="274">
        <v>0</v>
      </c>
      <c r="V3" s="274">
        <f>T3-U3</f>
        <v>0</v>
      </c>
      <c r="W3" s="283"/>
      <c r="X3" s="274">
        <v>0</v>
      </c>
      <c r="Y3" s="274">
        <v>0</v>
      </c>
      <c r="Z3" s="274">
        <v>0</v>
      </c>
      <c r="AA3" s="285"/>
      <c r="AB3" s="274">
        <f t="shared" ref="AB3" si="1">SUM(Z3,V3,S3,P3,M3,J3,I3)</f>
        <v>488.08</v>
      </c>
    </row>
    <row r="4" spans="1:28" s="254" customFormat="1">
      <c r="A4" s="267" t="s">
        <v>407</v>
      </c>
      <c r="B4" s="268" t="s">
        <v>408</v>
      </c>
      <c r="C4" s="269" t="s">
        <v>414</v>
      </c>
      <c r="D4" s="270" t="s">
        <v>415</v>
      </c>
      <c r="E4" s="271">
        <v>3</v>
      </c>
      <c r="F4" s="272">
        <v>513425</v>
      </c>
      <c r="G4" s="273" t="s">
        <v>411</v>
      </c>
      <c r="H4" s="274">
        <v>0</v>
      </c>
      <c r="I4" s="281">
        <v>145.21</v>
      </c>
      <c r="J4" s="274">
        <v>0</v>
      </c>
      <c r="K4" s="281">
        <v>249.01</v>
      </c>
      <c r="L4" s="281">
        <v>24.24</v>
      </c>
      <c r="M4" s="281">
        <f t="shared" ref="M4:M50" si="2">K4-L4</f>
        <v>224.76999999999998</v>
      </c>
      <c r="N4" s="274">
        <v>0</v>
      </c>
      <c r="O4" s="274">
        <v>0</v>
      </c>
      <c r="P4" s="274">
        <f t="shared" ref="P4:P50" si="3">N4-O4</f>
        <v>0</v>
      </c>
      <c r="Q4" s="282">
        <v>252.26</v>
      </c>
      <c r="R4" s="282">
        <v>72.72</v>
      </c>
      <c r="S4" s="274">
        <f t="shared" ref="S4:S32" si="4">Q4-R4</f>
        <v>179.54</v>
      </c>
      <c r="T4" s="274">
        <v>0</v>
      </c>
      <c r="U4" s="274">
        <v>0</v>
      </c>
      <c r="V4" s="274">
        <f t="shared" ref="V4:V35" si="5">T4-U4</f>
        <v>0</v>
      </c>
      <c r="W4" s="283"/>
      <c r="X4" s="274">
        <v>0</v>
      </c>
      <c r="Y4" s="274">
        <v>0</v>
      </c>
      <c r="Z4" s="274">
        <v>0</v>
      </c>
      <c r="AA4" s="285"/>
      <c r="AB4" s="274">
        <f t="shared" ref="AB4:AB32" si="6">SUM(Z4,V4,S4,P4,M4,J4,I4)</f>
        <v>549.52</v>
      </c>
    </row>
    <row r="5" spans="1:28" s="256" customFormat="1">
      <c r="A5" s="267" t="s">
        <v>407</v>
      </c>
      <c r="B5" s="268" t="s">
        <v>408</v>
      </c>
      <c r="C5" s="269" t="s">
        <v>416</v>
      </c>
      <c r="D5" s="270" t="s">
        <v>417</v>
      </c>
      <c r="E5" s="271">
        <v>2</v>
      </c>
      <c r="F5" s="275">
        <v>322205</v>
      </c>
      <c r="G5" s="273" t="s">
        <v>411</v>
      </c>
      <c r="H5" s="274">
        <v>0</v>
      </c>
      <c r="I5" s="281">
        <v>119.6</v>
      </c>
      <c r="J5" s="274">
        <v>0</v>
      </c>
      <c r="K5" s="281">
        <v>249.01</v>
      </c>
      <c r="L5" s="281">
        <v>25.05</v>
      </c>
      <c r="M5" s="281">
        <f t="shared" si="2"/>
        <v>223.95999999999998</v>
      </c>
      <c r="N5" s="274">
        <v>0</v>
      </c>
      <c r="O5" s="274">
        <v>0</v>
      </c>
      <c r="P5" s="274">
        <f t="shared" si="3"/>
        <v>0</v>
      </c>
      <c r="Q5" s="274">
        <v>0</v>
      </c>
      <c r="R5" s="274">
        <v>0</v>
      </c>
      <c r="S5" s="274">
        <f t="shared" si="4"/>
        <v>0</v>
      </c>
      <c r="T5" s="274">
        <v>0</v>
      </c>
      <c r="U5" s="274">
        <v>0</v>
      </c>
      <c r="V5" s="274">
        <f t="shared" si="5"/>
        <v>0</v>
      </c>
      <c r="W5" s="283"/>
      <c r="X5" s="274">
        <v>0</v>
      </c>
      <c r="Y5" s="274">
        <v>0</v>
      </c>
      <c r="Z5" s="274">
        <v>0</v>
      </c>
      <c r="AA5" s="285"/>
      <c r="AB5" s="274">
        <f t="shared" si="6"/>
        <v>343.55999999999995</v>
      </c>
    </row>
    <row r="6" spans="1:28" s="256" customFormat="1">
      <c r="A6" s="267" t="s">
        <v>407</v>
      </c>
      <c r="B6" s="268" t="s">
        <v>408</v>
      </c>
      <c r="C6" s="269" t="s">
        <v>418</v>
      </c>
      <c r="D6" s="270" t="s">
        <v>419</v>
      </c>
      <c r="E6" s="271">
        <v>2</v>
      </c>
      <c r="F6" s="272">
        <v>223505</v>
      </c>
      <c r="G6" s="273" t="s">
        <v>411</v>
      </c>
      <c r="H6" s="274">
        <v>0</v>
      </c>
      <c r="I6" s="281">
        <v>230.4</v>
      </c>
      <c r="J6" s="274">
        <v>0</v>
      </c>
      <c r="K6" s="281">
        <v>249.01</v>
      </c>
      <c r="L6" s="281">
        <v>3.75</v>
      </c>
      <c r="M6" s="281">
        <f t="shared" si="2"/>
        <v>245.26</v>
      </c>
      <c r="N6" s="274">
        <v>0</v>
      </c>
      <c r="O6" s="274">
        <v>0</v>
      </c>
      <c r="P6" s="274">
        <f t="shared" si="3"/>
        <v>0</v>
      </c>
      <c r="Q6" s="282">
        <v>84.09</v>
      </c>
      <c r="R6" s="274">
        <v>0</v>
      </c>
      <c r="S6" s="274">
        <f t="shared" si="4"/>
        <v>84.09</v>
      </c>
      <c r="T6" s="282">
        <v>442.04</v>
      </c>
      <c r="U6" s="274">
        <v>0</v>
      </c>
      <c r="V6" s="282">
        <f t="shared" si="5"/>
        <v>442.04</v>
      </c>
      <c r="W6" s="283" t="s">
        <v>602</v>
      </c>
      <c r="X6" s="274">
        <v>0</v>
      </c>
      <c r="Y6" s="274">
        <v>0</v>
      </c>
      <c r="Z6" s="274">
        <v>0</v>
      </c>
      <c r="AA6" s="285"/>
      <c r="AB6" s="274">
        <f t="shared" si="6"/>
        <v>1001.79</v>
      </c>
    </row>
    <row r="7" spans="1:28" s="255" customFormat="1">
      <c r="A7" s="267" t="s">
        <v>407</v>
      </c>
      <c r="B7" s="268" t="s">
        <v>408</v>
      </c>
      <c r="C7" s="269" t="s">
        <v>420</v>
      </c>
      <c r="D7" s="270" t="s">
        <v>421</v>
      </c>
      <c r="E7" s="271">
        <v>2</v>
      </c>
      <c r="F7" s="272">
        <v>223505</v>
      </c>
      <c r="G7" s="273" t="s">
        <v>411</v>
      </c>
      <c r="H7" s="274">
        <v>0</v>
      </c>
      <c r="I7" s="281">
        <v>247.12</v>
      </c>
      <c r="J7" s="274">
        <v>0</v>
      </c>
      <c r="K7" s="281">
        <v>249.02</v>
      </c>
      <c r="L7" s="281">
        <v>3.6</v>
      </c>
      <c r="M7" s="281">
        <f t="shared" si="2"/>
        <v>245.42000000000002</v>
      </c>
      <c r="N7" s="274">
        <v>0</v>
      </c>
      <c r="O7" s="274">
        <v>0</v>
      </c>
      <c r="P7" s="274">
        <f t="shared" si="3"/>
        <v>0</v>
      </c>
      <c r="Q7" s="274">
        <v>0</v>
      </c>
      <c r="R7" s="274">
        <v>0</v>
      </c>
      <c r="S7" s="274">
        <f t="shared" si="4"/>
        <v>0</v>
      </c>
      <c r="T7" s="274">
        <v>0</v>
      </c>
      <c r="U7" s="274">
        <v>0</v>
      </c>
      <c r="V7" s="274">
        <f t="shared" si="5"/>
        <v>0</v>
      </c>
      <c r="W7" s="283"/>
      <c r="X7" s="274">
        <v>0</v>
      </c>
      <c r="Y7" s="274">
        <v>0</v>
      </c>
      <c r="Z7" s="274">
        <v>0</v>
      </c>
      <c r="AA7" s="285"/>
      <c r="AB7" s="274">
        <f t="shared" si="6"/>
        <v>492.54</v>
      </c>
    </row>
    <row r="8" spans="1:28" s="255" customFormat="1">
      <c r="A8" s="267" t="s">
        <v>407</v>
      </c>
      <c r="B8" s="268" t="s">
        <v>408</v>
      </c>
      <c r="C8" s="269" t="s">
        <v>422</v>
      </c>
      <c r="D8" s="270" t="s">
        <v>423</v>
      </c>
      <c r="E8" s="271">
        <v>3</v>
      </c>
      <c r="F8" s="272">
        <v>513425</v>
      </c>
      <c r="G8" s="273" t="s">
        <v>411</v>
      </c>
      <c r="H8" s="274">
        <v>0</v>
      </c>
      <c r="I8" s="281">
        <v>131.05000000000001</v>
      </c>
      <c r="J8" s="274">
        <v>0</v>
      </c>
      <c r="K8" s="281">
        <v>249.01</v>
      </c>
      <c r="L8" s="281">
        <v>24.24</v>
      </c>
      <c r="M8" s="281">
        <f t="shared" si="2"/>
        <v>224.76999999999998</v>
      </c>
      <c r="N8" s="274">
        <v>0</v>
      </c>
      <c r="O8" s="274">
        <v>0</v>
      </c>
      <c r="P8" s="274">
        <f t="shared" si="3"/>
        <v>0</v>
      </c>
      <c r="Q8" s="274">
        <v>0</v>
      </c>
      <c r="R8" s="274">
        <v>0</v>
      </c>
      <c r="S8" s="274">
        <f t="shared" si="4"/>
        <v>0</v>
      </c>
      <c r="T8" s="274">
        <v>0</v>
      </c>
      <c r="U8" s="274">
        <v>0</v>
      </c>
      <c r="V8" s="274">
        <f t="shared" si="5"/>
        <v>0</v>
      </c>
      <c r="W8" s="283"/>
      <c r="X8" s="274">
        <v>0</v>
      </c>
      <c r="Y8" s="274">
        <v>0</v>
      </c>
      <c r="Z8" s="274">
        <v>0</v>
      </c>
      <c r="AA8" s="285"/>
      <c r="AB8" s="274">
        <f t="shared" si="6"/>
        <v>355.82</v>
      </c>
    </row>
    <row r="9" spans="1:28" s="255" customFormat="1">
      <c r="A9" s="267" t="s">
        <v>407</v>
      </c>
      <c r="B9" s="268" t="s">
        <v>408</v>
      </c>
      <c r="C9" s="269" t="s">
        <v>424</v>
      </c>
      <c r="D9" s="270" t="s">
        <v>425</v>
      </c>
      <c r="E9" s="271">
        <v>3</v>
      </c>
      <c r="F9" s="272">
        <v>521130</v>
      </c>
      <c r="G9" s="273" t="s">
        <v>411</v>
      </c>
      <c r="H9" s="274">
        <v>0</v>
      </c>
      <c r="I9" s="281">
        <v>117.99</v>
      </c>
      <c r="J9" s="274">
        <v>0</v>
      </c>
      <c r="K9" s="281">
        <v>249.01</v>
      </c>
      <c r="L9" s="281">
        <v>24.24</v>
      </c>
      <c r="M9" s="281">
        <f t="shared" si="2"/>
        <v>224.76999999999998</v>
      </c>
      <c r="N9" s="274">
        <v>0</v>
      </c>
      <c r="O9" s="274">
        <v>0</v>
      </c>
      <c r="P9" s="274">
        <f t="shared" si="3"/>
        <v>0</v>
      </c>
      <c r="Q9" s="282">
        <v>318.3</v>
      </c>
      <c r="R9" s="282">
        <v>72.72</v>
      </c>
      <c r="S9" s="274">
        <f t="shared" si="4"/>
        <v>245.58</v>
      </c>
      <c r="T9" s="274">
        <v>0</v>
      </c>
      <c r="U9" s="274">
        <v>0</v>
      </c>
      <c r="V9" s="274">
        <f t="shared" si="5"/>
        <v>0</v>
      </c>
      <c r="W9" s="283"/>
      <c r="X9" s="274">
        <v>0</v>
      </c>
      <c r="Y9" s="274">
        <v>0</v>
      </c>
      <c r="Z9" s="274">
        <v>0</v>
      </c>
      <c r="AA9" s="285"/>
      <c r="AB9" s="274">
        <f t="shared" si="6"/>
        <v>588.34</v>
      </c>
    </row>
    <row r="10" spans="1:28" s="255" customFormat="1">
      <c r="A10" s="267" t="s">
        <v>407</v>
      </c>
      <c r="B10" s="268" t="s">
        <v>408</v>
      </c>
      <c r="C10" s="276" t="s">
        <v>426</v>
      </c>
      <c r="D10" s="70" t="s">
        <v>427</v>
      </c>
      <c r="E10" s="271">
        <v>2</v>
      </c>
      <c r="F10" s="275">
        <v>223505</v>
      </c>
      <c r="G10" s="273" t="s">
        <v>411</v>
      </c>
      <c r="H10" s="274">
        <v>0</v>
      </c>
      <c r="I10" s="281">
        <v>304.58999999999997</v>
      </c>
      <c r="J10" s="274">
        <v>0</v>
      </c>
      <c r="K10" s="281">
        <v>249.01</v>
      </c>
      <c r="L10" s="281">
        <v>4.5</v>
      </c>
      <c r="M10" s="281">
        <f t="shared" si="2"/>
        <v>244.51</v>
      </c>
      <c r="N10" s="274">
        <v>0</v>
      </c>
      <c r="O10" s="274">
        <v>0</v>
      </c>
      <c r="P10" s="274">
        <f t="shared" si="3"/>
        <v>0</v>
      </c>
      <c r="Q10" s="274">
        <v>0</v>
      </c>
      <c r="R10" s="274">
        <v>0</v>
      </c>
      <c r="S10" s="274">
        <f t="shared" si="4"/>
        <v>0</v>
      </c>
      <c r="T10" s="274">
        <v>0</v>
      </c>
      <c r="U10" s="274">
        <v>0</v>
      </c>
      <c r="V10" s="274">
        <f t="shared" si="5"/>
        <v>0</v>
      </c>
      <c r="W10" s="283"/>
      <c r="X10" s="274">
        <v>0</v>
      </c>
      <c r="Y10" s="274">
        <v>0</v>
      </c>
      <c r="Z10" s="274">
        <v>0</v>
      </c>
      <c r="AA10" s="285"/>
      <c r="AB10" s="274">
        <f t="shared" si="6"/>
        <v>549.09999999999991</v>
      </c>
    </row>
    <row r="11" spans="1:28" s="254" customFormat="1">
      <c r="A11" s="267" t="s">
        <v>407</v>
      </c>
      <c r="B11" s="268" t="s">
        <v>408</v>
      </c>
      <c r="C11" s="269" t="s">
        <v>428</v>
      </c>
      <c r="D11" s="270" t="s">
        <v>429</v>
      </c>
      <c r="E11" s="271">
        <v>2</v>
      </c>
      <c r="F11" s="275">
        <v>322205</v>
      </c>
      <c r="G11" s="273" t="s">
        <v>411</v>
      </c>
      <c r="H11" s="274">
        <v>0</v>
      </c>
      <c r="I11" s="281">
        <v>131.46</v>
      </c>
      <c r="J11" s="274">
        <v>0</v>
      </c>
      <c r="K11" s="281">
        <v>249.01</v>
      </c>
      <c r="L11" s="281">
        <v>25.05</v>
      </c>
      <c r="M11" s="281">
        <f t="shared" si="2"/>
        <v>223.95999999999998</v>
      </c>
      <c r="N11" s="274">
        <v>0</v>
      </c>
      <c r="O11" s="274">
        <v>0</v>
      </c>
      <c r="P11" s="274">
        <f t="shared" si="3"/>
        <v>0</v>
      </c>
      <c r="Q11" s="282">
        <v>168.17</v>
      </c>
      <c r="R11" s="282">
        <v>75.150000000000006</v>
      </c>
      <c r="S11" s="274">
        <f t="shared" si="4"/>
        <v>93.019999999999982</v>
      </c>
      <c r="T11" s="274">
        <v>0</v>
      </c>
      <c r="U11" s="274">
        <v>0</v>
      </c>
      <c r="V11" s="274">
        <f t="shared" si="5"/>
        <v>0</v>
      </c>
      <c r="W11" s="283"/>
      <c r="X11" s="274">
        <v>0</v>
      </c>
      <c r="Y11" s="274">
        <v>0</v>
      </c>
      <c r="Z11" s="274">
        <v>0</v>
      </c>
      <c r="AA11" s="285"/>
      <c r="AB11" s="274">
        <f t="shared" si="6"/>
        <v>448.43999999999994</v>
      </c>
    </row>
    <row r="12" spans="1:28" s="254" customFormat="1">
      <c r="A12" s="267" t="s">
        <v>407</v>
      </c>
      <c r="B12" s="268" t="s">
        <v>408</v>
      </c>
      <c r="C12" s="269" t="s">
        <v>430</v>
      </c>
      <c r="D12" s="270" t="s">
        <v>431</v>
      </c>
      <c r="E12" s="271">
        <v>2</v>
      </c>
      <c r="F12" s="272">
        <v>322205</v>
      </c>
      <c r="G12" s="273" t="s">
        <v>411</v>
      </c>
      <c r="H12" s="274">
        <v>0</v>
      </c>
      <c r="I12" s="281">
        <v>131.46</v>
      </c>
      <c r="J12" s="274">
        <v>0</v>
      </c>
      <c r="K12" s="281">
        <v>249.01</v>
      </c>
      <c r="L12" s="281">
        <v>25.05</v>
      </c>
      <c r="M12" s="281">
        <f t="shared" si="2"/>
        <v>223.95999999999998</v>
      </c>
      <c r="N12" s="274">
        <v>0</v>
      </c>
      <c r="O12" s="274">
        <v>0</v>
      </c>
      <c r="P12" s="274">
        <f t="shared" si="3"/>
        <v>0</v>
      </c>
      <c r="Q12" s="282">
        <v>229.7</v>
      </c>
      <c r="R12" s="282">
        <v>75.150000000000006</v>
      </c>
      <c r="S12" s="274">
        <f t="shared" si="4"/>
        <v>154.54999999999998</v>
      </c>
      <c r="T12" s="282">
        <v>69.41</v>
      </c>
      <c r="U12" s="274">
        <v>0</v>
      </c>
      <c r="V12" s="282">
        <f t="shared" si="5"/>
        <v>69.41</v>
      </c>
      <c r="W12" s="283" t="s">
        <v>602</v>
      </c>
      <c r="X12" s="274">
        <v>0</v>
      </c>
      <c r="Y12" s="274">
        <v>0</v>
      </c>
      <c r="Z12" s="274">
        <v>0</v>
      </c>
      <c r="AA12" s="285"/>
      <c r="AB12" s="274">
        <f t="shared" si="6"/>
        <v>579.38</v>
      </c>
    </row>
    <row r="13" spans="1:28" s="255" customFormat="1">
      <c r="A13" s="267" t="s">
        <v>407</v>
      </c>
      <c r="B13" s="268" t="s">
        <v>408</v>
      </c>
      <c r="C13" s="269" t="s">
        <v>432</v>
      </c>
      <c r="D13" s="270" t="s">
        <v>433</v>
      </c>
      <c r="E13" s="271">
        <v>2</v>
      </c>
      <c r="F13" s="272">
        <v>322205</v>
      </c>
      <c r="G13" s="273" t="s">
        <v>411</v>
      </c>
      <c r="H13" s="274">
        <v>0</v>
      </c>
      <c r="I13" s="281">
        <v>119.6</v>
      </c>
      <c r="J13" s="274">
        <v>0</v>
      </c>
      <c r="K13" s="281">
        <v>249.02</v>
      </c>
      <c r="L13" s="281">
        <v>25.05</v>
      </c>
      <c r="M13" s="281">
        <f t="shared" si="2"/>
        <v>223.97</v>
      </c>
      <c r="N13" s="274">
        <v>0</v>
      </c>
      <c r="O13" s="274">
        <v>0</v>
      </c>
      <c r="P13" s="274">
        <f t="shared" si="3"/>
        <v>0</v>
      </c>
      <c r="Q13" s="274">
        <v>86.25</v>
      </c>
      <c r="R13" s="282">
        <v>75.150000000000006</v>
      </c>
      <c r="S13" s="216">
        <f t="shared" si="4"/>
        <v>11.099999999999994</v>
      </c>
      <c r="T13" s="274">
        <v>0</v>
      </c>
      <c r="U13" s="274">
        <v>0</v>
      </c>
      <c r="V13" s="274">
        <f t="shared" si="5"/>
        <v>0</v>
      </c>
      <c r="W13" s="283"/>
      <c r="X13" s="274">
        <v>0</v>
      </c>
      <c r="Y13" s="274">
        <v>0</v>
      </c>
      <c r="Z13" s="274">
        <v>0</v>
      </c>
      <c r="AA13" s="285"/>
      <c r="AB13" s="274">
        <f t="shared" si="6"/>
        <v>354.66999999999996</v>
      </c>
    </row>
    <row r="14" spans="1:28" s="255" customFormat="1">
      <c r="A14" s="267" t="s">
        <v>407</v>
      </c>
      <c r="B14" s="268" t="s">
        <v>408</v>
      </c>
      <c r="C14" s="51" t="s">
        <v>434</v>
      </c>
      <c r="D14" s="70" t="s">
        <v>435</v>
      </c>
      <c r="E14" s="271">
        <v>2</v>
      </c>
      <c r="F14" s="272">
        <v>322205</v>
      </c>
      <c r="G14" s="273" t="s">
        <v>411</v>
      </c>
      <c r="H14" s="274">
        <v>0</v>
      </c>
      <c r="I14" s="281">
        <v>123.16</v>
      </c>
      <c r="J14" s="274">
        <v>0</v>
      </c>
      <c r="K14" s="281">
        <v>249.02</v>
      </c>
      <c r="L14" s="281">
        <v>25.05</v>
      </c>
      <c r="M14" s="281">
        <f t="shared" si="2"/>
        <v>223.97</v>
      </c>
      <c r="N14" s="274">
        <v>0</v>
      </c>
      <c r="O14" s="274">
        <v>0</v>
      </c>
      <c r="P14" s="274">
        <f t="shared" si="3"/>
        <v>0</v>
      </c>
      <c r="Q14" s="274">
        <v>0</v>
      </c>
      <c r="R14" s="274">
        <v>0</v>
      </c>
      <c r="S14" s="274">
        <f t="shared" si="4"/>
        <v>0</v>
      </c>
      <c r="T14" s="274">
        <v>0</v>
      </c>
      <c r="U14" s="274">
        <v>0</v>
      </c>
      <c r="V14" s="274">
        <f t="shared" si="5"/>
        <v>0</v>
      </c>
      <c r="W14" s="283"/>
      <c r="X14" s="274">
        <v>0</v>
      </c>
      <c r="Y14" s="274">
        <v>0</v>
      </c>
      <c r="Z14" s="274">
        <v>0</v>
      </c>
      <c r="AA14" s="285"/>
      <c r="AB14" s="274">
        <f t="shared" si="6"/>
        <v>347.13</v>
      </c>
    </row>
    <row r="15" spans="1:28" s="255" customFormat="1">
      <c r="A15" s="267" t="s">
        <v>407</v>
      </c>
      <c r="B15" s="268" t="s">
        <v>408</v>
      </c>
      <c r="C15" s="269" t="s">
        <v>436</v>
      </c>
      <c r="D15" s="270" t="s">
        <v>250</v>
      </c>
      <c r="E15" s="271">
        <v>2</v>
      </c>
      <c r="F15" s="272">
        <v>223505</v>
      </c>
      <c r="G15" s="273" t="s">
        <v>411</v>
      </c>
      <c r="H15" s="274">
        <v>0</v>
      </c>
      <c r="I15" s="274">
        <v>0</v>
      </c>
      <c r="J15" s="274">
        <v>199.12</v>
      </c>
      <c r="K15" s="281">
        <v>249.02</v>
      </c>
      <c r="L15" s="281">
        <v>3.48</v>
      </c>
      <c r="M15" s="281">
        <f t="shared" si="2"/>
        <v>245.54000000000002</v>
      </c>
      <c r="N15" s="274">
        <v>0</v>
      </c>
      <c r="O15" s="274">
        <v>0</v>
      </c>
      <c r="P15" s="274">
        <f t="shared" si="3"/>
        <v>0</v>
      </c>
      <c r="Q15" s="274">
        <v>0</v>
      </c>
      <c r="R15" s="274">
        <v>0</v>
      </c>
      <c r="S15" s="274">
        <f t="shared" si="4"/>
        <v>0</v>
      </c>
      <c r="T15" s="274">
        <v>0</v>
      </c>
      <c r="U15" s="274">
        <v>0</v>
      </c>
      <c r="V15" s="274">
        <f t="shared" si="5"/>
        <v>0</v>
      </c>
      <c r="W15" s="283"/>
      <c r="X15" s="274">
        <v>0</v>
      </c>
      <c r="Y15" s="274">
        <v>0</v>
      </c>
      <c r="Z15" s="274">
        <v>0</v>
      </c>
      <c r="AA15" s="285"/>
      <c r="AB15" s="274">
        <f t="shared" si="6"/>
        <v>444.66</v>
      </c>
    </row>
    <row r="16" spans="1:28" s="255" customFormat="1">
      <c r="A16" s="267" t="s">
        <v>407</v>
      </c>
      <c r="B16" s="268" t="s">
        <v>408</v>
      </c>
      <c r="C16" s="269" t="s">
        <v>437</v>
      </c>
      <c r="D16" s="270" t="s">
        <v>438</v>
      </c>
      <c r="E16" s="271">
        <v>2</v>
      </c>
      <c r="F16" s="272">
        <v>223505</v>
      </c>
      <c r="G16" s="273" t="s">
        <v>411</v>
      </c>
      <c r="H16" s="274">
        <v>0</v>
      </c>
      <c r="I16" s="281">
        <v>221.96</v>
      </c>
      <c r="J16" s="274">
        <v>0</v>
      </c>
      <c r="K16" s="281">
        <v>249.02</v>
      </c>
      <c r="L16" s="281">
        <v>3.6</v>
      </c>
      <c r="M16" s="281">
        <f t="shared" si="2"/>
        <v>245.42000000000002</v>
      </c>
      <c r="N16" s="274">
        <v>0</v>
      </c>
      <c r="O16" s="274">
        <v>0</v>
      </c>
      <c r="P16" s="274">
        <f t="shared" si="3"/>
        <v>0</v>
      </c>
      <c r="Q16" s="274">
        <v>0</v>
      </c>
      <c r="R16" s="274">
        <v>0</v>
      </c>
      <c r="S16" s="274">
        <f t="shared" si="4"/>
        <v>0</v>
      </c>
      <c r="T16" s="274">
        <v>0</v>
      </c>
      <c r="U16" s="274">
        <v>0</v>
      </c>
      <c r="V16" s="274">
        <f t="shared" si="5"/>
        <v>0</v>
      </c>
      <c r="W16" s="283"/>
      <c r="X16" s="274">
        <v>0</v>
      </c>
      <c r="Y16" s="274">
        <v>0</v>
      </c>
      <c r="Z16" s="274">
        <v>0</v>
      </c>
      <c r="AA16" s="285"/>
      <c r="AB16" s="274">
        <f t="shared" si="6"/>
        <v>467.38</v>
      </c>
    </row>
    <row r="17" spans="1:28" s="255" customFormat="1">
      <c r="A17" s="267" t="s">
        <v>407</v>
      </c>
      <c r="B17" s="268" t="s">
        <v>408</v>
      </c>
      <c r="C17" s="269" t="s">
        <v>439</v>
      </c>
      <c r="D17" s="270" t="s">
        <v>440</v>
      </c>
      <c r="E17" s="271">
        <v>3</v>
      </c>
      <c r="F17" s="272">
        <v>514320</v>
      </c>
      <c r="G17" s="273" t="s">
        <v>411</v>
      </c>
      <c r="H17" s="274">
        <v>0</v>
      </c>
      <c r="I17" s="281">
        <v>116.36</v>
      </c>
      <c r="J17" s="274">
        <v>0</v>
      </c>
      <c r="K17" s="281">
        <v>249.02</v>
      </c>
      <c r="L17" s="281">
        <v>24.24</v>
      </c>
      <c r="M17" s="281">
        <f t="shared" si="2"/>
        <v>224.78</v>
      </c>
      <c r="N17" s="274">
        <v>0</v>
      </c>
      <c r="O17" s="274">
        <v>0</v>
      </c>
      <c r="P17" s="274">
        <f t="shared" si="3"/>
        <v>0</v>
      </c>
      <c r="Q17" s="282">
        <v>126.13</v>
      </c>
      <c r="R17" s="282">
        <v>72.72</v>
      </c>
      <c r="S17" s="274">
        <f t="shared" si="4"/>
        <v>53.41</v>
      </c>
      <c r="T17" s="282">
        <v>69.430000000000007</v>
      </c>
      <c r="U17" s="274">
        <v>0</v>
      </c>
      <c r="V17" s="282">
        <f t="shared" si="5"/>
        <v>69.430000000000007</v>
      </c>
      <c r="W17" s="283" t="s">
        <v>602</v>
      </c>
      <c r="X17" s="274">
        <v>0</v>
      </c>
      <c r="Y17" s="274">
        <v>0</v>
      </c>
      <c r="Z17" s="274">
        <v>0</v>
      </c>
      <c r="AA17" s="285"/>
      <c r="AB17" s="274">
        <f t="shared" si="6"/>
        <v>463.98</v>
      </c>
    </row>
    <row r="18" spans="1:28" s="255" customFormat="1">
      <c r="A18" s="267" t="s">
        <v>407</v>
      </c>
      <c r="B18" s="268" t="s">
        <v>408</v>
      </c>
      <c r="C18" s="269" t="s">
        <v>441</v>
      </c>
      <c r="D18" s="270" t="s">
        <v>442</v>
      </c>
      <c r="E18" s="271">
        <v>2</v>
      </c>
      <c r="F18" s="277">
        <v>223505</v>
      </c>
      <c r="G18" s="273" t="s">
        <v>411</v>
      </c>
      <c r="H18" s="274">
        <v>0</v>
      </c>
      <c r="I18" s="281">
        <v>243.98</v>
      </c>
      <c r="J18" s="274">
        <v>0</v>
      </c>
      <c r="K18" s="281">
        <v>249.02</v>
      </c>
      <c r="L18" s="281">
        <v>3.6</v>
      </c>
      <c r="M18" s="281">
        <f t="shared" si="2"/>
        <v>245.42000000000002</v>
      </c>
      <c r="N18" s="274">
        <v>0</v>
      </c>
      <c r="O18" s="274">
        <v>0</v>
      </c>
      <c r="P18" s="274">
        <f t="shared" si="3"/>
        <v>0</v>
      </c>
      <c r="Q18" s="274">
        <v>0</v>
      </c>
      <c r="R18" s="274">
        <v>0</v>
      </c>
      <c r="S18" s="274">
        <f t="shared" si="4"/>
        <v>0</v>
      </c>
      <c r="T18" s="274">
        <v>0</v>
      </c>
      <c r="U18" s="274">
        <v>0</v>
      </c>
      <c r="V18" s="274">
        <f t="shared" si="5"/>
        <v>0</v>
      </c>
      <c r="W18" s="283"/>
      <c r="X18" s="274">
        <v>0</v>
      </c>
      <c r="Y18" s="274">
        <v>0</v>
      </c>
      <c r="Z18" s="274">
        <v>0</v>
      </c>
      <c r="AA18" s="285"/>
      <c r="AB18" s="274">
        <f t="shared" si="6"/>
        <v>489.4</v>
      </c>
    </row>
    <row r="19" spans="1:28" s="255" customFormat="1">
      <c r="A19" s="267" t="s">
        <v>407</v>
      </c>
      <c r="B19" s="268" t="s">
        <v>408</v>
      </c>
      <c r="C19" s="269" t="s">
        <v>443</v>
      </c>
      <c r="D19" s="270" t="s">
        <v>444</v>
      </c>
      <c r="E19" s="271">
        <v>1</v>
      </c>
      <c r="F19" s="275">
        <v>225124</v>
      </c>
      <c r="G19" s="273" t="s">
        <v>411</v>
      </c>
      <c r="H19" s="274">
        <v>0</v>
      </c>
      <c r="I19" s="281">
        <v>476.99</v>
      </c>
      <c r="J19" s="274">
        <v>0</v>
      </c>
      <c r="K19" s="274">
        <v>0</v>
      </c>
      <c r="L19" s="274">
        <v>0</v>
      </c>
      <c r="M19" s="282">
        <f t="shared" si="2"/>
        <v>0</v>
      </c>
      <c r="N19" s="274">
        <v>0</v>
      </c>
      <c r="O19" s="274">
        <v>0</v>
      </c>
      <c r="P19" s="274">
        <f t="shared" si="3"/>
        <v>0</v>
      </c>
      <c r="Q19" s="274">
        <v>0</v>
      </c>
      <c r="R19" s="274">
        <v>0</v>
      </c>
      <c r="S19" s="274">
        <f t="shared" si="4"/>
        <v>0</v>
      </c>
      <c r="T19" s="274">
        <v>0</v>
      </c>
      <c r="U19" s="274">
        <v>0</v>
      </c>
      <c r="V19" s="274">
        <f t="shared" si="5"/>
        <v>0</v>
      </c>
      <c r="W19" s="283"/>
      <c r="X19" s="274">
        <v>0</v>
      </c>
      <c r="Y19" s="274">
        <v>0</v>
      </c>
      <c r="Z19" s="274">
        <v>0</v>
      </c>
      <c r="AA19" s="285"/>
      <c r="AB19" s="274">
        <f t="shared" si="6"/>
        <v>476.99</v>
      </c>
    </row>
    <row r="20" spans="1:28" s="255" customFormat="1">
      <c r="A20" s="267" t="s">
        <v>407</v>
      </c>
      <c r="B20" s="268" t="s">
        <v>408</v>
      </c>
      <c r="C20" s="269" t="s">
        <v>445</v>
      </c>
      <c r="D20" s="270" t="s">
        <v>446</v>
      </c>
      <c r="E20" s="271">
        <v>3</v>
      </c>
      <c r="F20" s="275">
        <v>782320</v>
      </c>
      <c r="G20" s="273" t="s">
        <v>411</v>
      </c>
      <c r="H20" s="274">
        <v>0</v>
      </c>
      <c r="I20" s="281">
        <v>166.67</v>
      </c>
      <c r="J20" s="274">
        <v>0</v>
      </c>
      <c r="K20" s="281">
        <v>249.02</v>
      </c>
      <c r="L20" s="281">
        <v>31</v>
      </c>
      <c r="M20" s="281">
        <f t="shared" si="2"/>
        <v>218.02</v>
      </c>
      <c r="N20" s="274">
        <v>0</v>
      </c>
      <c r="O20" s="274">
        <v>0</v>
      </c>
      <c r="P20" s="274">
        <f t="shared" si="3"/>
        <v>0</v>
      </c>
      <c r="Q20" s="274">
        <v>0</v>
      </c>
      <c r="R20" s="274">
        <v>0</v>
      </c>
      <c r="S20" s="274">
        <f t="shared" si="4"/>
        <v>0</v>
      </c>
      <c r="T20" s="274">
        <v>0</v>
      </c>
      <c r="U20" s="274">
        <v>0</v>
      </c>
      <c r="V20" s="274">
        <f t="shared" si="5"/>
        <v>0</v>
      </c>
      <c r="W20" s="283"/>
      <c r="X20" s="274">
        <v>0</v>
      </c>
      <c r="Y20" s="274">
        <v>0</v>
      </c>
      <c r="Z20" s="274">
        <v>0</v>
      </c>
      <c r="AA20" s="285"/>
      <c r="AB20" s="274">
        <f t="shared" si="6"/>
        <v>384.69</v>
      </c>
    </row>
    <row r="21" spans="1:28" s="255" customFormat="1">
      <c r="A21" s="267" t="s">
        <v>407</v>
      </c>
      <c r="B21" s="268" t="s">
        <v>408</v>
      </c>
      <c r="C21" s="269" t="s">
        <v>447</v>
      </c>
      <c r="D21" s="270" t="s">
        <v>448</v>
      </c>
      <c r="E21" s="271">
        <v>3</v>
      </c>
      <c r="F21" s="272">
        <v>422105</v>
      </c>
      <c r="G21" s="273" t="s">
        <v>411</v>
      </c>
      <c r="H21" s="274">
        <v>0</v>
      </c>
      <c r="I21" s="281">
        <v>110.08</v>
      </c>
      <c r="J21" s="274">
        <v>0</v>
      </c>
      <c r="K21" s="281">
        <v>249.02</v>
      </c>
      <c r="L21" s="281">
        <v>24.24</v>
      </c>
      <c r="M21" s="281">
        <f t="shared" si="2"/>
        <v>224.78</v>
      </c>
      <c r="N21" s="274">
        <v>0</v>
      </c>
      <c r="O21" s="274">
        <v>0</v>
      </c>
      <c r="P21" s="274">
        <f t="shared" si="3"/>
        <v>0</v>
      </c>
      <c r="Q21" s="282">
        <v>252.26</v>
      </c>
      <c r="R21" s="282">
        <v>72.72</v>
      </c>
      <c r="S21" s="274">
        <f t="shared" si="4"/>
        <v>179.54</v>
      </c>
      <c r="T21" s="274">
        <v>0</v>
      </c>
      <c r="U21" s="274">
        <v>0</v>
      </c>
      <c r="V21" s="274">
        <f t="shared" si="5"/>
        <v>0</v>
      </c>
      <c r="W21" s="283"/>
      <c r="X21" s="274">
        <v>0</v>
      </c>
      <c r="Y21" s="274">
        <v>0</v>
      </c>
      <c r="Z21" s="274">
        <v>0</v>
      </c>
      <c r="AA21" s="285"/>
      <c r="AB21" s="274">
        <f t="shared" si="6"/>
        <v>514.4</v>
      </c>
    </row>
    <row r="22" spans="1:28" s="255" customFormat="1">
      <c r="A22" s="267" t="s">
        <v>407</v>
      </c>
      <c r="B22" s="268" t="s">
        <v>408</v>
      </c>
      <c r="C22" s="269" t="s">
        <v>449</v>
      </c>
      <c r="D22" s="270" t="s">
        <v>450</v>
      </c>
      <c r="E22" s="271">
        <v>2</v>
      </c>
      <c r="F22" s="272">
        <v>223505</v>
      </c>
      <c r="G22" s="273" t="s">
        <v>411</v>
      </c>
      <c r="H22" s="274">
        <v>0</v>
      </c>
      <c r="I22" s="281">
        <v>247.12</v>
      </c>
      <c r="J22" s="274">
        <v>0</v>
      </c>
      <c r="K22" s="281">
        <v>249.02</v>
      </c>
      <c r="L22" s="281">
        <v>3.6</v>
      </c>
      <c r="M22" s="281">
        <f t="shared" si="2"/>
        <v>245.42000000000002</v>
      </c>
      <c r="N22" s="274">
        <v>0</v>
      </c>
      <c r="O22" s="274">
        <v>0</v>
      </c>
      <c r="P22" s="274">
        <f t="shared" si="3"/>
        <v>0</v>
      </c>
      <c r="Q22" s="274">
        <v>0</v>
      </c>
      <c r="R22" s="274">
        <v>0</v>
      </c>
      <c r="S22" s="274">
        <f t="shared" si="4"/>
        <v>0</v>
      </c>
      <c r="T22" s="274">
        <v>0</v>
      </c>
      <c r="U22" s="274">
        <v>0</v>
      </c>
      <c r="V22" s="274">
        <f t="shared" si="5"/>
        <v>0</v>
      </c>
      <c r="W22" s="283"/>
      <c r="X22" s="274">
        <v>0</v>
      </c>
      <c r="Y22" s="274">
        <v>0</v>
      </c>
      <c r="Z22" s="274">
        <v>0</v>
      </c>
      <c r="AA22" s="285"/>
      <c r="AB22" s="274">
        <f t="shared" si="6"/>
        <v>492.54</v>
      </c>
    </row>
    <row r="23" spans="1:28" s="255" customFormat="1">
      <c r="A23" s="267" t="s">
        <v>407</v>
      </c>
      <c r="B23" s="268" t="s">
        <v>408</v>
      </c>
      <c r="C23" s="269" t="s">
        <v>451</v>
      </c>
      <c r="D23" s="270" t="s">
        <v>452</v>
      </c>
      <c r="E23" s="271">
        <v>2</v>
      </c>
      <c r="F23" s="272">
        <v>322205</v>
      </c>
      <c r="G23" s="273" t="s">
        <v>411</v>
      </c>
      <c r="H23" s="274">
        <v>0</v>
      </c>
      <c r="I23" s="281">
        <v>132.65</v>
      </c>
      <c r="J23" s="274">
        <v>0</v>
      </c>
      <c r="K23" s="281">
        <v>249.02</v>
      </c>
      <c r="L23" s="281">
        <v>25.05</v>
      </c>
      <c r="M23" s="281">
        <f t="shared" si="2"/>
        <v>223.97</v>
      </c>
      <c r="N23" s="274">
        <v>0</v>
      </c>
      <c r="O23" s="274">
        <v>0</v>
      </c>
      <c r="P23" s="274">
        <f t="shared" si="3"/>
        <v>0</v>
      </c>
      <c r="Q23" s="282">
        <v>84.09</v>
      </c>
      <c r="R23" s="282">
        <v>75.150000000000006</v>
      </c>
      <c r="S23" s="274">
        <f t="shared" si="4"/>
        <v>8.9399999999999977</v>
      </c>
      <c r="T23" s="282">
        <v>138.82</v>
      </c>
      <c r="U23" s="274">
        <v>0</v>
      </c>
      <c r="V23" s="282">
        <f t="shared" si="5"/>
        <v>138.82</v>
      </c>
      <c r="W23" s="283" t="s">
        <v>602</v>
      </c>
      <c r="X23" s="274">
        <v>0</v>
      </c>
      <c r="Y23" s="274">
        <v>0</v>
      </c>
      <c r="Z23" s="274">
        <v>0</v>
      </c>
      <c r="AA23" s="285"/>
      <c r="AB23" s="274">
        <f t="shared" si="6"/>
        <v>504.38</v>
      </c>
    </row>
    <row r="24" spans="1:28" s="255" customFormat="1">
      <c r="A24" s="267" t="s">
        <v>407</v>
      </c>
      <c r="B24" s="268" t="s">
        <v>408</v>
      </c>
      <c r="C24" s="269" t="s">
        <v>453</v>
      </c>
      <c r="D24" s="270" t="s">
        <v>454</v>
      </c>
      <c r="E24" s="271">
        <v>3</v>
      </c>
      <c r="F24" s="272">
        <v>514320</v>
      </c>
      <c r="G24" s="273" t="s">
        <v>411</v>
      </c>
      <c r="H24" s="274">
        <v>0</v>
      </c>
      <c r="I24" s="281">
        <v>142.72</v>
      </c>
      <c r="J24" s="274">
        <v>0</v>
      </c>
      <c r="K24" s="281">
        <v>249.02</v>
      </c>
      <c r="L24" s="281">
        <v>24.24</v>
      </c>
      <c r="M24" s="281">
        <f t="shared" si="2"/>
        <v>224.78</v>
      </c>
      <c r="N24" s="274">
        <v>0</v>
      </c>
      <c r="O24" s="274">
        <v>0</v>
      </c>
      <c r="P24" s="274">
        <f t="shared" si="3"/>
        <v>0</v>
      </c>
      <c r="Q24" s="274">
        <v>0</v>
      </c>
      <c r="R24" s="274">
        <v>0</v>
      </c>
      <c r="S24" s="274">
        <f t="shared" si="4"/>
        <v>0</v>
      </c>
      <c r="T24" s="274">
        <v>0</v>
      </c>
      <c r="U24" s="274">
        <v>0</v>
      </c>
      <c r="V24" s="274">
        <f t="shared" si="5"/>
        <v>0</v>
      </c>
      <c r="W24" s="283"/>
      <c r="X24" s="274">
        <v>0</v>
      </c>
      <c r="Y24" s="274">
        <v>0</v>
      </c>
      <c r="Z24" s="274">
        <v>0</v>
      </c>
      <c r="AA24" s="285"/>
      <c r="AB24" s="274">
        <f t="shared" si="6"/>
        <v>367.5</v>
      </c>
    </row>
    <row r="25" spans="1:28" s="255" customFormat="1">
      <c r="A25" s="267" t="s">
        <v>407</v>
      </c>
      <c r="B25" s="268" t="s">
        <v>408</v>
      </c>
      <c r="C25" s="276" t="s">
        <v>455</v>
      </c>
      <c r="D25" s="278" t="s">
        <v>456</v>
      </c>
      <c r="E25" s="271">
        <v>2</v>
      </c>
      <c r="F25" s="272">
        <v>223505</v>
      </c>
      <c r="G25" s="273" t="s">
        <v>411</v>
      </c>
      <c r="H25" s="274">
        <v>0</v>
      </c>
      <c r="I25" s="281">
        <v>275.38</v>
      </c>
      <c r="J25" s="274">
        <v>0</v>
      </c>
      <c r="K25" s="281">
        <v>249.02</v>
      </c>
      <c r="L25" s="281">
        <v>3.6</v>
      </c>
      <c r="M25" s="281">
        <f t="shared" si="2"/>
        <v>245.42000000000002</v>
      </c>
      <c r="N25" s="274">
        <v>0</v>
      </c>
      <c r="O25" s="274">
        <v>0</v>
      </c>
      <c r="P25" s="274">
        <f t="shared" si="3"/>
        <v>0</v>
      </c>
      <c r="Q25" s="274">
        <v>0</v>
      </c>
      <c r="R25" s="274">
        <v>0</v>
      </c>
      <c r="S25" s="274">
        <f t="shared" si="4"/>
        <v>0</v>
      </c>
      <c r="T25" s="274">
        <v>0</v>
      </c>
      <c r="U25" s="274">
        <v>0</v>
      </c>
      <c r="V25" s="274">
        <f t="shared" si="5"/>
        <v>0</v>
      </c>
      <c r="W25" s="283"/>
      <c r="X25" s="274">
        <v>0</v>
      </c>
      <c r="Y25" s="274">
        <v>0</v>
      </c>
      <c r="Z25" s="274">
        <v>0</v>
      </c>
      <c r="AA25" s="285"/>
      <c r="AB25" s="274">
        <f t="shared" si="6"/>
        <v>520.79999999999995</v>
      </c>
    </row>
    <row r="26" spans="1:28" s="255" customFormat="1">
      <c r="A26" s="267" t="s">
        <v>407</v>
      </c>
      <c r="B26" s="268" t="s">
        <v>408</v>
      </c>
      <c r="C26" s="269" t="s">
        <v>457</v>
      </c>
      <c r="D26" s="270" t="s">
        <v>458</v>
      </c>
      <c r="E26" s="271">
        <v>3</v>
      </c>
      <c r="F26" s="275">
        <v>411010</v>
      </c>
      <c r="G26" s="273" t="s">
        <v>411</v>
      </c>
      <c r="H26" s="274">
        <v>0</v>
      </c>
      <c r="I26" s="281">
        <v>100</v>
      </c>
      <c r="J26" s="274">
        <v>0</v>
      </c>
      <c r="K26" s="281">
        <v>249.02</v>
      </c>
      <c r="L26" s="281">
        <v>25</v>
      </c>
      <c r="M26" s="281">
        <f t="shared" si="2"/>
        <v>224.02</v>
      </c>
      <c r="N26" s="274">
        <v>0</v>
      </c>
      <c r="O26" s="274">
        <v>0</v>
      </c>
      <c r="P26" s="274">
        <f t="shared" si="3"/>
        <v>0</v>
      </c>
      <c r="Q26" s="274">
        <v>0</v>
      </c>
      <c r="R26" s="274">
        <v>0</v>
      </c>
      <c r="S26" s="274">
        <f t="shared" si="4"/>
        <v>0</v>
      </c>
      <c r="T26" s="274">
        <v>0</v>
      </c>
      <c r="U26" s="274">
        <v>0</v>
      </c>
      <c r="V26" s="274">
        <f t="shared" si="5"/>
        <v>0</v>
      </c>
      <c r="W26" s="283"/>
      <c r="X26" s="274">
        <v>0</v>
      </c>
      <c r="Y26" s="274">
        <v>0</v>
      </c>
      <c r="Z26" s="274">
        <v>0</v>
      </c>
      <c r="AA26" s="285"/>
      <c r="AB26" s="274">
        <f t="shared" si="6"/>
        <v>324.02</v>
      </c>
    </row>
    <row r="27" spans="1:28" s="255" customFormat="1">
      <c r="A27" s="267" t="s">
        <v>407</v>
      </c>
      <c r="B27" s="268" t="s">
        <v>408</v>
      </c>
      <c r="C27" s="269" t="s">
        <v>459</v>
      </c>
      <c r="D27" s="270" t="s">
        <v>460</v>
      </c>
      <c r="E27" s="271">
        <v>2</v>
      </c>
      <c r="F27" s="275">
        <v>223505</v>
      </c>
      <c r="G27" s="273" t="s">
        <v>411</v>
      </c>
      <c r="H27" s="274">
        <v>0</v>
      </c>
      <c r="I27" s="281">
        <v>221.96</v>
      </c>
      <c r="J27" s="274">
        <v>0</v>
      </c>
      <c r="K27" s="281">
        <v>249.02</v>
      </c>
      <c r="L27" s="281">
        <v>3.6</v>
      </c>
      <c r="M27" s="281">
        <f t="shared" si="2"/>
        <v>245.42000000000002</v>
      </c>
      <c r="N27" s="274">
        <v>0</v>
      </c>
      <c r="O27" s="274">
        <v>0</v>
      </c>
      <c r="P27" s="274">
        <f t="shared" si="3"/>
        <v>0</v>
      </c>
      <c r="Q27" s="274">
        <v>0</v>
      </c>
      <c r="R27" s="274">
        <v>0</v>
      </c>
      <c r="S27" s="274">
        <f t="shared" si="4"/>
        <v>0</v>
      </c>
      <c r="T27" s="274">
        <v>0</v>
      </c>
      <c r="U27" s="274">
        <v>0</v>
      </c>
      <c r="V27" s="274">
        <f t="shared" si="5"/>
        <v>0</v>
      </c>
      <c r="W27" s="283"/>
      <c r="X27" s="274">
        <v>0</v>
      </c>
      <c r="Y27" s="274">
        <v>0</v>
      </c>
      <c r="Z27" s="274">
        <v>0</v>
      </c>
      <c r="AA27" s="285"/>
      <c r="AB27" s="274">
        <f t="shared" si="6"/>
        <v>467.38</v>
      </c>
    </row>
    <row r="28" spans="1:28" s="255" customFormat="1">
      <c r="A28" s="267" t="s">
        <v>407</v>
      </c>
      <c r="B28" s="268" t="s">
        <v>408</v>
      </c>
      <c r="C28" s="269" t="s">
        <v>461</v>
      </c>
      <c r="D28" s="270" t="s">
        <v>462</v>
      </c>
      <c r="E28" s="271">
        <v>3</v>
      </c>
      <c r="F28" s="275">
        <v>782320</v>
      </c>
      <c r="G28" s="273" t="s">
        <v>411</v>
      </c>
      <c r="H28" s="274">
        <v>0</v>
      </c>
      <c r="I28" s="281">
        <v>162.79</v>
      </c>
      <c r="J28" s="274">
        <v>0</v>
      </c>
      <c r="K28" s="281">
        <v>249.02</v>
      </c>
      <c r="L28" s="281">
        <v>31</v>
      </c>
      <c r="M28" s="281">
        <f t="shared" si="2"/>
        <v>218.02</v>
      </c>
      <c r="N28" s="274">
        <v>0</v>
      </c>
      <c r="O28" s="274">
        <v>0</v>
      </c>
      <c r="P28" s="274">
        <f t="shared" si="3"/>
        <v>0</v>
      </c>
      <c r="Q28" s="274">
        <v>0</v>
      </c>
      <c r="R28" s="274">
        <v>0</v>
      </c>
      <c r="S28" s="274">
        <f t="shared" si="4"/>
        <v>0</v>
      </c>
      <c r="T28" s="274">
        <v>0</v>
      </c>
      <c r="U28" s="274">
        <v>0</v>
      </c>
      <c r="V28" s="274">
        <f t="shared" si="5"/>
        <v>0</v>
      </c>
      <c r="W28" s="283"/>
      <c r="X28" s="274">
        <v>0</v>
      </c>
      <c r="Y28" s="274">
        <v>0</v>
      </c>
      <c r="Z28" s="274">
        <v>0</v>
      </c>
      <c r="AA28" s="285"/>
      <c r="AB28" s="274">
        <f t="shared" si="6"/>
        <v>380.81</v>
      </c>
    </row>
    <row r="29" spans="1:28" s="255" customFormat="1">
      <c r="A29" s="267" t="s">
        <v>407</v>
      </c>
      <c r="B29" s="268" t="s">
        <v>408</v>
      </c>
      <c r="C29" s="269" t="s">
        <v>463</v>
      </c>
      <c r="D29" s="270" t="s">
        <v>464</v>
      </c>
      <c r="E29" s="271">
        <v>2</v>
      </c>
      <c r="F29" s="272">
        <v>223505</v>
      </c>
      <c r="G29" s="273" t="s">
        <v>411</v>
      </c>
      <c r="H29" s="274">
        <v>0</v>
      </c>
      <c r="I29" s="281">
        <v>221.96</v>
      </c>
      <c r="J29" s="274">
        <v>0</v>
      </c>
      <c r="K29" s="281">
        <v>249.02</v>
      </c>
      <c r="L29" s="281">
        <v>3.6</v>
      </c>
      <c r="M29" s="281">
        <f t="shared" si="2"/>
        <v>245.42000000000002</v>
      </c>
      <c r="N29" s="274">
        <v>0</v>
      </c>
      <c r="O29" s="274">
        <v>0</v>
      </c>
      <c r="P29" s="274">
        <f t="shared" si="3"/>
        <v>0</v>
      </c>
      <c r="Q29" s="282">
        <v>84.09</v>
      </c>
      <c r="R29" s="282">
        <v>90.2</v>
      </c>
      <c r="S29" s="216">
        <f t="shared" si="4"/>
        <v>-6.1099999999999994</v>
      </c>
      <c r="T29" s="274">
        <v>0</v>
      </c>
      <c r="U29" s="274">
        <v>0</v>
      </c>
      <c r="V29" s="274">
        <f t="shared" si="5"/>
        <v>0</v>
      </c>
      <c r="W29" s="283"/>
      <c r="X29" s="274">
        <v>0</v>
      </c>
      <c r="Y29" s="274">
        <v>0</v>
      </c>
      <c r="Z29" s="274">
        <v>0</v>
      </c>
      <c r="AA29" s="285"/>
      <c r="AB29" s="274">
        <f t="shared" si="6"/>
        <v>461.27</v>
      </c>
    </row>
    <row r="30" spans="1:28" s="255" customFormat="1">
      <c r="A30" s="267" t="s">
        <v>407</v>
      </c>
      <c r="B30" s="268" t="s">
        <v>408</v>
      </c>
      <c r="C30" s="269" t="s">
        <v>465</v>
      </c>
      <c r="D30" s="270" t="s">
        <v>466</v>
      </c>
      <c r="E30" s="271">
        <v>2</v>
      </c>
      <c r="F30" s="275">
        <v>223505</v>
      </c>
      <c r="G30" s="273" t="s">
        <v>411</v>
      </c>
      <c r="H30" s="274">
        <v>0</v>
      </c>
      <c r="I30" s="281">
        <v>245.2</v>
      </c>
      <c r="J30" s="274">
        <v>0</v>
      </c>
      <c r="K30" s="281">
        <v>249.02</v>
      </c>
      <c r="L30" s="281">
        <v>3.6</v>
      </c>
      <c r="M30" s="281">
        <f t="shared" si="2"/>
        <v>245.42000000000002</v>
      </c>
      <c r="N30" s="274">
        <v>0</v>
      </c>
      <c r="O30" s="274">
        <v>0</v>
      </c>
      <c r="P30" s="274">
        <f t="shared" si="3"/>
        <v>0</v>
      </c>
      <c r="Q30" s="274">
        <v>0</v>
      </c>
      <c r="R30" s="274">
        <v>0</v>
      </c>
      <c r="S30" s="274">
        <f t="shared" si="4"/>
        <v>0</v>
      </c>
      <c r="T30" s="282">
        <v>221.02</v>
      </c>
      <c r="U30" s="274">
        <v>0</v>
      </c>
      <c r="V30" s="282">
        <f t="shared" si="5"/>
        <v>221.02</v>
      </c>
      <c r="W30" s="283" t="s">
        <v>602</v>
      </c>
      <c r="X30" s="274">
        <v>0</v>
      </c>
      <c r="Y30" s="274">
        <v>0</v>
      </c>
      <c r="Z30" s="274">
        <v>0</v>
      </c>
      <c r="AA30" s="285"/>
      <c r="AB30" s="274">
        <f t="shared" si="6"/>
        <v>711.6400000000001</v>
      </c>
    </row>
    <row r="31" spans="1:28" s="255" customFormat="1">
      <c r="A31" s="267" t="s">
        <v>407</v>
      </c>
      <c r="B31" s="268" t="s">
        <v>408</v>
      </c>
      <c r="C31" s="276" t="s">
        <v>467</v>
      </c>
      <c r="D31" s="278" t="s">
        <v>468</v>
      </c>
      <c r="E31" s="271">
        <v>3</v>
      </c>
      <c r="F31" s="272">
        <v>782320</v>
      </c>
      <c r="G31" s="273" t="s">
        <v>411</v>
      </c>
      <c r="H31" s="274">
        <v>0</v>
      </c>
      <c r="I31" s="281">
        <v>143.4</v>
      </c>
      <c r="J31" s="274">
        <v>0</v>
      </c>
      <c r="K31" s="281">
        <v>249.02</v>
      </c>
      <c r="L31" s="281">
        <v>31</v>
      </c>
      <c r="M31" s="281">
        <f t="shared" si="2"/>
        <v>218.02</v>
      </c>
      <c r="N31" s="274">
        <v>0</v>
      </c>
      <c r="O31" s="274">
        <v>0</v>
      </c>
      <c r="P31" s="274">
        <f t="shared" si="3"/>
        <v>0</v>
      </c>
      <c r="Q31" s="274">
        <v>0</v>
      </c>
      <c r="R31" s="274">
        <v>0</v>
      </c>
      <c r="S31" s="274">
        <f t="shared" si="4"/>
        <v>0</v>
      </c>
      <c r="T31" s="274">
        <v>0</v>
      </c>
      <c r="U31" s="274">
        <v>0</v>
      </c>
      <c r="V31" s="274">
        <f t="shared" si="5"/>
        <v>0</v>
      </c>
      <c r="W31" s="283"/>
      <c r="X31" s="274">
        <v>0</v>
      </c>
      <c r="Y31" s="274">
        <v>0</v>
      </c>
      <c r="Z31" s="274">
        <v>0</v>
      </c>
      <c r="AA31" s="285"/>
      <c r="AB31" s="274">
        <f t="shared" si="6"/>
        <v>361.42</v>
      </c>
    </row>
    <row r="32" spans="1:28" s="255" customFormat="1">
      <c r="A32" s="267" t="s">
        <v>407</v>
      </c>
      <c r="B32" s="268" t="s">
        <v>408</v>
      </c>
      <c r="C32" s="276" t="s">
        <v>469</v>
      </c>
      <c r="D32" s="279" t="s">
        <v>470</v>
      </c>
      <c r="E32" s="271">
        <v>2</v>
      </c>
      <c r="F32" s="272">
        <v>223505</v>
      </c>
      <c r="G32" s="273" t="s">
        <v>411</v>
      </c>
      <c r="H32" s="274">
        <v>0</v>
      </c>
      <c r="I32" s="281">
        <v>250.27</v>
      </c>
      <c r="J32" s="274">
        <v>0</v>
      </c>
      <c r="K32" s="281">
        <v>249.02</v>
      </c>
      <c r="L32" s="281">
        <v>3.6</v>
      </c>
      <c r="M32" s="281">
        <f t="shared" si="2"/>
        <v>245.42000000000002</v>
      </c>
      <c r="N32" s="274">
        <v>0</v>
      </c>
      <c r="O32" s="274">
        <v>0</v>
      </c>
      <c r="P32" s="274">
        <f t="shared" si="3"/>
        <v>0</v>
      </c>
      <c r="Q32" s="274">
        <v>0</v>
      </c>
      <c r="R32" s="274">
        <v>0</v>
      </c>
      <c r="S32" s="274">
        <f t="shared" si="4"/>
        <v>0</v>
      </c>
      <c r="T32" s="274">
        <v>0</v>
      </c>
      <c r="U32" s="274">
        <v>0</v>
      </c>
      <c r="V32" s="274">
        <f t="shared" si="5"/>
        <v>0</v>
      </c>
      <c r="W32" s="283"/>
      <c r="X32" s="274">
        <v>0</v>
      </c>
      <c r="Y32" s="274">
        <v>0</v>
      </c>
      <c r="Z32" s="274">
        <v>0</v>
      </c>
      <c r="AA32" s="285"/>
      <c r="AB32" s="274">
        <f t="shared" si="6"/>
        <v>495.69000000000005</v>
      </c>
    </row>
    <row r="33" spans="1:28" s="255" customFormat="1">
      <c r="A33" s="267" t="s">
        <v>407</v>
      </c>
      <c r="B33" s="268" t="s">
        <v>408</v>
      </c>
      <c r="C33" s="269" t="s">
        <v>471</v>
      </c>
      <c r="D33" s="270" t="s">
        <v>472</v>
      </c>
      <c r="E33" s="271">
        <v>2</v>
      </c>
      <c r="F33" s="275">
        <v>223405</v>
      </c>
      <c r="G33" s="273" t="s">
        <v>411</v>
      </c>
      <c r="H33" s="274">
        <v>0</v>
      </c>
      <c r="I33" s="281">
        <v>301.27</v>
      </c>
      <c r="J33" s="274">
        <v>0</v>
      </c>
      <c r="K33" s="281">
        <v>249.02</v>
      </c>
      <c r="L33" s="281">
        <v>17.010000000000002</v>
      </c>
      <c r="M33" s="281">
        <f t="shared" si="2"/>
        <v>232.01000000000002</v>
      </c>
      <c r="N33" s="274">
        <v>0</v>
      </c>
      <c r="O33" s="274">
        <v>0</v>
      </c>
      <c r="P33" s="274">
        <f t="shared" si="3"/>
        <v>0</v>
      </c>
      <c r="Q33" s="274">
        <v>0</v>
      </c>
      <c r="R33" s="274">
        <v>0</v>
      </c>
      <c r="S33" s="274">
        <f t="shared" ref="S33:S64" si="7">Q33-R33</f>
        <v>0</v>
      </c>
      <c r="T33" s="274">
        <v>0</v>
      </c>
      <c r="U33" s="274">
        <v>0</v>
      </c>
      <c r="V33" s="274">
        <f t="shared" si="5"/>
        <v>0</v>
      </c>
      <c r="W33" s="283"/>
      <c r="X33" s="274">
        <v>0</v>
      </c>
      <c r="Y33" s="274">
        <v>0</v>
      </c>
      <c r="Z33" s="274">
        <v>0</v>
      </c>
      <c r="AA33" s="285"/>
      <c r="AB33" s="274">
        <f t="shared" ref="AB33:AB64" si="8">SUM(Z33,V33,S33,P33,M33,J33,I33)</f>
        <v>533.28</v>
      </c>
    </row>
    <row r="34" spans="1:28" s="255" customFormat="1">
      <c r="A34" s="267" t="s">
        <v>407</v>
      </c>
      <c r="B34" s="268" t="s">
        <v>408</v>
      </c>
      <c r="C34" s="269" t="s">
        <v>473</v>
      </c>
      <c r="D34" s="270" t="s">
        <v>474</v>
      </c>
      <c r="E34" s="271">
        <v>2</v>
      </c>
      <c r="F34" s="272">
        <v>322205</v>
      </c>
      <c r="G34" s="273" t="s">
        <v>411</v>
      </c>
      <c r="H34" s="274">
        <v>0</v>
      </c>
      <c r="I34" s="281">
        <v>130.27000000000001</v>
      </c>
      <c r="J34" s="274">
        <v>0</v>
      </c>
      <c r="K34" s="281">
        <v>249.02</v>
      </c>
      <c r="L34" s="281">
        <v>25.05</v>
      </c>
      <c r="M34" s="281">
        <f t="shared" si="2"/>
        <v>223.97</v>
      </c>
      <c r="N34" s="274">
        <v>0</v>
      </c>
      <c r="O34" s="274">
        <v>0</v>
      </c>
      <c r="P34" s="274">
        <f t="shared" si="3"/>
        <v>0</v>
      </c>
      <c r="Q34" s="282">
        <v>84.09</v>
      </c>
      <c r="R34" s="282">
        <v>75.150000000000006</v>
      </c>
      <c r="S34" s="274">
        <f t="shared" si="7"/>
        <v>8.9399999999999977</v>
      </c>
      <c r="T34" s="274">
        <v>0</v>
      </c>
      <c r="U34" s="274">
        <v>0</v>
      </c>
      <c r="V34" s="274">
        <f t="shared" si="5"/>
        <v>0</v>
      </c>
      <c r="W34" s="283"/>
      <c r="X34" s="274">
        <v>0</v>
      </c>
      <c r="Y34" s="274">
        <v>0</v>
      </c>
      <c r="Z34" s="274">
        <v>0</v>
      </c>
      <c r="AA34" s="285"/>
      <c r="AB34" s="274">
        <f t="shared" si="8"/>
        <v>363.18</v>
      </c>
    </row>
    <row r="35" spans="1:28" s="255" customFormat="1">
      <c r="A35" s="267" t="s">
        <v>407</v>
      </c>
      <c r="B35" s="268" t="s">
        <v>408</v>
      </c>
      <c r="C35" s="269" t="s">
        <v>475</v>
      </c>
      <c r="D35" s="270" t="s">
        <v>476</v>
      </c>
      <c r="E35" s="271">
        <v>3</v>
      </c>
      <c r="F35" s="272">
        <v>422105</v>
      </c>
      <c r="G35" s="273" t="s">
        <v>411</v>
      </c>
      <c r="H35" s="274">
        <v>0</v>
      </c>
      <c r="I35" s="281">
        <v>97.84</v>
      </c>
      <c r="J35" s="274">
        <v>0</v>
      </c>
      <c r="K35" s="281">
        <v>249.02</v>
      </c>
      <c r="L35" s="281">
        <v>24.24</v>
      </c>
      <c r="M35" s="281">
        <f t="shared" si="2"/>
        <v>224.78</v>
      </c>
      <c r="N35" s="274">
        <v>0</v>
      </c>
      <c r="O35" s="274">
        <v>0</v>
      </c>
      <c r="P35" s="274">
        <f t="shared" si="3"/>
        <v>0</v>
      </c>
      <c r="Q35" s="282">
        <v>134.54</v>
      </c>
      <c r="R35" s="282">
        <v>72.72</v>
      </c>
      <c r="S35" s="274">
        <f t="shared" si="7"/>
        <v>61.819999999999993</v>
      </c>
      <c r="T35" s="274">
        <v>0</v>
      </c>
      <c r="U35" s="274">
        <v>0</v>
      </c>
      <c r="V35" s="274">
        <f t="shared" si="5"/>
        <v>0</v>
      </c>
      <c r="W35" s="283"/>
      <c r="X35" s="274">
        <v>0</v>
      </c>
      <c r="Y35" s="274">
        <v>0</v>
      </c>
      <c r="Z35" s="274">
        <v>0</v>
      </c>
      <c r="AA35" s="285"/>
      <c r="AB35" s="274">
        <f t="shared" si="8"/>
        <v>384.44000000000005</v>
      </c>
    </row>
    <row r="36" spans="1:28" s="255" customFormat="1">
      <c r="A36" s="267" t="s">
        <v>407</v>
      </c>
      <c r="B36" s="268" t="s">
        <v>408</v>
      </c>
      <c r="C36" s="276" t="s">
        <v>477</v>
      </c>
      <c r="D36" s="278" t="s">
        <v>478</v>
      </c>
      <c r="E36" s="271">
        <v>2</v>
      </c>
      <c r="F36" s="275">
        <v>322205</v>
      </c>
      <c r="G36" s="273" t="s">
        <v>411</v>
      </c>
      <c r="H36" s="274">
        <v>0</v>
      </c>
      <c r="I36" s="281">
        <v>151.66999999999999</v>
      </c>
      <c r="J36" s="274">
        <v>0</v>
      </c>
      <c r="K36" s="281">
        <v>249.02</v>
      </c>
      <c r="L36" s="281">
        <v>25.05</v>
      </c>
      <c r="M36" s="281">
        <f t="shared" si="2"/>
        <v>223.97</v>
      </c>
      <c r="N36" s="274">
        <v>0</v>
      </c>
      <c r="O36" s="274">
        <v>0</v>
      </c>
      <c r="P36" s="274">
        <f t="shared" si="3"/>
        <v>0</v>
      </c>
      <c r="Q36" s="282">
        <v>84.09</v>
      </c>
      <c r="R36" s="282">
        <v>75.150000000000006</v>
      </c>
      <c r="S36" s="274">
        <f t="shared" si="7"/>
        <v>8.9399999999999977</v>
      </c>
      <c r="T36" s="282">
        <v>69.41</v>
      </c>
      <c r="U36" s="274">
        <v>0</v>
      </c>
      <c r="V36" s="282">
        <f t="shared" ref="V36:V67" si="9">T36-U36</f>
        <v>69.41</v>
      </c>
      <c r="W36" s="283" t="s">
        <v>602</v>
      </c>
      <c r="X36" s="274">
        <v>0</v>
      </c>
      <c r="Y36" s="274">
        <v>0</v>
      </c>
      <c r="Z36" s="274">
        <v>0</v>
      </c>
      <c r="AA36" s="285"/>
      <c r="AB36" s="274">
        <f t="shared" si="8"/>
        <v>453.99</v>
      </c>
    </row>
    <row r="37" spans="1:28" s="255" customFormat="1">
      <c r="A37" s="267" t="s">
        <v>407</v>
      </c>
      <c r="B37" s="268" t="s">
        <v>408</v>
      </c>
      <c r="C37" s="269" t="s">
        <v>479</v>
      </c>
      <c r="D37" s="270" t="s">
        <v>480</v>
      </c>
      <c r="E37" s="271">
        <v>3</v>
      </c>
      <c r="F37" s="275">
        <v>517420</v>
      </c>
      <c r="G37" s="273" t="s">
        <v>411</v>
      </c>
      <c r="H37" s="274">
        <v>0</v>
      </c>
      <c r="I37" s="281">
        <v>110.07</v>
      </c>
      <c r="J37" s="274">
        <v>0</v>
      </c>
      <c r="K37" s="281">
        <v>249.02</v>
      </c>
      <c r="L37" s="281">
        <v>24.24</v>
      </c>
      <c r="M37" s="281">
        <f t="shared" si="2"/>
        <v>224.78</v>
      </c>
      <c r="N37" s="274">
        <v>0</v>
      </c>
      <c r="O37" s="274">
        <v>0</v>
      </c>
      <c r="P37" s="274">
        <f t="shared" si="3"/>
        <v>0</v>
      </c>
      <c r="Q37" s="274">
        <v>0</v>
      </c>
      <c r="R37" s="274">
        <v>0</v>
      </c>
      <c r="S37" s="274">
        <f t="shared" si="7"/>
        <v>0</v>
      </c>
      <c r="T37" s="282">
        <v>138.86000000000001</v>
      </c>
      <c r="U37" s="274">
        <v>0</v>
      </c>
      <c r="V37" s="282">
        <f t="shared" si="9"/>
        <v>138.86000000000001</v>
      </c>
      <c r="W37" s="283" t="s">
        <v>602</v>
      </c>
      <c r="X37" s="274">
        <v>0</v>
      </c>
      <c r="Y37" s="274">
        <v>0</v>
      </c>
      <c r="Z37" s="274">
        <v>0</v>
      </c>
      <c r="AA37" s="285"/>
      <c r="AB37" s="274">
        <f t="shared" si="8"/>
        <v>473.71</v>
      </c>
    </row>
    <row r="38" spans="1:28" s="255" customFormat="1">
      <c r="A38" s="267" t="s">
        <v>407</v>
      </c>
      <c r="B38" s="268" t="s">
        <v>408</v>
      </c>
      <c r="C38" s="269" t="s">
        <v>481</v>
      </c>
      <c r="D38" s="270" t="s">
        <v>252</v>
      </c>
      <c r="E38" s="271">
        <v>2</v>
      </c>
      <c r="F38" s="280">
        <v>223505</v>
      </c>
      <c r="G38" s="273" t="s">
        <v>411</v>
      </c>
      <c r="H38" s="274">
        <v>0</v>
      </c>
      <c r="I38" s="274">
        <v>0</v>
      </c>
      <c r="J38" s="274">
        <v>202.02</v>
      </c>
      <c r="K38" s="281">
        <v>249.02</v>
      </c>
      <c r="L38" s="281">
        <v>3.48</v>
      </c>
      <c r="M38" s="281">
        <f t="shared" si="2"/>
        <v>245.54000000000002</v>
      </c>
      <c r="N38" s="274">
        <v>0</v>
      </c>
      <c r="O38" s="274">
        <v>0</v>
      </c>
      <c r="P38" s="274">
        <f t="shared" si="3"/>
        <v>0</v>
      </c>
      <c r="Q38" s="274">
        <v>0</v>
      </c>
      <c r="R38" s="274">
        <v>0</v>
      </c>
      <c r="S38" s="274">
        <f t="shared" si="7"/>
        <v>0</v>
      </c>
      <c r="T38" s="282">
        <v>221.02</v>
      </c>
      <c r="U38" s="274">
        <v>0</v>
      </c>
      <c r="V38" s="282">
        <f t="shared" si="9"/>
        <v>221.02</v>
      </c>
      <c r="W38" s="283" t="s">
        <v>602</v>
      </c>
      <c r="X38" s="274">
        <v>0</v>
      </c>
      <c r="Y38" s="274">
        <v>0</v>
      </c>
      <c r="Z38" s="274">
        <v>0</v>
      </c>
      <c r="AA38" s="285"/>
      <c r="AB38" s="274">
        <f t="shared" si="8"/>
        <v>668.58</v>
      </c>
    </row>
    <row r="39" spans="1:28" s="255" customFormat="1">
      <c r="A39" s="267" t="s">
        <v>407</v>
      </c>
      <c r="B39" s="268" t="s">
        <v>408</v>
      </c>
      <c r="C39" s="269" t="s">
        <v>482</v>
      </c>
      <c r="D39" s="270" t="s">
        <v>483</v>
      </c>
      <c r="E39" s="271">
        <v>1</v>
      </c>
      <c r="F39" s="272">
        <v>225124</v>
      </c>
      <c r="G39" s="273" t="s">
        <v>411</v>
      </c>
      <c r="H39" s="274">
        <v>0</v>
      </c>
      <c r="I39" s="281">
        <v>476.99</v>
      </c>
      <c r="J39" s="274">
        <v>0</v>
      </c>
      <c r="K39" s="274">
        <v>0</v>
      </c>
      <c r="L39" s="274">
        <v>0</v>
      </c>
      <c r="M39" s="282">
        <f t="shared" si="2"/>
        <v>0</v>
      </c>
      <c r="N39" s="274">
        <v>0</v>
      </c>
      <c r="O39" s="274">
        <v>0</v>
      </c>
      <c r="P39" s="274">
        <f t="shared" si="3"/>
        <v>0</v>
      </c>
      <c r="Q39" s="274">
        <v>0</v>
      </c>
      <c r="R39" s="274">
        <v>0</v>
      </c>
      <c r="S39" s="274">
        <f t="shared" si="7"/>
        <v>0</v>
      </c>
      <c r="T39" s="274">
        <v>0</v>
      </c>
      <c r="U39" s="274">
        <v>0</v>
      </c>
      <c r="V39" s="274">
        <f t="shared" si="9"/>
        <v>0</v>
      </c>
      <c r="W39" s="283"/>
      <c r="X39" s="274">
        <v>0</v>
      </c>
      <c r="Y39" s="274">
        <v>0</v>
      </c>
      <c r="Z39" s="274">
        <v>0</v>
      </c>
      <c r="AA39" s="285"/>
      <c r="AB39" s="274">
        <f t="shared" si="8"/>
        <v>476.99</v>
      </c>
    </row>
    <row r="40" spans="1:28" s="255" customFormat="1">
      <c r="A40" s="267" t="s">
        <v>407</v>
      </c>
      <c r="B40" s="268" t="s">
        <v>408</v>
      </c>
      <c r="C40" s="276" t="s">
        <v>484</v>
      </c>
      <c r="D40" s="70" t="s">
        <v>485</v>
      </c>
      <c r="E40" s="271">
        <v>2</v>
      </c>
      <c r="F40" s="272">
        <v>223505</v>
      </c>
      <c r="G40" s="273" t="s">
        <v>411</v>
      </c>
      <c r="H40" s="274">
        <v>0</v>
      </c>
      <c r="I40" s="281">
        <v>225.09</v>
      </c>
      <c r="J40" s="274">
        <v>0</v>
      </c>
      <c r="K40" s="281">
        <v>249.02</v>
      </c>
      <c r="L40" s="281">
        <v>3.6</v>
      </c>
      <c r="M40" s="281">
        <f t="shared" si="2"/>
        <v>245.42000000000002</v>
      </c>
      <c r="N40" s="274">
        <v>0</v>
      </c>
      <c r="O40" s="274">
        <v>0</v>
      </c>
      <c r="P40" s="274">
        <f t="shared" si="3"/>
        <v>0</v>
      </c>
      <c r="Q40" s="274">
        <v>0</v>
      </c>
      <c r="R40" s="274">
        <v>0</v>
      </c>
      <c r="S40" s="274">
        <f t="shared" si="7"/>
        <v>0</v>
      </c>
      <c r="T40" s="274">
        <v>0</v>
      </c>
      <c r="U40" s="274">
        <v>0</v>
      </c>
      <c r="V40" s="274">
        <f t="shared" si="9"/>
        <v>0</v>
      </c>
      <c r="W40" s="283"/>
      <c r="X40" s="274">
        <v>0</v>
      </c>
      <c r="Y40" s="274">
        <v>0</v>
      </c>
      <c r="Z40" s="274">
        <v>0</v>
      </c>
      <c r="AA40" s="285"/>
      <c r="AB40" s="274">
        <f t="shared" si="8"/>
        <v>470.51</v>
      </c>
    </row>
    <row r="41" spans="1:28" s="255" customFormat="1">
      <c r="A41" s="267" t="s">
        <v>407</v>
      </c>
      <c r="B41" s="268" t="s">
        <v>408</v>
      </c>
      <c r="C41" s="269" t="s">
        <v>486</v>
      </c>
      <c r="D41" s="270" t="s">
        <v>487</v>
      </c>
      <c r="E41" s="271">
        <v>2</v>
      </c>
      <c r="F41" s="272">
        <v>322205</v>
      </c>
      <c r="G41" s="273" t="s">
        <v>411</v>
      </c>
      <c r="H41" s="274">
        <v>0</v>
      </c>
      <c r="I41" s="281">
        <v>130.27000000000001</v>
      </c>
      <c r="J41" s="274">
        <v>0</v>
      </c>
      <c r="K41" s="281">
        <v>249.02</v>
      </c>
      <c r="L41" s="281">
        <v>25.05</v>
      </c>
      <c r="M41" s="281">
        <f t="shared" si="2"/>
        <v>223.97</v>
      </c>
      <c r="N41" s="274">
        <v>0</v>
      </c>
      <c r="O41" s="274">
        <v>0</v>
      </c>
      <c r="P41" s="274">
        <f t="shared" si="3"/>
        <v>0</v>
      </c>
      <c r="Q41" s="274">
        <v>0</v>
      </c>
      <c r="R41" s="274">
        <v>0</v>
      </c>
      <c r="S41" s="274">
        <f t="shared" si="7"/>
        <v>0</v>
      </c>
      <c r="T41" s="274">
        <v>0</v>
      </c>
      <c r="U41" s="274">
        <v>0</v>
      </c>
      <c r="V41" s="274">
        <f t="shared" si="9"/>
        <v>0</v>
      </c>
      <c r="W41" s="283"/>
      <c r="X41" s="274">
        <v>0</v>
      </c>
      <c r="Y41" s="274">
        <v>0</v>
      </c>
      <c r="Z41" s="274">
        <v>0</v>
      </c>
      <c r="AA41" s="285"/>
      <c r="AB41" s="274">
        <f t="shared" si="8"/>
        <v>354.24</v>
      </c>
    </row>
    <row r="42" spans="1:28" s="255" customFormat="1">
      <c r="A42" s="267" t="s">
        <v>407</v>
      </c>
      <c r="B42" s="268" t="s">
        <v>408</v>
      </c>
      <c r="C42" s="269" t="s">
        <v>488</v>
      </c>
      <c r="D42" s="270" t="s">
        <v>489</v>
      </c>
      <c r="E42" s="271">
        <v>3</v>
      </c>
      <c r="F42" s="272">
        <v>131205</v>
      </c>
      <c r="G42" s="273" t="s">
        <v>411</v>
      </c>
      <c r="H42" s="274">
        <v>0</v>
      </c>
      <c r="I42" s="281">
        <v>560</v>
      </c>
      <c r="J42" s="274">
        <v>0</v>
      </c>
      <c r="K42" s="281">
        <v>249.02</v>
      </c>
      <c r="L42" s="281">
        <v>140</v>
      </c>
      <c r="M42" s="281">
        <f t="shared" si="2"/>
        <v>109.02000000000001</v>
      </c>
      <c r="N42" s="274">
        <v>0</v>
      </c>
      <c r="O42" s="274">
        <v>0</v>
      </c>
      <c r="P42" s="274">
        <f t="shared" si="3"/>
        <v>0</v>
      </c>
      <c r="Q42" s="274">
        <v>0</v>
      </c>
      <c r="R42" s="274">
        <v>0</v>
      </c>
      <c r="S42" s="274">
        <f t="shared" si="7"/>
        <v>0</v>
      </c>
      <c r="T42" s="274">
        <v>0</v>
      </c>
      <c r="U42" s="274">
        <v>0</v>
      </c>
      <c r="V42" s="274">
        <f t="shared" si="9"/>
        <v>0</v>
      </c>
      <c r="W42" s="283"/>
      <c r="X42" s="274">
        <v>0</v>
      </c>
      <c r="Y42" s="274">
        <v>0</v>
      </c>
      <c r="Z42" s="274">
        <v>0</v>
      </c>
      <c r="AA42" s="285"/>
      <c r="AB42" s="274">
        <f t="shared" si="8"/>
        <v>669.02</v>
      </c>
    </row>
    <row r="43" spans="1:28" s="255" customFormat="1">
      <c r="A43" s="267" t="s">
        <v>407</v>
      </c>
      <c r="B43" s="268" t="s">
        <v>408</v>
      </c>
      <c r="C43" s="269" t="s">
        <v>490</v>
      </c>
      <c r="D43" s="270" t="s">
        <v>491</v>
      </c>
      <c r="E43" s="271">
        <v>2</v>
      </c>
      <c r="F43" s="272">
        <v>223505</v>
      </c>
      <c r="G43" s="273" t="s">
        <v>411</v>
      </c>
      <c r="H43" s="274">
        <v>0</v>
      </c>
      <c r="I43" s="281">
        <v>225.09</v>
      </c>
      <c r="J43" s="274">
        <v>0</v>
      </c>
      <c r="K43" s="281">
        <v>249.02</v>
      </c>
      <c r="L43" s="281">
        <v>3.6</v>
      </c>
      <c r="M43" s="281">
        <f t="shared" si="2"/>
        <v>245.42000000000002</v>
      </c>
      <c r="N43" s="274">
        <v>0</v>
      </c>
      <c r="O43" s="274">
        <v>0</v>
      </c>
      <c r="P43" s="274">
        <f t="shared" si="3"/>
        <v>0</v>
      </c>
      <c r="Q43" s="274">
        <v>0</v>
      </c>
      <c r="R43" s="274">
        <v>0</v>
      </c>
      <c r="S43" s="274">
        <f t="shared" si="7"/>
        <v>0</v>
      </c>
      <c r="T43" s="274">
        <v>0</v>
      </c>
      <c r="U43" s="274">
        <v>0</v>
      </c>
      <c r="V43" s="274">
        <f t="shared" si="9"/>
        <v>0</v>
      </c>
      <c r="W43" s="283"/>
      <c r="X43" s="274">
        <v>0</v>
      </c>
      <c r="Y43" s="274">
        <v>0</v>
      </c>
      <c r="Z43" s="274">
        <v>0</v>
      </c>
      <c r="AA43" s="285"/>
      <c r="AB43" s="274">
        <f t="shared" si="8"/>
        <v>470.51</v>
      </c>
    </row>
    <row r="44" spans="1:28" s="255" customFormat="1">
      <c r="A44" s="267" t="s">
        <v>407</v>
      </c>
      <c r="B44" s="268" t="s">
        <v>408</v>
      </c>
      <c r="C44" s="269" t="s">
        <v>492</v>
      </c>
      <c r="D44" s="270" t="s">
        <v>493</v>
      </c>
      <c r="E44" s="271">
        <v>3</v>
      </c>
      <c r="F44" s="272">
        <v>422105</v>
      </c>
      <c r="G44" s="273" t="s">
        <v>411</v>
      </c>
      <c r="H44" s="274">
        <v>0</v>
      </c>
      <c r="I44" s="281">
        <v>96.96</v>
      </c>
      <c r="J44" s="274">
        <v>0</v>
      </c>
      <c r="K44" s="281">
        <v>249.02</v>
      </c>
      <c r="L44" s="281">
        <v>24.24</v>
      </c>
      <c r="M44" s="281">
        <f t="shared" si="2"/>
        <v>224.78</v>
      </c>
      <c r="N44" s="274">
        <v>0</v>
      </c>
      <c r="O44" s="274">
        <v>0</v>
      </c>
      <c r="P44" s="274">
        <f t="shared" si="3"/>
        <v>0</v>
      </c>
      <c r="Q44" s="274">
        <v>0</v>
      </c>
      <c r="R44" s="274">
        <v>0</v>
      </c>
      <c r="S44" s="274">
        <f t="shared" si="7"/>
        <v>0</v>
      </c>
      <c r="T44" s="274">
        <v>0</v>
      </c>
      <c r="U44" s="274">
        <v>0</v>
      </c>
      <c r="V44" s="274">
        <f t="shared" si="9"/>
        <v>0</v>
      </c>
      <c r="W44" s="283"/>
      <c r="X44" s="274">
        <v>0</v>
      </c>
      <c r="Y44" s="274">
        <v>0</v>
      </c>
      <c r="Z44" s="274">
        <v>0</v>
      </c>
      <c r="AA44" s="285"/>
      <c r="AB44" s="274">
        <f t="shared" si="8"/>
        <v>321.74</v>
      </c>
    </row>
    <row r="45" spans="1:28" s="255" customFormat="1">
      <c r="A45" s="267" t="s">
        <v>407</v>
      </c>
      <c r="B45" s="268" t="s">
        <v>408</v>
      </c>
      <c r="C45" s="269" t="s">
        <v>494</v>
      </c>
      <c r="D45" s="270" t="s">
        <v>495</v>
      </c>
      <c r="E45" s="271">
        <v>2</v>
      </c>
      <c r="F45" s="275">
        <v>322205</v>
      </c>
      <c r="G45" s="273" t="s">
        <v>411</v>
      </c>
      <c r="H45" s="274">
        <v>0</v>
      </c>
      <c r="I45" s="281">
        <v>119.59</v>
      </c>
      <c r="J45" s="274">
        <v>0</v>
      </c>
      <c r="K45" s="281">
        <v>249.02</v>
      </c>
      <c r="L45" s="281">
        <v>25.05</v>
      </c>
      <c r="M45" s="281">
        <f t="shared" si="2"/>
        <v>223.97</v>
      </c>
      <c r="N45" s="274">
        <v>0</v>
      </c>
      <c r="O45" s="274">
        <v>0</v>
      </c>
      <c r="P45" s="274">
        <f t="shared" si="3"/>
        <v>0</v>
      </c>
      <c r="Q45" s="282">
        <v>168.17</v>
      </c>
      <c r="R45" s="282">
        <v>75.150000000000006</v>
      </c>
      <c r="S45" s="274">
        <f t="shared" si="7"/>
        <v>93.019999999999982</v>
      </c>
      <c r="T45" s="274">
        <v>0</v>
      </c>
      <c r="U45" s="274">
        <v>0</v>
      </c>
      <c r="V45" s="274">
        <f t="shared" si="9"/>
        <v>0</v>
      </c>
      <c r="W45" s="283"/>
      <c r="X45" s="274">
        <v>0</v>
      </c>
      <c r="Y45" s="274">
        <v>0</v>
      </c>
      <c r="Z45" s="274">
        <v>0</v>
      </c>
      <c r="AA45" s="285"/>
      <c r="AB45" s="274">
        <f t="shared" si="8"/>
        <v>436.58000000000004</v>
      </c>
    </row>
    <row r="46" spans="1:28" s="255" customFormat="1">
      <c r="A46" s="267" t="s">
        <v>407</v>
      </c>
      <c r="B46" s="268" t="s">
        <v>408</v>
      </c>
      <c r="C46" s="269" t="s">
        <v>496</v>
      </c>
      <c r="D46" s="270" t="s">
        <v>497</v>
      </c>
      <c r="E46" s="271">
        <v>2</v>
      </c>
      <c r="F46" s="272">
        <v>322205</v>
      </c>
      <c r="G46" s="273" t="s">
        <v>411</v>
      </c>
      <c r="H46" s="274">
        <v>0</v>
      </c>
      <c r="I46" s="281">
        <v>119.59</v>
      </c>
      <c r="J46" s="274">
        <v>0</v>
      </c>
      <c r="K46" s="281">
        <v>249.02</v>
      </c>
      <c r="L46" s="281">
        <v>25.05</v>
      </c>
      <c r="M46" s="281">
        <f t="shared" si="2"/>
        <v>223.97</v>
      </c>
      <c r="N46" s="274">
        <v>0</v>
      </c>
      <c r="O46" s="274">
        <v>0</v>
      </c>
      <c r="P46" s="274">
        <f t="shared" si="3"/>
        <v>0</v>
      </c>
      <c r="Q46" s="282">
        <v>84.09</v>
      </c>
      <c r="R46" s="282">
        <v>41</v>
      </c>
      <c r="S46" s="274">
        <f t="shared" si="7"/>
        <v>43.09</v>
      </c>
      <c r="T46" s="274">
        <v>0</v>
      </c>
      <c r="U46" s="274">
        <v>0</v>
      </c>
      <c r="V46" s="274">
        <f t="shared" si="9"/>
        <v>0</v>
      </c>
      <c r="W46" s="283"/>
      <c r="X46" s="274">
        <v>0</v>
      </c>
      <c r="Y46" s="274">
        <v>0</v>
      </c>
      <c r="Z46" s="274">
        <v>0</v>
      </c>
      <c r="AA46" s="285"/>
      <c r="AB46" s="274">
        <f t="shared" si="8"/>
        <v>386.65</v>
      </c>
    </row>
    <row r="47" spans="1:28" s="255" customFormat="1">
      <c r="A47" s="267" t="s">
        <v>407</v>
      </c>
      <c r="B47" s="268" t="s">
        <v>408</v>
      </c>
      <c r="C47" s="269" t="s">
        <v>498</v>
      </c>
      <c r="D47" s="270" t="s">
        <v>499</v>
      </c>
      <c r="E47" s="271">
        <v>2</v>
      </c>
      <c r="F47" s="275">
        <v>223505</v>
      </c>
      <c r="G47" s="273" t="s">
        <v>411</v>
      </c>
      <c r="H47" s="274">
        <v>0</v>
      </c>
      <c r="I47" s="281">
        <v>263.02999999999997</v>
      </c>
      <c r="J47" s="274">
        <v>0</v>
      </c>
      <c r="K47" s="281">
        <v>249.02</v>
      </c>
      <c r="L47" s="281">
        <v>3.75</v>
      </c>
      <c r="M47" s="281">
        <f t="shared" si="2"/>
        <v>245.27</v>
      </c>
      <c r="N47" s="274">
        <v>0</v>
      </c>
      <c r="O47" s="274">
        <v>0</v>
      </c>
      <c r="P47" s="274">
        <f t="shared" si="3"/>
        <v>0</v>
      </c>
      <c r="Q47" s="274">
        <v>0</v>
      </c>
      <c r="R47" s="274">
        <v>0</v>
      </c>
      <c r="S47" s="274">
        <f t="shared" si="7"/>
        <v>0</v>
      </c>
      <c r="T47" s="274">
        <v>0</v>
      </c>
      <c r="U47" s="274">
        <v>0</v>
      </c>
      <c r="V47" s="274">
        <f t="shared" si="9"/>
        <v>0</v>
      </c>
      <c r="W47" s="283"/>
      <c r="X47" s="274">
        <v>0</v>
      </c>
      <c r="Y47" s="274">
        <v>0</v>
      </c>
      <c r="Z47" s="274">
        <v>0</v>
      </c>
      <c r="AA47" s="285"/>
      <c r="AB47" s="274">
        <f t="shared" si="8"/>
        <v>508.29999999999995</v>
      </c>
    </row>
    <row r="48" spans="1:28" s="255" customFormat="1">
      <c r="A48" s="267" t="s">
        <v>407</v>
      </c>
      <c r="B48" s="268" t="s">
        <v>408</v>
      </c>
      <c r="C48" s="269" t="s">
        <v>500</v>
      </c>
      <c r="D48" s="270" t="s">
        <v>501</v>
      </c>
      <c r="E48" s="271">
        <v>2</v>
      </c>
      <c r="F48" s="272">
        <v>223505</v>
      </c>
      <c r="G48" s="273" t="s">
        <v>411</v>
      </c>
      <c r="H48" s="274">
        <v>0</v>
      </c>
      <c r="I48" s="281">
        <v>246.71</v>
      </c>
      <c r="J48" s="274">
        <v>0</v>
      </c>
      <c r="K48" s="281">
        <v>249.02</v>
      </c>
      <c r="L48" s="281">
        <v>3.75</v>
      </c>
      <c r="M48" s="281">
        <f t="shared" si="2"/>
        <v>245.27</v>
      </c>
      <c r="N48" s="274">
        <v>0</v>
      </c>
      <c r="O48" s="274">
        <v>0</v>
      </c>
      <c r="P48" s="274">
        <f t="shared" si="3"/>
        <v>0</v>
      </c>
      <c r="Q48" s="274">
        <v>0</v>
      </c>
      <c r="R48" s="274">
        <v>0</v>
      </c>
      <c r="S48" s="274">
        <f t="shared" si="7"/>
        <v>0</v>
      </c>
      <c r="T48" s="274">
        <v>0</v>
      </c>
      <c r="U48" s="274">
        <v>0</v>
      </c>
      <c r="V48" s="274">
        <f t="shared" si="9"/>
        <v>0</v>
      </c>
      <c r="W48" s="283"/>
      <c r="X48" s="274">
        <v>0</v>
      </c>
      <c r="Y48" s="274">
        <v>0</v>
      </c>
      <c r="Z48" s="274">
        <v>0</v>
      </c>
      <c r="AA48" s="285"/>
      <c r="AB48" s="274">
        <f t="shared" si="8"/>
        <v>491.98</v>
      </c>
    </row>
    <row r="49" spans="1:28" s="255" customFormat="1">
      <c r="A49" s="267" t="s">
        <v>407</v>
      </c>
      <c r="B49" s="268" t="s">
        <v>408</v>
      </c>
      <c r="C49" s="269" t="s">
        <v>502</v>
      </c>
      <c r="D49" s="270" t="s">
        <v>503</v>
      </c>
      <c r="E49" s="271">
        <v>3</v>
      </c>
      <c r="F49" s="272">
        <v>514320</v>
      </c>
      <c r="G49" s="273" t="s">
        <v>411</v>
      </c>
      <c r="H49" s="274">
        <v>0</v>
      </c>
      <c r="I49" s="281">
        <v>117.4</v>
      </c>
      <c r="J49" s="274">
        <v>0</v>
      </c>
      <c r="K49" s="281">
        <v>249.02</v>
      </c>
      <c r="L49" s="281">
        <v>24.24</v>
      </c>
      <c r="M49" s="281">
        <f t="shared" si="2"/>
        <v>224.78</v>
      </c>
      <c r="N49" s="274">
        <v>0</v>
      </c>
      <c r="O49" s="274">
        <v>0</v>
      </c>
      <c r="P49" s="274">
        <f t="shared" si="3"/>
        <v>0</v>
      </c>
      <c r="Q49" s="282">
        <v>134.54</v>
      </c>
      <c r="R49" s="282">
        <v>72.72</v>
      </c>
      <c r="S49" s="274">
        <f t="shared" si="7"/>
        <v>61.819999999999993</v>
      </c>
      <c r="T49" s="274">
        <v>0</v>
      </c>
      <c r="U49" s="274">
        <v>0</v>
      </c>
      <c r="V49" s="274">
        <f t="shared" si="9"/>
        <v>0</v>
      </c>
      <c r="W49" s="283"/>
      <c r="X49" s="274">
        <v>0</v>
      </c>
      <c r="Y49" s="274">
        <v>0</v>
      </c>
      <c r="Z49" s="274">
        <v>0</v>
      </c>
      <c r="AA49" s="285"/>
      <c r="AB49" s="274">
        <f t="shared" si="8"/>
        <v>404</v>
      </c>
    </row>
    <row r="50" spans="1:28" s="255" customFormat="1">
      <c r="A50" s="267" t="s">
        <v>407</v>
      </c>
      <c r="B50" s="268" t="s">
        <v>408</v>
      </c>
      <c r="C50" s="276" t="s">
        <v>504</v>
      </c>
      <c r="D50" s="278" t="s">
        <v>505</v>
      </c>
      <c r="E50" s="271">
        <v>3</v>
      </c>
      <c r="F50" s="275">
        <v>513425</v>
      </c>
      <c r="G50" s="273" t="s">
        <v>411</v>
      </c>
      <c r="H50" s="274">
        <v>0</v>
      </c>
      <c r="I50" s="281">
        <v>116.35</v>
      </c>
      <c r="J50" s="274">
        <v>0</v>
      </c>
      <c r="K50" s="281">
        <v>249.02</v>
      </c>
      <c r="L50" s="281">
        <v>24.24</v>
      </c>
      <c r="M50" s="282">
        <f t="shared" si="2"/>
        <v>224.78</v>
      </c>
      <c r="N50" s="274">
        <v>0</v>
      </c>
      <c r="O50" s="274">
        <v>0</v>
      </c>
      <c r="P50" s="274">
        <f t="shared" si="3"/>
        <v>0</v>
      </c>
      <c r="Q50" s="282">
        <v>252.26</v>
      </c>
      <c r="R50" s="282">
        <v>72.72</v>
      </c>
      <c r="S50" s="274">
        <f t="shared" si="7"/>
        <v>179.54</v>
      </c>
      <c r="T50" s="274">
        <v>0</v>
      </c>
      <c r="U50" s="274">
        <v>0</v>
      </c>
      <c r="V50" s="274">
        <f t="shared" si="9"/>
        <v>0</v>
      </c>
      <c r="W50" s="283"/>
      <c r="X50" s="274">
        <v>0</v>
      </c>
      <c r="Y50" s="274">
        <v>0</v>
      </c>
      <c r="Z50" s="274">
        <v>0</v>
      </c>
      <c r="AA50" s="285"/>
      <c r="AB50" s="274">
        <f t="shared" si="8"/>
        <v>520.66999999999996</v>
      </c>
    </row>
    <row r="51" spans="1:28" s="255" customFormat="1">
      <c r="A51" s="267" t="s">
        <v>407</v>
      </c>
      <c r="B51" s="268" t="s">
        <v>408</v>
      </c>
      <c r="C51" s="269" t="s">
        <v>506</v>
      </c>
      <c r="D51" s="270" t="s">
        <v>507</v>
      </c>
      <c r="E51" s="271">
        <v>2</v>
      </c>
      <c r="F51" s="280">
        <v>322205</v>
      </c>
      <c r="G51" s="273" t="s">
        <v>411</v>
      </c>
      <c r="H51" s="274">
        <v>0</v>
      </c>
      <c r="I51" s="281">
        <v>130.27000000000001</v>
      </c>
      <c r="J51" s="274">
        <v>0</v>
      </c>
      <c r="K51" s="281">
        <v>249.02</v>
      </c>
      <c r="L51" s="281">
        <v>25.05</v>
      </c>
      <c r="M51" s="281">
        <f t="shared" ref="M51:M89" si="10">K51-L51</f>
        <v>223.97</v>
      </c>
      <c r="N51" s="274">
        <v>0</v>
      </c>
      <c r="O51" s="274">
        <v>0</v>
      </c>
      <c r="P51" s="274">
        <f t="shared" ref="P51:P89" si="11">N51-O51</f>
        <v>0</v>
      </c>
      <c r="Q51" s="274">
        <v>0</v>
      </c>
      <c r="R51" s="274">
        <v>0</v>
      </c>
      <c r="S51" s="274">
        <f t="shared" si="7"/>
        <v>0</v>
      </c>
      <c r="T51" s="282">
        <v>138.82</v>
      </c>
      <c r="U51" s="274">
        <v>0</v>
      </c>
      <c r="V51" s="282">
        <f t="shared" si="9"/>
        <v>138.82</v>
      </c>
      <c r="W51" s="283" t="s">
        <v>602</v>
      </c>
      <c r="X51" s="274">
        <v>0</v>
      </c>
      <c r="Y51" s="274">
        <v>0</v>
      </c>
      <c r="Z51" s="274">
        <v>0</v>
      </c>
      <c r="AA51" s="285"/>
      <c r="AB51" s="274">
        <f t="shared" si="8"/>
        <v>493.05999999999995</v>
      </c>
    </row>
    <row r="52" spans="1:28" s="255" customFormat="1">
      <c r="A52" s="267" t="s">
        <v>407</v>
      </c>
      <c r="B52" s="268" t="s">
        <v>408</v>
      </c>
      <c r="C52" s="276" t="s">
        <v>508</v>
      </c>
      <c r="D52" s="278" t="s">
        <v>509</v>
      </c>
      <c r="E52" s="271">
        <v>2</v>
      </c>
      <c r="F52" s="272">
        <v>322205</v>
      </c>
      <c r="G52" s="273" t="s">
        <v>411</v>
      </c>
      <c r="H52" s="274">
        <v>0</v>
      </c>
      <c r="I52" s="281">
        <v>120.78</v>
      </c>
      <c r="J52" s="274">
        <v>0</v>
      </c>
      <c r="K52" s="281">
        <v>249.02</v>
      </c>
      <c r="L52" s="281">
        <v>25.05</v>
      </c>
      <c r="M52" s="281">
        <f t="shared" si="10"/>
        <v>223.97</v>
      </c>
      <c r="N52" s="274">
        <v>0</v>
      </c>
      <c r="O52" s="274">
        <v>0</v>
      </c>
      <c r="P52" s="274">
        <f t="shared" si="11"/>
        <v>0</v>
      </c>
      <c r="Q52" s="274">
        <v>0</v>
      </c>
      <c r="R52" s="274">
        <v>0</v>
      </c>
      <c r="S52" s="274">
        <f t="shared" si="7"/>
        <v>0</v>
      </c>
      <c r="T52" s="282">
        <v>138.82</v>
      </c>
      <c r="U52" s="274">
        <v>0</v>
      </c>
      <c r="V52" s="282">
        <f t="shared" si="9"/>
        <v>138.82</v>
      </c>
      <c r="W52" s="283" t="s">
        <v>602</v>
      </c>
      <c r="X52" s="274">
        <v>0</v>
      </c>
      <c r="Y52" s="274">
        <v>0</v>
      </c>
      <c r="Z52" s="274">
        <v>0</v>
      </c>
      <c r="AA52" s="285"/>
      <c r="AB52" s="274">
        <f t="shared" si="8"/>
        <v>483.56999999999994</v>
      </c>
    </row>
    <row r="53" spans="1:28" s="255" customFormat="1">
      <c r="A53" s="267" t="s">
        <v>407</v>
      </c>
      <c r="B53" s="268" t="s">
        <v>408</v>
      </c>
      <c r="C53" s="269" t="s">
        <v>510</v>
      </c>
      <c r="D53" s="270" t="s">
        <v>511</v>
      </c>
      <c r="E53" s="271">
        <v>2</v>
      </c>
      <c r="F53" s="272">
        <v>223505</v>
      </c>
      <c r="G53" s="273" t="s">
        <v>411</v>
      </c>
      <c r="H53" s="274">
        <v>0</v>
      </c>
      <c r="I53" s="281">
        <v>221.95</v>
      </c>
      <c r="J53" s="274">
        <v>0</v>
      </c>
      <c r="K53" s="281">
        <v>249.02</v>
      </c>
      <c r="L53" s="281">
        <v>3.6</v>
      </c>
      <c r="M53" s="281">
        <f t="shared" si="10"/>
        <v>245.42000000000002</v>
      </c>
      <c r="N53" s="274">
        <v>0</v>
      </c>
      <c r="O53" s="274">
        <v>0</v>
      </c>
      <c r="P53" s="274">
        <f t="shared" si="11"/>
        <v>0</v>
      </c>
      <c r="Q53" s="274">
        <v>0</v>
      </c>
      <c r="R53" s="274">
        <v>0</v>
      </c>
      <c r="S53" s="274">
        <f t="shared" si="7"/>
        <v>0</v>
      </c>
      <c r="T53" s="274">
        <v>0</v>
      </c>
      <c r="U53" s="274">
        <v>0</v>
      </c>
      <c r="V53" s="274">
        <f t="shared" si="9"/>
        <v>0</v>
      </c>
      <c r="W53" s="283"/>
      <c r="X53" s="274">
        <v>0</v>
      </c>
      <c r="Y53" s="274">
        <v>0</v>
      </c>
      <c r="Z53" s="274">
        <v>0</v>
      </c>
      <c r="AA53" s="285"/>
      <c r="AB53" s="274">
        <f t="shared" si="8"/>
        <v>467.37</v>
      </c>
    </row>
    <row r="54" spans="1:28" s="255" customFormat="1">
      <c r="A54" s="267" t="s">
        <v>407</v>
      </c>
      <c r="B54" s="268" t="s">
        <v>408</v>
      </c>
      <c r="C54" s="51" t="s">
        <v>512</v>
      </c>
      <c r="D54" s="279" t="s">
        <v>513</v>
      </c>
      <c r="E54" s="271">
        <v>3</v>
      </c>
      <c r="F54" s="275">
        <v>517420</v>
      </c>
      <c r="G54" s="273" t="s">
        <v>411</v>
      </c>
      <c r="H54" s="274">
        <v>0</v>
      </c>
      <c r="I54" s="281">
        <v>112.7</v>
      </c>
      <c r="J54" s="274">
        <v>0</v>
      </c>
      <c r="K54" s="281">
        <v>249.02</v>
      </c>
      <c r="L54" s="281">
        <v>24.24</v>
      </c>
      <c r="M54" s="281">
        <f t="shared" si="10"/>
        <v>224.78</v>
      </c>
      <c r="N54" s="274">
        <v>0</v>
      </c>
      <c r="O54" s="274">
        <v>0</v>
      </c>
      <c r="P54" s="274">
        <f t="shared" si="11"/>
        <v>0</v>
      </c>
      <c r="Q54" s="274">
        <v>0</v>
      </c>
      <c r="R54" s="274">
        <v>0</v>
      </c>
      <c r="S54" s="274">
        <f t="shared" si="7"/>
        <v>0</v>
      </c>
      <c r="T54" s="282">
        <v>69.430000000000007</v>
      </c>
      <c r="U54" s="274">
        <v>0</v>
      </c>
      <c r="V54" s="282">
        <f t="shared" si="9"/>
        <v>69.430000000000007</v>
      </c>
      <c r="W54" s="283" t="s">
        <v>602</v>
      </c>
      <c r="X54" s="274">
        <v>0</v>
      </c>
      <c r="Y54" s="274">
        <v>0</v>
      </c>
      <c r="Z54" s="274">
        <v>0</v>
      </c>
      <c r="AA54" s="285"/>
      <c r="AB54" s="274">
        <f t="shared" si="8"/>
        <v>406.91</v>
      </c>
    </row>
    <row r="55" spans="1:28" s="255" customFormat="1">
      <c r="A55" s="267" t="s">
        <v>407</v>
      </c>
      <c r="B55" s="268" t="s">
        <v>408</v>
      </c>
      <c r="C55" s="269" t="s">
        <v>514</v>
      </c>
      <c r="D55" s="270" t="s">
        <v>515</v>
      </c>
      <c r="E55" s="271">
        <v>3</v>
      </c>
      <c r="F55" s="275">
        <v>782320</v>
      </c>
      <c r="G55" s="273" t="s">
        <v>411</v>
      </c>
      <c r="H55" s="274">
        <v>0</v>
      </c>
      <c r="I55" s="281">
        <v>143.38999999999999</v>
      </c>
      <c r="J55" s="274">
        <v>0</v>
      </c>
      <c r="K55" s="281">
        <v>249.02</v>
      </c>
      <c r="L55" s="281">
        <v>31</v>
      </c>
      <c r="M55" s="281">
        <f t="shared" si="10"/>
        <v>218.02</v>
      </c>
      <c r="N55" s="274">
        <v>0</v>
      </c>
      <c r="O55" s="274">
        <v>0</v>
      </c>
      <c r="P55" s="274">
        <f t="shared" si="11"/>
        <v>0</v>
      </c>
      <c r="Q55" s="282">
        <v>298.39999999999998</v>
      </c>
      <c r="R55" s="282">
        <v>93</v>
      </c>
      <c r="S55" s="274">
        <f t="shared" si="7"/>
        <v>205.39999999999998</v>
      </c>
      <c r="T55" s="274">
        <v>0</v>
      </c>
      <c r="U55" s="274">
        <v>0</v>
      </c>
      <c r="V55" s="274">
        <f t="shared" si="9"/>
        <v>0</v>
      </c>
      <c r="W55" s="283"/>
      <c r="X55" s="274">
        <v>0</v>
      </c>
      <c r="Y55" s="274">
        <v>0</v>
      </c>
      <c r="Z55" s="274">
        <v>0</v>
      </c>
      <c r="AA55" s="285"/>
      <c r="AB55" s="274">
        <f t="shared" si="8"/>
        <v>566.80999999999995</v>
      </c>
    </row>
    <row r="56" spans="1:28" s="255" customFormat="1">
      <c r="A56" s="267" t="s">
        <v>407</v>
      </c>
      <c r="B56" s="268" t="s">
        <v>408</v>
      </c>
      <c r="C56" s="273" t="s">
        <v>516</v>
      </c>
      <c r="D56" s="278" t="s">
        <v>254</v>
      </c>
      <c r="E56" s="271">
        <v>3</v>
      </c>
      <c r="F56" s="272">
        <v>521130</v>
      </c>
      <c r="G56" s="273" t="s">
        <v>411</v>
      </c>
      <c r="H56" s="274">
        <v>0</v>
      </c>
      <c r="I56" s="274">
        <v>0</v>
      </c>
      <c r="J56" s="274">
        <v>119.26</v>
      </c>
      <c r="K56" s="281">
        <v>249.02</v>
      </c>
      <c r="L56" s="281">
        <v>23.43</v>
      </c>
      <c r="M56" s="281">
        <f t="shared" si="10"/>
        <v>225.59</v>
      </c>
      <c r="N56" s="274">
        <v>0</v>
      </c>
      <c r="O56" s="274">
        <v>0</v>
      </c>
      <c r="P56" s="274">
        <f t="shared" si="11"/>
        <v>0</v>
      </c>
      <c r="Q56" s="282">
        <v>134.54</v>
      </c>
      <c r="R56" s="282">
        <v>72.72</v>
      </c>
      <c r="S56" s="274">
        <f t="shared" si="7"/>
        <v>61.819999999999993</v>
      </c>
      <c r="T56" s="274">
        <v>0</v>
      </c>
      <c r="U56" s="274">
        <v>0</v>
      </c>
      <c r="V56" s="274">
        <f t="shared" si="9"/>
        <v>0</v>
      </c>
      <c r="W56" s="283"/>
      <c r="X56" s="274">
        <v>0</v>
      </c>
      <c r="Y56" s="274">
        <v>0</v>
      </c>
      <c r="Z56" s="274">
        <v>0</v>
      </c>
      <c r="AA56" s="285"/>
      <c r="AB56" s="274">
        <f t="shared" si="8"/>
        <v>406.66999999999996</v>
      </c>
    </row>
    <row r="57" spans="1:28" s="255" customFormat="1">
      <c r="A57" s="267" t="s">
        <v>407</v>
      </c>
      <c r="B57" s="268" t="s">
        <v>408</v>
      </c>
      <c r="C57" s="269" t="s">
        <v>517</v>
      </c>
      <c r="D57" s="270" t="s">
        <v>518</v>
      </c>
      <c r="E57" s="271">
        <v>3</v>
      </c>
      <c r="F57" s="272">
        <v>514320</v>
      </c>
      <c r="G57" s="273" t="s">
        <v>411</v>
      </c>
      <c r="H57" s="274">
        <v>0</v>
      </c>
      <c r="I57" s="281">
        <v>122.64</v>
      </c>
      <c r="J57" s="274">
        <v>0</v>
      </c>
      <c r="K57" s="281">
        <v>249.02</v>
      </c>
      <c r="L57" s="281">
        <v>24.24</v>
      </c>
      <c r="M57" s="281">
        <f t="shared" si="10"/>
        <v>224.78</v>
      </c>
      <c r="N57" s="274">
        <v>0</v>
      </c>
      <c r="O57" s="274">
        <v>0</v>
      </c>
      <c r="P57" s="274">
        <f t="shared" si="11"/>
        <v>0</v>
      </c>
      <c r="Q57" s="282">
        <v>201.81</v>
      </c>
      <c r="R57" s="282">
        <v>72.72</v>
      </c>
      <c r="S57" s="274">
        <f t="shared" si="7"/>
        <v>129.09</v>
      </c>
      <c r="T57" s="282">
        <v>277.72000000000003</v>
      </c>
      <c r="U57" s="274">
        <v>0</v>
      </c>
      <c r="V57" s="282">
        <f t="shared" si="9"/>
        <v>277.72000000000003</v>
      </c>
      <c r="W57" s="283" t="s">
        <v>602</v>
      </c>
      <c r="X57" s="274">
        <v>0</v>
      </c>
      <c r="Y57" s="274">
        <v>0</v>
      </c>
      <c r="Z57" s="274">
        <v>0</v>
      </c>
      <c r="AA57" s="285"/>
      <c r="AB57" s="274">
        <f t="shared" si="8"/>
        <v>754.23</v>
      </c>
    </row>
    <row r="58" spans="1:28" s="255" customFormat="1">
      <c r="A58" s="267" t="s">
        <v>407</v>
      </c>
      <c r="B58" s="268" t="s">
        <v>408</v>
      </c>
      <c r="C58" s="269" t="s">
        <v>519</v>
      </c>
      <c r="D58" s="270" t="s">
        <v>520</v>
      </c>
      <c r="E58" s="271">
        <v>3</v>
      </c>
      <c r="F58" s="272">
        <v>514320</v>
      </c>
      <c r="G58" s="273" t="s">
        <v>411</v>
      </c>
      <c r="H58" s="274">
        <v>0</v>
      </c>
      <c r="I58" s="281">
        <v>117.4</v>
      </c>
      <c r="J58" s="274">
        <v>0</v>
      </c>
      <c r="K58" s="281">
        <v>249.02</v>
      </c>
      <c r="L58" s="281">
        <v>24.24</v>
      </c>
      <c r="M58" s="281">
        <f t="shared" si="10"/>
        <v>224.78</v>
      </c>
      <c r="N58" s="274">
        <v>0</v>
      </c>
      <c r="O58" s="274">
        <v>0</v>
      </c>
      <c r="P58" s="274">
        <f t="shared" si="11"/>
        <v>0</v>
      </c>
      <c r="Q58" s="282">
        <v>126.13</v>
      </c>
      <c r="R58" s="282">
        <v>72.72</v>
      </c>
      <c r="S58" s="274">
        <f t="shared" si="7"/>
        <v>53.41</v>
      </c>
      <c r="T58" s="274">
        <v>0</v>
      </c>
      <c r="U58" s="274">
        <v>0</v>
      </c>
      <c r="V58" s="274">
        <f t="shared" si="9"/>
        <v>0</v>
      </c>
      <c r="W58" s="283"/>
      <c r="X58" s="274">
        <v>0</v>
      </c>
      <c r="Y58" s="274">
        <v>0</v>
      </c>
      <c r="Z58" s="274">
        <v>0</v>
      </c>
      <c r="AA58" s="285"/>
      <c r="AB58" s="274">
        <f t="shared" si="8"/>
        <v>395.59000000000003</v>
      </c>
    </row>
    <row r="59" spans="1:28" s="257" customFormat="1">
      <c r="A59" s="267" t="s">
        <v>407</v>
      </c>
      <c r="B59" s="268" t="s">
        <v>408</v>
      </c>
      <c r="C59" s="269" t="s">
        <v>521</v>
      </c>
      <c r="D59" s="270" t="s">
        <v>522</v>
      </c>
      <c r="E59" s="271">
        <v>2</v>
      </c>
      <c r="F59" s="272">
        <v>223505</v>
      </c>
      <c r="G59" s="273" t="s">
        <v>411</v>
      </c>
      <c r="H59" s="274">
        <v>0</v>
      </c>
      <c r="I59" s="281">
        <v>221.96</v>
      </c>
      <c r="J59" s="274">
        <v>0</v>
      </c>
      <c r="K59" s="281">
        <v>249.02</v>
      </c>
      <c r="L59" s="281">
        <v>3.6</v>
      </c>
      <c r="M59" s="281">
        <f t="shared" si="10"/>
        <v>245.42000000000002</v>
      </c>
      <c r="N59" s="274">
        <v>0</v>
      </c>
      <c r="O59" s="274">
        <v>0</v>
      </c>
      <c r="P59" s="274">
        <f t="shared" si="11"/>
        <v>0</v>
      </c>
      <c r="Q59" s="274">
        <v>0</v>
      </c>
      <c r="R59" s="274">
        <v>0</v>
      </c>
      <c r="S59" s="274">
        <f t="shared" si="7"/>
        <v>0</v>
      </c>
      <c r="T59" s="282">
        <v>63.48</v>
      </c>
      <c r="U59" s="274">
        <v>0</v>
      </c>
      <c r="V59" s="282">
        <f t="shared" si="9"/>
        <v>63.48</v>
      </c>
      <c r="W59" s="283" t="s">
        <v>602</v>
      </c>
      <c r="X59" s="274">
        <v>0</v>
      </c>
      <c r="Y59" s="274">
        <v>0</v>
      </c>
      <c r="Z59" s="274">
        <v>0</v>
      </c>
      <c r="AA59" s="285"/>
      <c r="AB59" s="274">
        <f t="shared" si="8"/>
        <v>530.86</v>
      </c>
    </row>
    <row r="60" spans="1:28" s="258" customFormat="1">
      <c r="A60" s="267" t="s">
        <v>407</v>
      </c>
      <c r="B60" s="268" t="s">
        <v>408</v>
      </c>
      <c r="C60" s="269" t="s">
        <v>523</v>
      </c>
      <c r="D60" s="270" t="s">
        <v>524</v>
      </c>
      <c r="E60" s="271">
        <v>2</v>
      </c>
      <c r="F60" s="272">
        <v>223505</v>
      </c>
      <c r="G60" s="273" t="s">
        <v>411</v>
      </c>
      <c r="H60" s="274">
        <v>0</v>
      </c>
      <c r="I60" s="281">
        <v>259.77999999999997</v>
      </c>
      <c r="J60" s="274">
        <v>0</v>
      </c>
      <c r="K60" s="281">
        <v>249.02</v>
      </c>
      <c r="L60" s="281">
        <v>3.75</v>
      </c>
      <c r="M60" s="281">
        <f t="shared" si="10"/>
        <v>245.27</v>
      </c>
      <c r="N60" s="274">
        <v>0</v>
      </c>
      <c r="O60" s="274">
        <v>0</v>
      </c>
      <c r="P60" s="274">
        <f t="shared" si="11"/>
        <v>0</v>
      </c>
      <c r="Q60" s="274">
        <v>0</v>
      </c>
      <c r="R60" s="274">
        <v>0</v>
      </c>
      <c r="S60" s="274">
        <f t="shared" si="7"/>
        <v>0</v>
      </c>
      <c r="T60" s="274">
        <v>0</v>
      </c>
      <c r="U60" s="274">
        <v>0</v>
      </c>
      <c r="V60" s="274">
        <f t="shared" si="9"/>
        <v>0</v>
      </c>
      <c r="W60" s="283"/>
      <c r="X60" s="274">
        <v>0</v>
      </c>
      <c r="Y60" s="274">
        <v>0</v>
      </c>
      <c r="Z60" s="274">
        <v>0</v>
      </c>
      <c r="AA60" s="285"/>
      <c r="AB60" s="274">
        <f t="shared" si="8"/>
        <v>505.04999999999995</v>
      </c>
    </row>
    <row r="61" spans="1:28" s="258" customFormat="1">
      <c r="A61" s="267" t="s">
        <v>407</v>
      </c>
      <c r="B61" s="268" t="s">
        <v>408</v>
      </c>
      <c r="C61" s="269" t="s">
        <v>525</v>
      </c>
      <c r="D61" s="270" t="s">
        <v>526</v>
      </c>
      <c r="E61" s="271">
        <v>2</v>
      </c>
      <c r="F61" s="272">
        <v>223505</v>
      </c>
      <c r="G61" s="273" t="s">
        <v>411</v>
      </c>
      <c r="H61" s="274">
        <v>0</v>
      </c>
      <c r="I61" s="281">
        <v>256.56</v>
      </c>
      <c r="J61" s="274">
        <v>0</v>
      </c>
      <c r="K61" s="281">
        <v>249.02</v>
      </c>
      <c r="L61" s="281">
        <v>3.6</v>
      </c>
      <c r="M61" s="281">
        <f t="shared" si="10"/>
        <v>245.42000000000002</v>
      </c>
      <c r="N61" s="274">
        <v>0</v>
      </c>
      <c r="O61" s="274">
        <v>0</v>
      </c>
      <c r="P61" s="274">
        <f t="shared" si="11"/>
        <v>0</v>
      </c>
      <c r="Q61" s="274">
        <v>0</v>
      </c>
      <c r="R61" s="274">
        <v>0</v>
      </c>
      <c r="S61" s="274">
        <f t="shared" si="7"/>
        <v>0</v>
      </c>
      <c r="T61" s="274">
        <v>0</v>
      </c>
      <c r="U61" s="274">
        <v>0</v>
      </c>
      <c r="V61" s="274">
        <f t="shared" si="9"/>
        <v>0</v>
      </c>
      <c r="W61" s="188"/>
      <c r="X61" s="274">
        <v>0</v>
      </c>
      <c r="Y61" s="274">
        <v>0</v>
      </c>
      <c r="Z61" s="274">
        <v>0</v>
      </c>
      <c r="AA61" s="285"/>
      <c r="AB61" s="274">
        <f t="shared" si="8"/>
        <v>501.98</v>
      </c>
    </row>
    <row r="62" spans="1:28" s="258" customFormat="1">
      <c r="A62" s="267" t="s">
        <v>407</v>
      </c>
      <c r="B62" s="268" t="s">
        <v>408</v>
      </c>
      <c r="C62" s="269" t="s">
        <v>527</v>
      </c>
      <c r="D62" s="270" t="s">
        <v>528</v>
      </c>
      <c r="E62" s="271">
        <v>2</v>
      </c>
      <c r="F62" s="275">
        <v>322205</v>
      </c>
      <c r="G62" s="273" t="s">
        <v>411</v>
      </c>
      <c r="H62" s="274">
        <v>0</v>
      </c>
      <c r="I62" s="281">
        <v>119.59</v>
      </c>
      <c r="J62" s="274">
        <v>0</v>
      </c>
      <c r="K62" s="281">
        <v>249.02</v>
      </c>
      <c r="L62" s="281">
        <v>25.05</v>
      </c>
      <c r="M62" s="281">
        <f t="shared" si="10"/>
        <v>223.97</v>
      </c>
      <c r="N62" s="274">
        <v>0</v>
      </c>
      <c r="O62" s="274">
        <v>0</v>
      </c>
      <c r="P62" s="274">
        <f t="shared" si="11"/>
        <v>0</v>
      </c>
      <c r="Q62" s="274">
        <v>0</v>
      </c>
      <c r="R62" s="274">
        <v>0</v>
      </c>
      <c r="S62" s="274">
        <f t="shared" si="7"/>
        <v>0</v>
      </c>
      <c r="T62" s="274">
        <v>0</v>
      </c>
      <c r="U62" s="274">
        <v>0</v>
      </c>
      <c r="V62" s="274">
        <f t="shared" si="9"/>
        <v>0</v>
      </c>
      <c r="W62" s="283"/>
      <c r="X62" s="274">
        <v>0</v>
      </c>
      <c r="Y62" s="274">
        <v>0</v>
      </c>
      <c r="Z62" s="274">
        <v>0</v>
      </c>
      <c r="AA62" s="285"/>
      <c r="AB62" s="274">
        <f t="shared" si="8"/>
        <v>343.56</v>
      </c>
    </row>
    <row r="63" spans="1:28" s="258" customFormat="1">
      <c r="A63" s="267" t="s">
        <v>407</v>
      </c>
      <c r="B63" s="268" t="s">
        <v>408</v>
      </c>
      <c r="C63" s="269" t="s">
        <v>529</v>
      </c>
      <c r="D63" s="270" t="s">
        <v>530</v>
      </c>
      <c r="E63" s="271">
        <v>2</v>
      </c>
      <c r="F63" s="272">
        <v>223505</v>
      </c>
      <c r="G63" s="273" t="s">
        <v>411</v>
      </c>
      <c r="H63" s="274">
        <v>0</v>
      </c>
      <c r="I63" s="281">
        <v>251.3</v>
      </c>
      <c r="J63" s="274">
        <v>0</v>
      </c>
      <c r="K63" s="281">
        <v>249.02</v>
      </c>
      <c r="L63" s="281">
        <v>3.6</v>
      </c>
      <c r="M63" s="281">
        <f t="shared" si="10"/>
        <v>245.42000000000002</v>
      </c>
      <c r="N63" s="274">
        <v>0</v>
      </c>
      <c r="O63" s="274">
        <v>0</v>
      </c>
      <c r="P63" s="274">
        <f t="shared" si="11"/>
        <v>0</v>
      </c>
      <c r="Q63" s="274">
        <v>0</v>
      </c>
      <c r="R63" s="274">
        <v>0</v>
      </c>
      <c r="S63" s="274">
        <f t="shared" si="7"/>
        <v>0</v>
      </c>
      <c r="T63" s="274">
        <v>0</v>
      </c>
      <c r="U63" s="274">
        <v>0</v>
      </c>
      <c r="V63" s="274">
        <f t="shared" si="9"/>
        <v>0</v>
      </c>
      <c r="W63" s="283"/>
      <c r="X63" s="274">
        <v>0</v>
      </c>
      <c r="Y63" s="274">
        <v>0</v>
      </c>
      <c r="Z63" s="274">
        <v>0</v>
      </c>
      <c r="AA63" s="285"/>
      <c r="AB63" s="274">
        <f t="shared" si="8"/>
        <v>496.72</v>
      </c>
    </row>
    <row r="64" spans="1:28" s="258" customFormat="1">
      <c r="A64" s="267" t="s">
        <v>407</v>
      </c>
      <c r="B64" s="268" t="s">
        <v>408</v>
      </c>
      <c r="C64" s="276" t="s">
        <v>531</v>
      </c>
      <c r="D64" s="278" t="s">
        <v>532</v>
      </c>
      <c r="E64" s="271">
        <v>2</v>
      </c>
      <c r="F64" s="272">
        <v>223505</v>
      </c>
      <c r="G64" s="273" t="s">
        <v>411</v>
      </c>
      <c r="H64" s="274">
        <v>0</v>
      </c>
      <c r="I64" s="281">
        <v>248.58</v>
      </c>
      <c r="J64" s="274">
        <v>0</v>
      </c>
      <c r="K64" s="281">
        <v>249.02</v>
      </c>
      <c r="L64" s="281">
        <v>3.6</v>
      </c>
      <c r="M64" s="281">
        <f t="shared" si="10"/>
        <v>245.42000000000002</v>
      </c>
      <c r="N64" s="274">
        <v>0</v>
      </c>
      <c r="O64" s="274">
        <v>0</v>
      </c>
      <c r="P64" s="274">
        <f t="shared" si="11"/>
        <v>0</v>
      </c>
      <c r="Q64" s="274">
        <v>0</v>
      </c>
      <c r="R64" s="274">
        <v>0</v>
      </c>
      <c r="S64" s="274">
        <f t="shared" si="7"/>
        <v>0</v>
      </c>
      <c r="T64" s="274">
        <v>0</v>
      </c>
      <c r="U64" s="274">
        <v>0</v>
      </c>
      <c r="V64" s="274">
        <f t="shared" si="9"/>
        <v>0</v>
      </c>
      <c r="W64" s="283"/>
      <c r="X64" s="274">
        <v>0</v>
      </c>
      <c r="Y64" s="274">
        <v>0</v>
      </c>
      <c r="Z64" s="274">
        <v>0</v>
      </c>
      <c r="AA64" s="285"/>
      <c r="AB64" s="274">
        <f t="shared" si="8"/>
        <v>494</v>
      </c>
    </row>
    <row r="65" spans="1:28" s="258" customFormat="1">
      <c r="A65" s="267" t="s">
        <v>407</v>
      </c>
      <c r="B65" s="268" t="s">
        <v>408</v>
      </c>
      <c r="C65" s="269" t="s">
        <v>533</v>
      </c>
      <c r="D65" s="270" t="s">
        <v>534</v>
      </c>
      <c r="E65" s="271">
        <v>2</v>
      </c>
      <c r="F65" s="280">
        <v>223505</v>
      </c>
      <c r="G65" s="273" t="s">
        <v>411</v>
      </c>
      <c r="H65" s="274">
        <v>0</v>
      </c>
      <c r="I65" s="281">
        <v>259.77</v>
      </c>
      <c r="J65" s="274">
        <v>0</v>
      </c>
      <c r="K65" s="281">
        <v>249.02</v>
      </c>
      <c r="L65" s="281">
        <v>3.75</v>
      </c>
      <c r="M65" s="281">
        <f t="shared" si="10"/>
        <v>245.27</v>
      </c>
      <c r="N65" s="274">
        <v>0</v>
      </c>
      <c r="O65" s="274">
        <v>0</v>
      </c>
      <c r="P65" s="274">
        <f t="shared" si="11"/>
        <v>0</v>
      </c>
      <c r="Q65" s="274">
        <v>0</v>
      </c>
      <c r="R65" s="274">
        <v>0</v>
      </c>
      <c r="S65" s="274">
        <f t="shared" ref="S65:S89" si="12">Q65-R65</f>
        <v>0</v>
      </c>
      <c r="T65" s="274">
        <v>0</v>
      </c>
      <c r="U65" s="274">
        <v>0</v>
      </c>
      <c r="V65" s="274">
        <f t="shared" si="9"/>
        <v>0</v>
      </c>
      <c r="W65" s="283"/>
      <c r="X65" s="274">
        <v>0</v>
      </c>
      <c r="Y65" s="274">
        <v>0</v>
      </c>
      <c r="Z65" s="274">
        <v>0</v>
      </c>
      <c r="AA65" s="285"/>
      <c r="AB65" s="274">
        <f t="shared" ref="AB65:AB89" si="13">SUM(Z65,V65,S65,P65,M65,J65,I65)</f>
        <v>505.03999999999996</v>
      </c>
    </row>
    <row r="66" spans="1:28" s="258" customFormat="1">
      <c r="A66" s="267" t="s">
        <v>407</v>
      </c>
      <c r="B66" s="268" t="s">
        <v>408</v>
      </c>
      <c r="C66" s="269" t="s">
        <v>535</v>
      </c>
      <c r="D66" s="270" t="s">
        <v>536</v>
      </c>
      <c r="E66" s="271">
        <v>2</v>
      </c>
      <c r="F66" s="272">
        <v>251605</v>
      </c>
      <c r="G66" s="273" t="s">
        <v>411</v>
      </c>
      <c r="H66" s="274">
        <v>0</v>
      </c>
      <c r="I66" s="281">
        <v>185.48</v>
      </c>
      <c r="J66" s="274">
        <v>0</v>
      </c>
      <c r="K66" s="281">
        <v>249.02</v>
      </c>
      <c r="L66" s="281">
        <v>41.52</v>
      </c>
      <c r="M66" s="281">
        <f t="shared" si="10"/>
        <v>207.5</v>
      </c>
      <c r="N66" s="274">
        <v>0</v>
      </c>
      <c r="O66" s="274">
        <v>0</v>
      </c>
      <c r="P66" s="274">
        <f t="shared" si="11"/>
        <v>0</v>
      </c>
      <c r="Q66" s="274">
        <v>0</v>
      </c>
      <c r="R66" s="274">
        <v>0</v>
      </c>
      <c r="S66" s="274">
        <f t="shared" si="12"/>
        <v>0</v>
      </c>
      <c r="T66" s="274">
        <v>0</v>
      </c>
      <c r="U66" s="274">
        <v>0</v>
      </c>
      <c r="V66" s="274">
        <f t="shared" si="9"/>
        <v>0</v>
      </c>
      <c r="W66" s="283"/>
      <c r="X66" s="274">
        <v>0</v>
      </c>
      <c r="Y66" s="274">
        <v>0</v>
      </c>
      <c r="Z66" s="274">
        <v>0</v>
      </c>
      <c r="AA66" s="285"/>
      <c r="AB66" s="274">
        <f t="shared" si="13"/>
        <v>392.98</v>
      </c>
    </row>
    <row r="67" spans="1:28" s="258" customFormat="1">
      <c r="A67" s="267" t="s">
        <v>407</v>
      </c>
      <c r="B67" s="268" t="s">
        <v>408</v>
      </c>
      <c r="C67" s="269" t="s">
        <v>537</v>
      </c>
      <c r="D67" s="270" t="s">
        <v>538</v>
      </c>
      <c r="E67" s="271">
        <v>3</v>
      </c>
      <c r="F67" s="272">
        <v>252405</v>
      </c>
      <c r="G67" s="273" t="s">
        <v>411</v>
      </c>
      <c r="H67" s="274">
        <v>0</v>
      </c>
      <c r="I67" s="281">
        <v>176</v>
      </c>
      <c r="J67" s="274">
        <v>0</v>
      </c>
      <c r="K67" s="281">
        <v>249.02</v>
      </c>
      <c r="L67" s="281">
        <v>44</v>
      </c>
      <c r="M67" s="281">
        <f t="shared" si="10"/>
        <v>205.02</v>
      </c>
      <c r="N67" s="274">
        <v>0</v>
      </c>
      <c r="O67" s="274">
        <v>0</v>
      </c>
      <c r="P67" s="274">
        <f t="shared" si="11"/>
        <v>0</v>
      </c>
      <c r="Q67" s="274">
        <v>0</v>
      </c>
      <c r="R67" s="274">
        <v>0</v>
      </c>
      <c r="S67" s="274">
        <f t="shared" si="12"/>
        <v>0</v>
      </c>
      <c r="T67" s="274">
        <v>0</v>
      </c>
      <c r="U67" s="274">
        <v>0</v>
      </c>
      <c r="V67" s="274">
        <f t="shared" si="9"/>
        <v>0</v>
      </c>
      <c r="W67" s="283"/>
      <c r="X67" s="274">
        <v>0</v>
      </c>
      <c r="Y67" s="274">
        <v>0</v>
      </c>
      <c r="Z67" s="274">
        <v>0</v>
      </c>
      <c r="AA67" s="285"/>
      <c r="AB67" s="274">
        <f t="shared" si="13"/>
        <v>381.02</v>
      </c>
    </row>
    <row r="68" spans="1:28" s="258" customFormat="1">
      <c r="A68" s="267" t="s">
        <v>407</v>
      </c>
      <c r="B68" s="268" t="s">
        <v>408</v>
      </c>
      <c r="C68" s="276" t="s">
        <v>539</v>
      </c>
      <c r="D68" s="278" t="s">
        <v>540</v>
      </c>
      <c r="E68" s="271">
        <v>3</v>
      </c>
      <c r="F68" s="272">
        <v>517420</v>
      </c>
      <c r="G68" s="273" t="s">
        <v>411</v>
      </c>
      <c r="H68" s="274">
        <v>0</v>
      </c>
      <c r="I68" s="281">
        <v>96.96</v>
      </c>
      <c r="J68" s="274">
        <v>0</v>
      </c>
      <c r="K68" s="281">
        <v>249.02</v>
      </c>
      <c r="L68" s="281">
        <v>24.24</v>
      </c>
      <c r="M68" s="281">
        <f t="shared" si="10"/>
        <v>224.78</v>
      </c>
      <c r="N68" s="274">
        <v>0</v>
      </c>
      <c r="O68" s="274">
        <v>0</v>
      </c>
      <c r="P68" s="274">
        <f t="shared" si="11"/>
        <v>0</v>
      </c>
      <c r="Q68" s="274">
        <v>0</v>
      </c>
      <c r="R68" s="274">
        <v>0</v>
      </c>
      <c r="S68" s="274">
        <f t="shared" si="12"/>
        <v>0</v>
      </c>
      <c r="T68" s="274">
        <v>0</v>
      </c>
      <c r="U68" s="274">
        <v>0</v>
      </c>
      <c r="V68" s="274">
        <f t="shared" ref="V68:V89" si="14">T68-U68</f>
        <v>0</v>
      </c>
      <c r="W68" s="283"/>
      <c r="X68" s="274">
        <v>0</v>
      </c>
      <c r="Y68" s="274">
        <v>0</v>
      </c>
      <c r="Z68" s="274">
        <v>0</v>
      </c>
      <c r="AA68" s="285"/>
      <c r="AB68" s="274">
        <f t="shared" si="13"/>
        <v>321.74</v>
      </c>
    </row>
    <row r="69" spans="1:28" s="258" customFormat="1">
      <c r="A69" s="267" t="s">
        <v>407</v>
      </c>
      <c r="B69" s="268" t="s">
        <v>408</v>
      </c>
      <c r="C69" s="269" t="s">
        <v>541</v>
      </c>
      <c r="D69" s="270" t="s">
        <v>542</v>
      </c>
      <c r="E69" s="271">
        <v>3</v>
      </c>
      <c r="F69" s="272">
        <v>514320</v>
      </c>
      <c r="G69" s="273" t="s">
        <v>411</v>
      </c>
      <c r="H69" s="274">
        <v>0</v>
      </c>
      <c r="I69" s="281">
        <v>116.35</v>
      </c>
      <c r="J69" s="274">
        <v>0</v>
      </c>
      <c r="K69" s="281">
        <v>249.02</v>
      </c>
      <c r="L69" s="281">
        <v>24.24</v>
      </c>
      <c r="M69" s="281">
        <f t="shared" si="10"/>
        <v>224.78</v>
      </c>
      <c r="N69" s="274">
        <v>0</v>
      </c>
      <c r="O69" s="274">
        <v>0</v>
      </c>
      <c r="P69" s="274">
        <f t="shared" si="11"/>
        <v>0</v>
      </c>
      <c r="Q69" s="282">
        <v>269.08</v>
      </c>
      <c r="R69" s="282">
        <v>72.72</v>
      </c>
      <c r="S69" s="274">
        <f t="shared" si="12"/>
        <v>196.35999999999999</v>
      </c>
      <c r="T69" s="274">
        <v>0</v>
      </c>
      <c r="U69" s="274">
        <v>0</v>
      </c>
      <c r="V69" s="274">
        <f t="shared" si="14"/>
        <v>0</v>
      </c>
      <c r="W69" s="283"/>
      <c r="X69" s="274">
        <v>0</v>
      </c>
      <c r="Y69" s="274">
        <v>0</v>
      </c>
      <c r="Z69" s="274">
        <v>0</v>
      </c>
      <c r="AA69" s="285"/>
      <c r="AB69" s="274">
        <f t="shared" si="13"/>
        <v>537.49</v>
      </c>
    </row>
    <row r="70" spans="1:28" s="258" customFormat="1">
      <c r="A70" s="267" t="s">
        <v>407</v>
      </c>
      <c r="B70" s="268" t="s">
        <v>408</v>
      </c>
      <c r="C70" s="269" t="s">
        <v>543</v>
      </c>
      <c r="D70" s="270" t="s">
        <v>544</v>
      </c>
      <c r="E70" s="271">
        <v>3</v>
      </c>
      <c r="F70" s="275">
        <v>521130</v>
      </c>
      <c r="G70" s="273" t="s">
        <v>411</v>
      </c>
      <c r="H70" s="274">
        <v>0</v>
      </c>
      <c r="I70" s="281">
        <v>96.96</v>
      </c>
      <c r="J70" s="274">
        <v>0</v>
      </c>
      <c r="K70" s="281">
        <v>249.02</v>
      </c>
      <c r="L70" s="281">
        <v>24.24</v>
      </c>
      <c r="M70" s="281">
        <f t="shared" si="10"/>
        <v>224.78</v>
      </c>
      <c r="N70" s="274">
        <v>0</v>
      </c>
      <c r="O70" s="274">
        <v>0</v>
      </c>
      <c r="P70" s="274">
        <f t="shared" si="11"/>
        <v>0</v>
      </c>
      <c r="Q70" s="282">
        <v>252.26</v>
      </c>
      <c r="R70" s="282">
        <v>72.72</v>
      </c>
      <c r="S70" s="274">
        <f t="shared" si="12"/>
        <v>179.54</v>
      </c>
      <c r="T70" s="274">
        <v>0</v>
      </c>
      <c r="U70" s="274">
        <v>0</v>
      </c>
      <c r="V70" s="274">
        <f t="shared" si="14"/>
        <v>0</v>
      </c>
      <c r="W70" s="283"/>
      <c r="X70" s="274">
        <v>0</v>
      </c>
      <c r="Y70" s="274">
        <v>0</v>
      </c>
      <c r="Z70" s="274">
        <v>0</v>
      </c>
      <c r="AA70" s="285"/>
      <c r="AB70" s="274">
        <f t="shared" si="13"/>
        <v>501.28</v>
      </c>
    </row>
    <row r="71" spans="1:28" s="258" customFormat="1">
      <c r="A71" s="267" t="s">
        <v>407</v>
      </c>
      <c r="B71" s="268" t="s">
        <v>408</v>
      </c>
      <c r="C71" s="269" t="s">
        <v>545</v>
      </c>
      <c r="D71" s="270" t="s">
        <v>546</v>
      </c>
      <c r="E71" s="271">
        <v>2</v>
      </c>
      <c r="F71" s="275">
        <v>223505</v>
      </c>
      <c r="G71" s="273" t="s">
        <v>411</v>
      </c>
      <c r="H71" s="274">
        <v>0</v>
      </c>
      <c r="I71" s="281">
        <v>225.09</v>
      </c>
      <c r="J71" s="274">
        <v>0</v>
      </c>
      <c r="K71" s="281">
        <v>249.02</v>
      </c>
      <c r="L71" s="281">
        <v>3.6</v>
      </c>
      <c r="M71" s="281">
        <f t="shared" si="10"/>
        <v>245.42000000000002</v>
      </c>
      <c r="N71" s="274">
        <v>0</v>
      </c>
      <c r="O71" s="274">
        <v>0</v>
      </c>
      <c r="P71" s="274">
        <f t="shared" si="11"/>
        <v>0</v>
      </c>
      <c r="Q71" s="274">
        <v>0</v>
      </c>
      <c r="R71" s="274">
        <v>0</v>
      </c>
      <c r="S71" s="274">
        <f t="shared" si="12"/>
        <v>0</v>
      </c>
      <c r="T71" s="274">
        <v>0</v>
      </c>
      <c r="U71" s="274">
        <v>0</v>
      </c>
      <c r="V71" s="274">
        <f t="shared" si="14"/>
        <v>0</v>
      </c>
      <c r="W71" s="283"/>
      <c r="X71" s="274">
        <v>0</v>
      </c>
      <c r="Y71" s="274">
        <v>0</v>
      </c>
      <c r="Z71" s="274">
        <v>0</v>
      </c>
      <c r="AA71" s="285"/>
      <c r="AB71" s="274">
        <f t="shared" si="13"/>
        <v>470.51</v>
      </c>
    </row>
    <row r="72" spans="1:28" s="258" customFormat="1">
      <c r="A72" s="267" t="s">
        <v>407</v>
      </c>
      <c r="B72" s="268" t="s">
        <v>408</v>
      </c>
      <c r="C72" s="269" t="s">
        <v>547</v>
      </c>
      <c r="D72" s="270" t="s">
        <v>548</v>
      </c>
      <c r="E72" s="271">
        <v>2</v>
      </c>
      <c r="F72" s="272">
        <v>223505</v>
      </c>
      <c r="G72" s="273" t="s">
        <v>411</v>
      </c>
      <c r="H72" s="274">
        <v>0</v>
      </c>
      <c r="I72" s="274">
        <v>0</v>
      </c>
      <c r="J72" s="274">
        <v>0</v>
      </c>
      <c r="K72" s="281">
        <v>249.02</v>
      </c>
      <c r="L72" s="281">
        <v>0.48</v>
      </c>
      <c r="M72" s="281">
        <f t="shared" si="10"/>
        <v>248.54000000000002</v>
      </c>
      <c r="N72" s="274">
        <v>0</v>
      </c>
      <c r="O72" s="274">
        <v>0</v>
      </c>
      <c r="P72" s="274">
        <f t="shared" si="11"/>
        <v>0</v>
      </c>
      <c r="Q72" s="274">
        <v>0</v>
      </c>
      <c r="R72" s="274">
        <v>0</v>
      </c>
      <c r="S72" s="274">
        <f t="shared" si="12"/>
        <v>0</v>
      </c>
      <c r="T72" s="274">
        <v>0</v>
      </c>
      <c r="U72" s="274">
        <v>0</v>
      </c>
      <c r="V72" s="274">
        <f t="shared" si="14"/>
        <v>0</v>
      </c>
      <c r="W72" s="283"/>
      <c r="X72" s="274">
        <v>0</v>
      </c>
      <c r="Y72" s="274">
        <v>0</v>
      </c>
      <c r="Z72" s="274">
        <v>0</v>
      </c>
      <c r="AA72" s="285"/>
      <c r="AB72" s="274">
        <f t="shared" si="13"/>
        <v>248.54000000000002</v>
      </c>
    </row>
    <row r="73" spans="1:28" s="258" customFormat="1">
      <c r="A73" s="267" t="s">
        <v>407</v>
      </c>
      <c r="B73" s="268" t="s">
        <v>408</v>
      </c>
      <c r="C73" s="269" t="s">
        <v>549</v>
      </c>
      <c r="D73" s="270" t="s">
        <v>550</v>
      </c>
      <c r="E73" s="271">
        <v>3</v>
      </c>
      <c r="F73" s="272">
        <v>514320</v>
      </c>
      <c r="G73" s="273" t="s">
        <v>411</v>
      </c>
      <c r="H73" s="274">
        <v>0</v>
      </c>
      <c r="I73" s="281">
        <v>132.09</v>
      </c>
      <c r="J73" s="274">
        <v>0</v>
      </c>
      <c r="K73" s="281">
        <v>249.02</v>
      </c>
      <c r="L73" s="281">
        <v>24.24</v>
      </c>
      <c r="M73" s="281">
        <f t="shared" si="10"/>
        <v>224.78</v>
      </c>
      <c r="N73" s="274">
        <v>0</v>
      </c>
      <c r="O73" s="274">
        <v>0</v>
      </c>
      <c r="P73" s="274">
        <f t="shared" si="11"/>
        <v>0</v>
      </c>
      <c r="Q73" s="282">
        <v>126.13</v>
      </c>
      <c r="R73" s="282">
        <v>72.72</v>
      </c>
      <c r="S73" s="274">
        <f t="shared" si="12"/>
        <v>53.41</v>
      </c>
      <c r="T73" s="274">
        <v>0</v>
      </c>
      <c r="U73" s="274">
        <v>0</v>
      </c>
      <c r="V73" s="274">
        <f t="shared" si="14"/>
        <v>0</v>
      </c>
      <c r="W73" s="283"/>
      <c r="X73" s="274">
        <v>0</v>
      </c>
      <c r="Y73" s="274">
        <v>0</v>
      </c>
      <c r="Z73" s="274">
        <v>0</v>
      </c>
      <c r="AA73" s="285"/>
      <c r="AB73" s="274">
        <f t="shared" si="13"/>
        <v>410.28</v>
      </c>
    </row>
    <row r="74" spans="1:28" s="256" customFormat="1">
      <c r="A74" s="267" t="s">
        <v>407</v>
      </c>
      <c r="B74" s="268" t="s">
        <v>408</v>
      </c>
      <c r="C74" s="269" t="s">
        <v>551</v>
      </c>
      <c r="D74" s="270" t="s">
        <v>552</v>
      </c>
      <c r="E74" s="271">
        <v>3</v>
      </c>
      <c r="F74" s="272">
        <v>252545</v>
      </c>
      <c r="G74" s="273" t="s">
        <v>411</v>
      </c>
      <c r="H74" s="274">
        <v>0</v>
      </c>
      <c r="I74" s="281">
        <v>176</v>
      </c>
      <c r="J74" s="274">
        <v>0</v>
      </c>
      <c r="K74" s="281">
        <v>249.02</v>
      </c>
      <c r="L74" s="281">
        <v>44</v>
      </c>
      <c r="M74" s="281">
        <f t="shared" si="10"/>
        <v>205.02</v>
      </c>
      <c r="N74" s="274">
        <v>0</v>
      </c>
      <c r="O74" s="274">
        <v>0</v>
      </c>
      <c r="P74" s="274">
        <f t="shared" si="11"/>
        <v>0</v>
      </c>
      <c r="Q74" s="274">
        <v>0</v>
      </c>
      <c r="R74" s="274">
        <v>0</v>
      </c>
      <c r="S74" s="274">
        <f t="shared" si="12"/>
        <v>0</v>
      </c>
      <c r="T74" s="282">
        <v>138.86000000000001</v>
      </c>
      <c r="U74" s="274">
        <v>0</v>
      </c>
      <c r="V74" s="282">
        <f t="shared" si="14"/>
        <v>138.86000000000001</v>
      </c>
      <c r="W74" s="283" t="s">
        <v>602</v>
      </c>
      <c r="X74" s="274">
        <v>0</v>
      </c>
      <c r="Y74" s="274">
        <v>0</v>
      </c>
      <c r="Z74" s="274">
        <v>0</v>
      </c>
      <c r="AA74" s="285"/>
      <c r="AB74" s="274">
        <f t="shared" si="13"/>
        <v>519.88</v>
      </c>
    </row>
    <row r="75" spans="1:28" s="256" customFormat="1">
      <c r="A75" s="267" t="s">
        <v>407</v>
      </c>
      <c r="B75" s="268" t="s">
        <v>408</v>
      </c>
      <c r="C75" s="269" t="s">
        <v>553</v>
      </c>
      <c r="D75" s="270" t="s">
        <v>554</v>
      </c>
      <c r="E75" s="271">
        <v>3</v>
      </c>
      <c r="F75" s="275">
        <v>411010</v>
      </c>
      <c r="G75" s="273" t="s">
        <v>411</v>
      </c>
      <c r="H75" s="274">
        <v>0</v>
      </c>
      <c r="I75" s="281">
        <v>100</v>
      </c>
      <c r="J75" s="274">
        <v>0</v>
      </c>
      <c r="K75" s="281">
        <v>249.02</v>
      </c>
      <c r="L75" s="281">
        <v>25</v>
      </c>
      <c r="M75" s="281">
        <f t="shared" si="10"/>
        <v>224.02</v>
      </c>
      <c r="N75" s="274">
        <v>0</v>
      </c>
      <c r="O75" s="274">
        <v>0</v>
      </c>
      <c r="P75" s="274">
        <f t="shared" si="11"/>
        <v>0</v>
      </c>
      <c r="Q75" s="282">
        <v>264.87</v>
      </c>
      <c r="R75" s="282">
        <v>75</v>
      </c>
      <c r="S75" s="274">
        <f t="shared" si="12"/>
        <v>189.87</v>
      </c>
      <c r="T75" s="274">
        <v>0</v>
      </c>
      <c r="U75" s="274">
        <v>0</v>
      </c>
      <c r="V75" s="274">
        <f t="shared" si="14"/>
        <v>0</v>
      </c>
      <c r="W75" s="283"/>
      <c r="X75" s="274">
        <v>0</v>
      </c>
      <c r="Y75" s="274">
        <v>0</v>
      </c>
      <c r="Z75" s="274">
        <v>0</v>
      </c>
      <c r="AA75" s="285"/>
      <c r="AB75" s="274">
        <f t="shared" si="13"/>
        <v>513.89</v>
      </c>
    </row>
    <row r="76" spans="1:28" s="256" customFormat="1">
      <c r="A76" s="267" t="s">
        <v>407</v>
      </c>
      <c r="B76" s="268" t="s">
        <v>408</v>
      </c>
      <c r="C76" s="269" t="s">
        <v>555</v>
      </c>
      <c r="D76" s="270" t="s">
        <v>556</v>
      </c>
      <c r="E76" s="271">
        <v>2</v>
      </c>
      <c r="F76" s="272">
        <v>322205</v>
      </c>
      <c r="G76" s="273" t="s">
        <v>411</v>
      </c>
      <c r="H76" s="274">
        <v>0</v>
      </c>
      <c r="I76" s="281">
        <v>119.59</v>
      </c>
      <c r="J76" s="274">
        <v>0</v>
      </c>
      <c r="K76" s="281">
        <v>249.02</v>
      </c>
      <c r="L76" s="281">
        <v>25.05</v>
      </c>
      <c r="M76" s="281">
        <f t="shared" si="10"/>
        <v>223.97</v>
      </c>
      <c r="N76" s="274">
        <v>0</v>
      </c>
      <c r="O76" s="274">
        <v>0</v>
      </c>
      <c r="P76" s="274">
        <f t="shared" si="11"/>
        <v>0</v>
      </c>
      <c r="Q76" s="274">
        <v>0</v>
      </c>
      <c r="R76" s="274">
        <v>0</v>
      </c>
      <c r="S76" s="274">
        <f t="shared" si="12"/>
        <v>0</v>
      </c>
      <c r="T76" s="274">
        <v>0</v>
      </c>
      <c r="U76" s="274">
        <v>0</v>
      </c>
      <c r="V76" s="274">
        <f t="shared" si="14"/>
        <v>0</v>
      </c>
      <c r="W76" s="283"/>
      <c r="X76" s="274">
        <v>0</v>
      </c>
      <c r="Y76" s="274">
        <v>0</v>
      </c>
      <c r="Z76" s="274">
        <v>0</v>
      </c>
      <c r="AA76" s="285"/>
      <c r="AB76" s="274">
        <f t="shared" si="13"/>
        <v>343.56</v>
      </c>
    </row>
    <row r="77" spans="1:28" s="256" customFormat="1">
      <c r="A77" s="267" t="s">
        <v>407</v>
      </c>
      <c r="B77" s="268" t="s">
        <v>408</v>
      </c>
      <c r="C77" s="269" t="s">
        <v>557</v>
      </c>
      <c r="D77" s="270" t="s">
        <v>558</v>
      </c>
      <c r="E77" s="271">
        <v>3</v>
      </c>
      <c r="F77" s="272">
        <v>517420</v>
      </c>
      <c r="G77" s="273" t="s">
        <v>411</v>
      </c>
      <c r="H77" s="274">
        <v>0</v>
      </c>
      <c r="I77" s="281">
        <v>96.96</v>
      </c>
      <c r="J77" s="274">
        <v>0</v>
      </c>
      <c r="K77" s="281">
        <v>249.02</v>
      </c>
      <c r="L77" s="281">
        <v>24.24</v>
      </c>
      <c r="M77" s="281">
        <f t="shared" si="10"/>
        <v>224.78</v>
      </c>
      <c r="N77" s="274">
        <v>0</v>
      </c>
      <c r="O77" s="274">
        <v>0</v>
      </c>
      <c r="P77" s="274">
        <f t="shared" si="11"/>
        <v>0</v>
      </c>
      <c r="Q77" s="274">
        <v>0</v>
      </c>
      <c r="R77" s="274">
        <v>0</v>
      </c>
      <c r="S77" s="274">
        <f t="shared" si="12"/>
        <v>0</v>
      </c>
      <c r="T77" s="274">
        <v>0</v>
      </c>
      <c r="U77" s="274">
        <v>0</v>
      </c>
      <c r="V77" s="274">
        <f t="shared" si="14"/>
        <v>0</v>
      </c>
      <c r="W77" s="283"/>
      <c r="X77" s="274">
        <v>0</v>
      </c>
      <c r="Y77" s="274">
        <v>0</v>
      </c>
      <c r="Z77" s="274">
        <v>0</v>
      </c>
      <c r="AA77" s="285"/>
      <c r="AB77" s="274">
        <f t="shared" si="13"/>
        <v>321.74</v>
      </c>
    </row>
    <row r="78" spans="1:28" s="258" customFormat="1">
      <c r="A78" s="267" t="s">
        <v>407</v>
      </c>
      <c r="B78" s="268" t="s">
        <v>408</v>
      </c>
      <c r="C78" s="269" t="s">
        <v>559</v>
      </c>
      <c r="D78" s="270" t="s">
        <v>560</v>
      </c>
      <c r="E78" s="271">
        <v>2</v>
      </c>
      <c r="F78" s="275">
        <v>322205</v>
      </c>
      <c r="G78" s="273" t="s">
        <v>411</v>
      </c>
      <c r="H78" s="274">
        <v>0</v>
      </c>
      <c r="I78" s="281">
        <v>119.59</v>
      </c>
      <c r="J78" s="274">
        <v>0</v>
      </c>
      <c r="K78" s="281">
        <v>249.02</v>
      </c>
      <c r="L78" s="281">
        <v>25.05</v>
      </c>
      <c r="M78" s="281">
        <f t="shared" si="10"/>
        <v>223.97</v>
      </c>
      <c r="N78" s="274">
        <v>0</v>
      </c>
      <c r="O78" s="274">
        <v>0</v>
      </c>
      <c r="P78" s="274">
        <f t="shared" si="11"/>
        <v>0</v>
      </c>
      <c r="Q78" s="274">
        <v>0</v>
      </c>
      <c r="R78" s="274">
        <v>0</v>
      </c>
      <c r="S78" s="274">
        <f t="shared" si="12"/>
        <v>0</v>
      </c>
      <c r="T78" s="282">
        <v>138.82</v>
      </c>
      <c r="U78" s="274">
        <v>0</v>
      </c>
      <c r="V78" s="282">
        <f t="shared" si="14"/>
        <v>138.82</v>
      </c>
      <c r="W78" s="283" t="s">
        <v>602</v>
      </c>
      <c r="X78" s="274">
        <v>0</v>
      </c>
      <c r="Y78" s="274">
        <v>0</v>
      </c>
      <c r="Z78" s="274">
        <v>0</v>
      </c>
      <c r="AA78" s="285"/>
      <c r="AB78" s="274">
        <f t="shared" si="13"/>
        <v>482.38</v>
      </c>
    </row>
    <row r="79" spans="1:28" s="258" customFormat="1" ht="14.25" customHeight="1">
      <c r="A79" s="267" t="s">
        <v>407</v>
      </c>
      <c r="B79" s="268" t="s">
        <v>408</v>
      </c>
      <c r="C79" s="269" t="s">
        <v>561</v>
      </c>
      <c r="D79" s="270" t="s">
        <v>562</v>
      </c>
      <c r="E79" s="271">
        <v>1</v>
      </c>
      <c r="F79" s="272">
        <v>225124</v>
      </c>
      <c r="G79" s="273" t="s">
        <v>411</v>
      </c>
      <c r="H79" s="274">
        <v>0</v>
      </c>
      <c r="I79" s="281">
        <v>476.99</v>
      </c>
      <c r="J79" s="274">
        <v>0</v>
      </c>
      <c r="K79" s="274">
        <v>0</v>
      </c>
      <c r="L79" s="274">
        <v>0</v>
      </c>
      <c r="M79" s="282">
        <f t="shared" si="10"/>
        <v>0</v>
      </c>
      <c r="N79" s="274">
        <v>0</v>
      </c>
      <c r="O79" s="274">
        <v>0</v>
      </c>
      <c r="P79" s="274">
        <f t="shared" si="11"/>
        <v>0</v>
      </c>
      <c r="Q79" s="274">
        <v>0</v>
      </c>
      <c r="R79" s="274">
        <v>0</v>
      </c>
      <c r="S79" s="274">
        <f t="shared" si="12"/>
        <v>0</v>
      </c>
      <c r="T79" s="274">
        <v>0</v>
      </c>
      <c r="U79" s="274">
        <v>0</v>
      </c>
      <c r="V79" s="274">
        <f t="shared" si="14"/>
        <v>0</v>
      </c>
      <c r="W79" s="283"/>
      <c r="X79" s="274">
        <v>0</v>
      </c>
      <c r="Y79" s="274">
        <v>0</v>
      </c>
      <c r="Z79" s="274">
        <v>0</v>
      </c>
      <c r="AA79" s="285"/>
      <c r="AB79" s="274">
        <f t="shared" si="13"/>
        <v>476.99</v>
      </c>
    </row>
    <row r="80" spans="1:28" s="258" customFormat="1" ht="14.25" customHeight="1">
      <c r="A80" s="267" t="s">
        <v>407</v>
      </c>
      <c r="B80" s="268" t="s">
        <v>408</v>
      </c>
      <c r="C80" s="269" t="s">
        <v>563</v>
      </c>
      <c r="D80" s="270" t="s">
        <v>564</v>
      </c>
      <c r="E80" s="271">
        <v>2</v>
      </c>
      <c r="F80" s="272">
        <v>223505</v>
      </c>
      <c r="G80" s="273" t="s">
        <v>411</v>
      </c>
      <c r="H80" s="274">
        <v>0</v>
      </c>
      <c r="I80" s="281">
        <v>233.65</v>
      </c>
      <c r="J80" s="274">
        <v>0</v>
      </c>
      <c r="K80" s="281">
        <v>249.02</v>
      </c>
      <c r="L80" s="281">
        <v>3.75</v>
      </c>
      <c r="M80" s="281">
        <f t="shared" si="10"/>
        <v>245.27</v>
      </c>
      <c r="N80" s="274">
        <v>0</v>
      </c>
      <c r="O80" s="274">
        <v>0</v>
      </c>
      <c r="P80" s="274">
        <f t="shared" si="11"/>
        <v>0</v>
      </c>
      <c r="Q80" s="274">
        <v>0</v>
      </c>
      <c r="R80" s="274">
        <v>0</v>
      </c>
      <c r="S80" s="274">
        <f t="shared" si="12"/>
        <v>0</v>
      </c>
      <c r="T80" s="274">
        <v>0</v>
      </c>
      <c r="U80" s="274">
        <v>0</v>
      </c>
      <c r="V80" s="274">
        <f t="shared" si="14"/>
        <v>0</v>
      </c>
      <c r="W80" s="283"/>
      <c r="X80" s="274">
        <v>0</v>
      </c>
      <c r="Y80" s="274">
        <v>0</v>
      </c>
      <c r="Z80" s="274">
        <v>0</v>
      </c>
      <c r="AA80" s="285"/>
      <c r="AB80" s="274">
        <f t="shared" si="13"/>
        <v>478.92</v>
      </c>
    </row>
    <row r="81" spans="1:28" s="258" customFormat="1">
      <c r="A81" s="267" t="s">
        <v>407</v>
      </c>
      <c r="B81" s="268" t="s">
        <v>408</v>
      </c>
      <c r="C81" s="269" t="s">
        <v>565</v>
      </c>
      <c r="D81" s="270" t="s">
        <v>566</v>
      </c>
      <c r="E81" s="271">
        <v>2</v>
      </c>
      <c r="F81" s="272">
        <v>322205</v>
      </c>
      <c r="G81" s="273" t="s">
        <v>411</v>
      </c>
      <c r="H81" s="274">
        <v>0</v>
      </c>
      <c r="I81" s="281">
        <v>129.08000000000001</v>
      </c>
      <c r="J81" s="274">
        <v>0</v>
      </c>
      <c r="K81" s="281">
        <v>249.02</v>
      </c>
      <c r="L81" s="281">
        <v>25.05</v>
      </c>
      <c r="M81" s="281">
        <f t="shared" si="10"/>
        <v>223.97</v>
      </c>
      <c r="N81" s="274">
        <v>0</v>
      </c>
      <c r="O81" s="274">
        <v>0</v>
      </c>
      <c r="P81" s="274">
        <f t="shared" si="11"/>
        <v>0</v>
      </c>
      <c r="Q81" s="274">
        <v>0</v>
      </c>
      <c r="R81" s="274">
        <v>0</v>
      </c>
      <c r="S81" s="274">
        <f t="shared" si="12"/>
        <v>0</v>
      </c>
      <c r="T81" s="274">
        <v>0</v>
      </c>
      <c r="U81" s="274">
        <v>0</v>
      </c>
      <c r="V81" s="274">
        <f t="shared" si="14"/>
        <v>0</v>
      </c>
      <c r="W81" s="283"/>
      <c r="X81" s="274">
        <v>0</v>
      </c>
      <c r="Y81" s="274">
        <v>0</v>
      </c>
      <c r="Z81" s="274">
        <v>0</v>
      </c>
      <c r="AA81" s="285"/>
      <c r="AB81" s="274">
        <f t="shared" si="13"/>
        <v>353.05</v>
      </c>
    </row>
    <row r="82" spans="1:28" s="258" customFormat="1">
      <c r="A82" s="267" t="s">
        <v>407</v>
      </c>
      <c r="B82" s="268" t="s">
        <v>408</v>
      </c>
      <c r="C82" s="276" t="s">
        <v>567</v>
      </c>
      <c r="D82" s="278" t="s">
        <v>568</v>
      </c>
      <c r="E82" s="271">
        <v>3</v>
      </c>
      <c r="F82" s="275">
        <v>521130</v>
      </c>
      <c r="G82" s="273" t="s">
        <v>411</v>
      </c>
      <c r="H82" s="274">
        <v>0</v>
      </c>
      <c r="I82" s="281">
        <v>110.07</v>
      </c>
      <c r="J82" s="274">
        <v>0</v>
      </c>
      <c r="K82" s="281">
        <v>249.02</v>
      </c>
      <c r="L82" s="281">
        <v>24.24</v>
      </c>
      <c r="M82" s="281">
        <f t="shared" si="10"/>
        <v>224.78</v>
      </c>
      <c r="N82" s="274">
        <v>0</v>
      </c>
      <c r="O82" s="274">
        <v>0</v>
      </c>
      <c r="P82" s="274">
        <f t="shared" si="11"/>
        <v>0</v>
      </c>
      <c r="Q82" s="282">
        <v>126.12</v>
      </c>
      <c r="R82" s="282">
        <v>72.72</v>
      </c>
      <c r="S82" s="274">
        <f t="shared" si="12"/>
        <v>53.400000000000006</v>
      </c>
      <c r="T82" s="274">
        <v>0</v>
      </c>
      <c r="U82" s="274">
        <v>0</v>
      </c>
      <c r="V82" s="274">
        <f t="shared" si="14"/>
        <v>0</v>
      </c>
      <c r="W82" s="283"/>
      <c r="X82" s="274">
        <v>0</v>
      </c>
      <c r="Y82" s="274">
        <v>0</v>
      </c>
      <c r="Z82" s="274">
        <v>0</v>
      </c>
      <c r="AA82" s="285"/>
      <c r="AB82" s="274">
        <f t="shared" si="13"/>
        <v>388.25</v>
      </c>
    </row>
    <row r="83" spans="1:28" s="258" customFormat="1">
      <c r="A83" s="267" t="s">
        <v>407</v>
      </c>
      <c r="B83" s="268" t="s">
        <v>408</v>
      </c>
      <c r="C83" s="269" t="s">
        <v>569</v>
      </c>
      <c r="D83" s="270" t="s">
        <v>570</v>
      </c>
      <c r="E83" s="271">
        <v>3</v>
      </c>
      <c r="F83" s="275">
        <v>317210</v>
      </c>
      <c r="G83" s="273" t="s">
        <v>411</v>
      </c>
      <c r="H83" s="274">
        <v>0</v>
      </c>
      <c r="I83" s="281">
        <v>109.59</v>
      </c>
      <c r="J83" s="274">
        <v>0</v>
      </c>
      <c r="K83" s="281">
        <v>249.02</v>
      </c>
      <c r="L83" s="281">
        <v>27.4</v>
      </c>
      <c r="M83" s="281">
        <f t="shared" si="10"/>
        <v>221.62</v>
      </c>
      <c r="N83" s="274">
        <v>0</v>
      </c>
      <c r="O83" s="274">
        <v>0</v>
      </c>
      <c r="P83" s="274">
        <f t="shared" si="11"/>
        <v>0</v>
      </c>
      <c r="Q83" s="274">
        <v>0</v>
      </c>
      <c r="R83" s="274">
        <v>0</v>
      </c>
      <c r="S83" s="274">
        <f t="shared" si="12"/>
        <v>0</v>
      </c>
      <c r="T83" s="274">
        <v>0</v>
      </c>
      <c r="U83" s="274">
        <v>0</v>
      </c>
      <c r="V83" s="274">
        <f t="shared" si="14"/>
        <v>0</v>
      </c>
      <c r="W83" s="283"/>
      <c r="X83" s="274">
        <v>0</v>
      </c>
      <c r="Y83" s="274">
        <v>0</v>
      </c>
      <c r="Z83" s="274">
        <v>0</v>
      </c>
      <c r="AA83" s="285"/>
      <c r="AB83" s="274">
        <f t="shared" si="13"/>
        <v>331.21000000000004</v>
      </c>
    </row>
    <row r="84" spans="1:28" s="258" customFormat="1">
      <c r="A84" s="267" t="s">
        <v>407</v>
      </c>
      <c r="B84" s="268" t="s">
        <v>408</v>
      </c>
      <c r="C84" s="269" t="s">
        <v>571</v>
      </c>
      <c r="D84" s="270" t="s">
        <v>572</v>
      </c>
      <c r="E84" s="271">
        <v>2</v>
      </c>
      <c r="F84" s="280">
        <v>223505</v>
      </c>
      <c r="G84" s="273" t="s">
        <v>411</v>
      </c>
      <c r="H84" s="274">
        <v>0</v>
      </c>
      <c r="I84" s="281">
        <v>230.39</v>
      </c>
      <c r="J84" s="274">
        <v>0</v>
      </c>
      <c r="K84" s="281">
        <v>249.02</v>
      </c>
      <c r="L84" s="281">
        <v>3.75</v>
      </c>
      <c r="M84" s="281">
        <f t="shared" si="10"/>
        <v>245.27</v>
      </c>
      <c r="N84" s="274">
        <v>0</v>
      </c>
      <c r="O84" s="274">
        <v>0</v>
      </c>
      <c r="P84" s="274">
        <f t="shared" si="11"/>
        <v>0</v>
      </c>
      <c r="Q84" s="274">
        <v>0</v>
      </c>
      <c r="R84" s="274">
        <v>0</v>
      </c>
      <c r="S84" s="274">
        <f t="shared" si="12"/>
        <v>0</v>
      </c>
      <c r="T84" s="274">
        <v>0</v>
      </c>
      <c r="U84" s="274">
        <v>0</v>
      </c>
      <c r="V84" s="274">
        <f t="shared" si="14"/>
        <v>0</v>
      </c>
      <c r="W84" s="283"/>
      <c r="X84" s="274">
        <v>0</v>
      </c>
      <c r="Y84" s="274">
        <v>0</v>
      </c>
      <c r="Z84" s="274">
        <v>0</v>
      </c>
      <c r="AA84" s="285"/>
      <c r="AB84" s="274">
        <f t="shared" si="13"/>
        <v>475.65999999999997</v>
      </c>
    </row>
    <row r="85" spans="1:28" s="258" customFormat="1">
      <c r="A85" s="267" t="s">
        <v>407</v>
      </c>
      <c r="B85" s="268" t="s">
        <v>408</v>
      </c>
      <c r="C85" s="276" t="s">
        <v>573</v>
      </c>
      <c r="D85" s="278" t="s">
        <v>574</v>
      </c>
      <c r="E85" s="271">
        <v>3</v>
      </c>
      <c r="F85" s="272">
        <v>513425</v>
      </c>
      <c r="G85" s="273" t="s">
        <v>411</v>
      </c>
      <c r="H85" s="274">
        <v>0</v>
      </c>
      <c r="I85" s="281">
        <v>116.35</v>
      </c>
      <c r="J85" s="274">
        <v>0</v>
      </c>
      <c r="K85" s="281">
        <v>249.02</v>
      </c>
      <c r="L85" s="281">
        <v>24.24</v>
      </c>
      <c r="M85" s="281">
        <f t="shared" si="10"/>
        <v>224.78</v>
      </c>
      <c r="N85" s="274">
        <v>0</v>
      </c>
      <c r="O85" s="274">
        <v>0</v>
      </c>
      <c r="P85" s="274">
        <f t="shared" si="11"/>
        <v>0</v>
      </c>
      <c r="Q85" s="282">
        <v>269.07</v>
      </c>
      <c r="R85" s="282">
        <v>72.72</v>
      </c>
      <c r="S85" s="274">
        <f t="shared" si="12"/>
        <v>196.35</v>
      </c>
      <c r="T85" s="282">
        <v>138.86000000000001</v>
      </c>
      <c r="U85" s="274">
        <v>0</v>
      </c>
      <c r="V85" s="282">
        <f t="shared" si="14"/>
        <v>138.86000000000001</v>
      </c>
      <c r="W85" s="283" t="s">
        <v>602</v>
      </c>
      <c r="X85" s="274">
        <v>0</v>
      </c>
      <c r="Y85" s="274">
        <v>0</v>
      </c>
      <c r="Z85" s="274">
        <v>0</v>
      </c>
      <c r="AA85" s="285"/>
      <c r="AB85" s="274">
        <f t="shared" si="13"/>
        <v>676.34</v>
      </c>
    </row>
    <row r="86" spans="1:28" s="258" customFormat="1">
      <c r="A86" s="267" t="s">
        <v>407</v>
      </c>
      <c r="B86" s="268" t="s">
        <v>408</v>
      </c>
      <c r="C86" s="269" t="s">
        <v>575</v>
      </c>
      <c r="D86" s="270" t="s">
        <v>576</v>
      </c>
      <c r="E86" s="271">
        <v>2</v>
      </c>
      <c r="F86" s="275">
        <v>223505</v>
      </c>
      <c r="G86" s="273" t="s">
        <v>411</v>
      </c>
      <c r="H86" s="274">
        <v>0</v>
      </c>
      <c r="I86" s="281">
        <v>253.4</v>
      </c>
      <c r="J86" s="274">
        <v>0</v>
      </c>
      <c r="K86" s="281">
        <v>249.02</v>
      </c>
      <c r="L86" s="281">
        <v>3.6</v>
      </c>
      <c r="M86" s="281">
        <f t="shared" si="10"/>
        <v>245.42000000000002</v>
      </c>
      <c r="N86" s="274">
        <v>0</v>
      </c>
      <c r="O86" s="274">
        <v>0</v>
      </c>
      <c r="P86" s="274">
        <f t="shared" si="11"/>
        <v>0</v>
      </c>
      <c r="Q86" s="274">
        <v>0</v>
      </c>
      <c r="R86" s="274">
        <v>0</v>
      </c>
      <c r="S86" s="274">
        <f t="shared" si="12"/>
        <v>0</v>
      </c>
      <c r="T86" s="274">
        <v>0</v>
      </c>
      <c r="U86" s="274">
        <v>0</v>
      </c>
      <c r="V86" s="274">
        <f t="shared" si="14"/>
        <v>0</v>
      </c>
      <c r="W86" s="283"/>
      <c r="X86" s="274">
        <v>0</v>
      </c>
      <c r="Y86" s="274">
        <v>0</v>
      </c>
      <c r="Z86" s="274">
        <v>0</v>
      </c>
      <c r="AA86" s="285"/>
      <c r="AB86" s="274">
        <f t="shared" si="13"/>
        <v>498.82000000000005</v>
      </c>
    </row>
    <row r="87" spans="1:28" s="258" customFormat="1">
      <c r="A87" s="267" t="s">
        <v>407</v>
      </c>
      <c r="B87" s="268" t="s">
        <v>408</v>
      </c>
      <c r="C87" s="276" t="s">
        <v>577</v>
      </c>
      <c r="D87" s="278" t="s">
        <v>578</v>
      </c>
      <c r="E87" s="271">
        <v>2</v>
      </c>
      <c r="F87" s="272">
        <v>223505</v>
      </c>
      <c r="G87" s="273" t="s">
        <v>411</v>
      </c>
      <c r="H87" s="274">
        <v>0</v>
      </c>
      <c r="I87" s="281">
        <v>243.97</v>
      </c>
      <c r="J87" s="274">
        <v>0</v>
      </c>
      <c r="K87" s="281">
        <v>249.02</v>
      </c>
      <c r="L87" s="281">
        <v>3.6</v>
      </c>
      <c r="M87" s="281">
        <f t="shared" si="10"/>
        <v>245.42000000000002</v>
      </c>
      <c r="N87" s="274">
        <v>0</v>
      </c>
      <c r="O87" s="274">
        <v>0</v>
      </c>
      <c r="P87" s="274">
        <f t="shared" si="11"/>
        <v>0</v>
      </c>
      <c r="Q87" s="274">
        <v>0</v>
      </c>
      <c r="R87" s="274">
        <v>0</v>
      </c>
      <c r="S87" s="274">
        <f t="shared" si="12"/>
        <v>0</v>
      </c>
      <c r="T87" s="274">
        <v>0</v>
      </c>
      <c r="U87" s="274">
        <v>0</v>
      </c>
      <c r="V87" s="274">
        <f t="shared" si="14"/>
        <v>0</v>
      </c>
      <c r="W87" s="283"/>
      <c r="X87" s="274">
        <v>0</v>
      </c>
      <c r="Y87" s="274">
        <v>0</v>
      </c>
      <c r="Z87" s="274">
        <v>0</v>
      </c>
      <c r="AA87" s="285"/>
      <c r="AB87" s="274">
        <f t="shared" si="13"/>
        <v>489.39</v>
      </c>
    </row>
    <row r="88" spans="1:28" s="258" customFormat="1">
      <c r="A88" s="267" t="s">
        <v>407</v>
      </c>
      <c r="B88" s="268" t="s">
        <v>408</v>
      </c>
      <c r="C88" s="269" t="s">
        <v>579</v>
      </c>
      <c r="D88" s="270" t="s">
        <v>580</v>
      </c>
      <c r="E88" s="271">
        <v>2</v>
      </c>
      <c r="F88" s="277">
        <v>322205</v>
      </c>
      <c r="G88" s="273" t="s">
        <v>411</v>
      </c>
      <c r="H88" s="274">
        <v>0</v>
      </c>
      <c r="I88" s="281">
        <v>131.44999999999999</v>
      </c>
      <c r="J88" s="274">
        <v>0</v>
      </c>
      <c r="K88" s="281">
        <v>249.02</v>
      </c>
      <c r="L88" s="281">
        <v>25.05</v>
      </c>
      <c r="M88" s="281">
        <f t="shared" si="10"/>
        <v>223.97</v>
      </c>
      <c r="N88" s="274">
        <v>0</v>
      </c>
      <c r="O88" s="274">
        <v>0</v>
      </c>
      <c r="P88" s="274">
        <f t="shared" si="11"/>
        <v>0</v>
      </c>
      <c r="Q88" s="282">
        <v>168.16</v>
      </c>
      <c r="R88" s="282">
        <v>75.150000000000006</v>
      </c>
      <c r="S88" s="274">
        <f t="shared" si="12"/>
        <v>93.009999999999991</v>
      </c>
      <c r="T88" s="274">
        <v>0</v>
      </c>
      <c r="U88" s="274">
        <v>0</v>
      </c>
      <c r="V88" s="274">
        <f t="shared" si="14"/>
        <v>0</v>
      </c>
      <c r="W88" s="283"/>
      <c r="X88" s="274">
        <v>0</v>
      </c>
      <c r="Y88" s="274">
        <v>0</v>
      </c>
      <c r="Z88" s="274">
        <v>0</v>
      </c>
      <c r="AA88" s="285"/>
      <c r="AB88" s="274">
        <f t="shared" si="13"/>
        <v>448.43</v>
      </c>
    </row>
    <row r="89" spans="1:28" s="258" customFormat="1">
      <c r="A89" s="267" t="s">
        <v>407</v>
      </c>
      <c r="B89" s="268" t="s">
        <v>408</v>
      </c>
      <c r="C89" s="51" t="s">
        <v>581</v>
      </c>
      <c r="D89" s="278" t="s">
        <v>582</v>
      </c>
      <c r="E89" s="271">
        <v>3</v>
      </c>
      <c r="F89" s="272">
        <v>514320</v>
      </c>
      <c r="G89" s="273" t="s">
        <v>411</v>
      </c>
      <c r="H89" s="274">
        <v>0</v>
      </c>
      <c r="I89" s="281">
        <v>126.84</v>
      </c>
      <c r="J89" s="274">
        <v>0</v>
      </c>
      <c r="K89" s="281">
        <v>249.02</v>
      </c>
      <c r="L89" s="281">
        <v>24.24</v>
      </c>
      <c r="M89" s="281">
        <f t="shared" si="10"/>
        <v>224.78</v>
      </c>
      <c r="N89" s="274">
        <v>0</v>
      </c>
      <c r="O89" s="274">
        <v>0</v>
      </c>
      <c r="P89" s="274">
        <f t="shared" si="11"/>
        <v>0</v>
      </c>
      <c r="Q89" s="282">
        <v>191.49</v>
      </c>
      <c r="R89" s="282">
        <v>72.72</v>
      </c>
      <c r="S89" s="274">
        <f t="shared" si="12"/>
        <v>118.77000000000001</v>
      </c>
      <c r="T89" s="274">
        <v>0</v>
      </c>
      <c r="U89" s="274">
        <v>0</v>
      </c>
      <c r="V89" s="274">
        <f t="shared" si="14"/>
        <v>0</v>
      </c>
      <c r="W89" s="283"/>
      <c r="X89" s="274">
        <v>0</v>
      </c>
      <c r="Y89" s="274">
        <v>0</v>
      </c>
      <c r="Z89" s="274">
        <v>0</v>
      </c>
      <c r="AA89" s="285"/>
      <c r="AB89" s="274">
        <f t="shared" si="13"/>
        <v>470.39</v>
      </c>
    </row>
    <row r="90" spans="1:28">
      <c r="A90" s="264"/>
      <c r="B90" s="264"/>
      <c r="C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88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</row>
    <row r="94" spans="1:28">
      <c r="K94" s="286"/>
    </row>
    <row r="96" spans="1:28">
      <c r="K96" s="287"/>
    </row>
    <row r="111" spans="4:4" s="264" customFormat="1" ht="15">
      <c r="D111" s="259"/>
    </row>
  </sheetData>
  <protectedRanges>
    <protectedRange sqref="D6" name="Intervalo1_2_1_2_1_1"/>
    <protectedRange sqref="E55" name="Intervalo1_2_1_4_1_1"/>
  </protectedRanges>
  <autoFilter ref="A1:XEF111" xr:uid="{00000000-0009-0000-0000-00000A000000}"/>
  <sortState xmlns:xlrd2="http://schemas.microsoft.com/office/spreadsheetml/2017/richdata2" ref="A2:XEF90">
    <sortCondition ref="D2:D90"/>
  </sortState>
  <customSheetViews>
    <customSheetView guid="{6AC9DC6A-6AFE-4FBF-BE69-2D4F84D27B2A}" scale="80" showAutoFilter="1" topLeftCell="E1">
      <selection activeCell="I1" sqref="I1:I1048576"/>
      <rowBreaks count="1" manualBreakCount="1">
        <brk id="76" max="238" man="1"/>
      </rowBreaks>
      <colBreaks count="1" manualBreakCount="1">
        <brk id="28" max="134" man="1"/>
      </colBreaks>
      <pageMargins left="0" right="0" top="0" bottom="0" header="0.31496062992126" footer="0.31496062992126"/>
      <printOptions horizontalCentered="1" verticalCentered="1"/>
      <pageSetup paperSize="9" scale="23" fitToWidth="2" fitToHeight="2" orientation="landscape"/>
      <autoFilter ref="A1:XEF111" xr:uid="{00000000-0009-0000-0000-00000A000000}"/>
    </customSheetView>
  </customSheetViews>
  <printOptions horizontalCentered="1" verticalCentered="1"/>
  <pageMargins left="0" right="0" top="0" bottom="0" header="0.31496062992126" footer="0.31496062992126"/>
  <pageSetup paperSize="9" scale="23" fitToWidth="2" fitToHeight="2" orientation="landscape"/>
  <rowBreaks count="1" manualBreakCount="1">
    <brk id="76" max="238" man="1"/>
  </rowBreaks>
  <colBreaks count="1" manualBreakCount="1">
    <brk id="28" max="1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8"/>
  <sheetViews>
    <sheetView topLeftCell="C1" workbookViewId="0">
      <selection activeCell="A42" sqref="A1:L42"/>
    </sheetView>
  </sheetViews>
  <sheetFormatPr defaultColWidth="9" defaultRowHeight="15"/>
  <cols>
    <col min="1" max="1" width="17.7109375" customWidth="1"/>
    <col min="2" max="2" width="49.7109375" customWidth="1"/>
    <col min="3" max="3" width="12.7109375" customWidth="1"/>
    <col min="4" max="4" width="20.7109375" customWidth="1"/>
    <col min="5" max="5" width="60.7109375" customWidth="1"/>
    <col min="8" max="8" width="13.85546875" customWidth="1"/>
    <col min="9" max="9" width="15.7109375" customWidth="1"/>
    <col min="10" max="10" width="49.7109375" customWidth="1"/>
    <col min="12" max="12" width="9.85546875" customWidth="1"/>
  </cols>
  <sheetData>
    <row r="1" spans="1:174" ht="47.25" customHeight="1">
      <c r="A1" s="191" t="s">
        <v>391</v>
      </c>
      <c r="B1" s="192" t="s">
        <v>392</v>
      </c>
      <c r="C1" s="192" t="s">
        <v>603</v>
      </c>
      <c r="D1" s="192" t="s">
        <v>604</v>
      </c>
      <c r="E1" s="192" t="s">
        <v>605</v>
      </c>
      <c r="F1" s="192" t="s">
        <v>606</v>
      </c>
      <c r="G1" s="193" t="s">
        <v>607</v>
      </c>
      <c r="H1" s="193" t="s">
        <v>608</v>
      </c>
      <c r="I1" s="212" t="s">
        <v>609</v>
      </c>
      <c r="J1" s="212" t="s">
        <v>610</v>
      </c>
      <c r="K1" s="212" t="s">
        <v>611</v>
      </c>
      <c r="L1" s="213" t="s">
        <v>612</v>
      </c>
      <c r="M1" s="72"/>
      <c r="N1" s="214"/>
    </row>
    <row r="2" spans="1:174">
      <c r="A2" s="194" t="s">
        <v>407</v>
      </c>
      <c r="B2" s="195" t="s">
        <v>613</v>
      </c>
      <c r="C2" s="86" t="s">
        <v>361</v>
      </c>
      <c r="D2" s="86" t="s">
        <v>614</v>
      </c>
      <c r="E2" s="196" t="s">
        <v>615</v>
      </c>
      <c r="F2" s="197" t="s">
        <v>616</v>
      </c>
      <c r="G2" s="197" t="s">
        <v>617</v>
      </c>
      <c r="H2" s="86" t="s">
        <v>618</v>
      </c>
      <c r="I2" s="86" t="s">
        <v>619</v>
      </c>
      <c r="J2" s="86" t="s">
        <v>620</v>
      </c>
      <c r="K2" s="215">
        <v>2609600</v>
      </c>
      <c r="L2" s="543">
        <v>280</v>
      </c>
      <c r="M2" s="72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</row>
    <row r="3" spans="1:174">
      <c r="A3" s="194" t="s">
        <v>407</v>
      </c>
      <c r="B3" s="195" t="s">
        <v>613</v>
      </c>
      <c r="C3" s="86" t="s">
        <v>621</v>
      </c>
      <c r="D3" s="86" t="s">
        <v>622</v>
      </c>
      <c r="E3" s="196" t="s">
        <v>623</v>
      </c>
      <c r="F3" s="196" t="s">
        <v>617</v>
      </c>
      <c r="G3" s="197" t="s">
        <v>617</v>
      </c>
      <c r="H3" s="86" t="s">
        <v>624</v>
      </c>
      <c r="I3" s="86" t="s">
        <v>625</v>
      </c>
      <c r="J3" s="86" t="s">
        <v>626</v>
      </c>
      <c r="K3" s="215">
        <v>2609600</v>
      </c>
      <c r="L3" s="543">
        <v>450</v>
      </c>
      <c r="M3" s="72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</row>
    <row r="4" spans="1:174">
      <c r="A4" s="194" t="s">
        <v>407</v>
      </c>
      <c r="B4" s="195" t="s">
        <v>613</v>
      </c>
      <c r="C4" s="86" t="s">
        <v>342</v>
      </c>
      <c r="D4" s="86" t="s">
        <v>627</v>
      </c>
      <c r="E4" s="196" t="s">
        <v>628</v>
      </c>
      <c r="F4" s="196" t="s">
        <v>616</v>
      </c>
      <c r="G4" s="197" t="s">
        <v>617</v>
      </c>
      <c r="H4" s="86" t="s">
        <v>629</v>
      </c>
      <c r="I4" s="86" t="s">
        <v>625</v>
      </c>
      <c r="J4" s="86" t="s">
        <v>630</v>
      </c>
      <c r="K4" s="215">
        <v>4216602</v>
      </c>
      <c r="L4" s="543">
        <v>372.45</v>
      </c>
      <c r="M4" s="72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</row>
    <row r="5" spans="1:174">
      <c r="A5" s="194" t="s">
        <v>407</v>
      </c>
      <c r="B5" s="195" t="s">
        <v>613</v>
      </c>
      <c r="C5" s="86" t="s">
        <v>365</v>
      </c>
      <c r="D5" s="86" t="s">
        <v>631</v>
      </c>
      <c r="E5" s="196" t="s">
        <v>632</v>
      </c>
      <c r="F5" s="196" t="s">
        <v>616</v>
      </c>
      <c r="G5" s="197" t="s">
        <v>617</v>
      </c>
      <c r="H5" s="86" t="s">
        <v>633</v>
      </c>
      <c r="I5" s="86" t="s">
        <v>634</v>
      </c>
      <c r="J5" s="86"/>
      <c r="K5" s="215">
        <v>2611606</v>
      </c>
      <c r="L5" s="543">
        <v>311.52999999999997</v>
      </c>
      <c r="M5" s="72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</row>
    <row r="6" spans="1:174">
      <c r="A6" s="194" t="s">
        <v>407</v>
      </c>
      <c r="B6" s="195" t="s">
        <v>613</v>
      </c>
      <c r="C6" s="86" t="s">
        <v>361</v>
      </c>
      <c r="D6" s="86" t="s">
        <v>635</v>
      </c>
      <c r="E6" s="196" t="s">
        <v>636</v>
      </c>
      <c r="F6" s="196" t="s">
        <v>616</v>
      </c>
      <c r="G6" s="197" t="s">
        <v>617</v>
      </c>
      <c r="H6" s="86" t="s">
        <v>637</v>
      </c>
      <c r="I6" s="86" t="s">
        <v>638</v>
      </c>
      <c r="J6" s="86" t="s">
        <v>639</v>
      </c>
      <c r="K6" s="215">
        <v>2611606</v>
      </c>
      <c r="L6" s="543">
        <v>3273.38</v>
      </c>
      <c r="M6" s="72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</row>
    <row r="7" spans="1:174">
      <c r="A7" s="194" t="s">
        <v>407</v>
      </c>
      <c r="B7" s="195" t="s">
        <v>613</v>
      </c>
      <c r="C7" s="86" t="s">
        <v>364</v>
      </c>
      <c r="D7" s="86" t="s">
        <v>640</v>
      </c>
      <c r="E7" s="196" t="s">
        <v>641</v>
      </c>
      <c r="F7" s="196" t="s">
        <v>616</v>
      </c>
      <c r="G7" s="197" t="s">
        <v>617</v>
      </c>
      <c r="H7" s="86" t="s">
        <v>642</v>
      </c>
      <c r="I7" s="86" t="s">
        <v>643</v>
      </c>
      <c r="J7" s="86" t="s">
        <v>644</v>
      </c>
      <c r="K7" s="215">
        <v>2611606</v>
      </c>
      <c r="L7" s="543">
        <v>871.42</v>
      </c>
      <c r="M7" s="72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</row>
    <row r="8" spans="1:174">
      <c r="A8" s="194" t="s">
        <v>407</v>
      </c>
      <c r="B8" s="195" t="s">
        <v>613</v>
      </c>
      <c r="C8" s="86" t="s">
        <v>361</v>
      </c>
      <c r="D8" s="86" t="s">
        <v>645</v>
      </c>
      <c r="E8" s="196" t="s">
        <v>646</v>
      </c>
      <c r="F8" s="196" t="s">
        <v>616</v>
      </c>
      <c r="G8" s="197" t="s">
        <v>617</v>
      </c>
      <c r="H8" s="86" t="s">
        <v>647</v>
      </c>
      <c r="I8" s="86" t="s">
        <v>648</v>
      </c>
      <c r="J8" s="86" t="s">
        <v>649</v>
      </c>
      <c r="K8" s="215">
        <v>2607901</v>
      </c>
      <c r="L8" s="543">
        <v>530</v>
      </c>
      <c r="M8" s="72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</row>
    <row r="9" spans="1:174">
      <c r="A9" s="194" t="s">
        <v>407</v>
      </c>
      <c r="B9" s="195" t="s">
        <v>613</v>
      </c>
      <c r="C9" s="198" t="s">
        <v>342</v>
      </c>
      <c r="D9" s="86" t="s">
        <v>650</v>
      </c>
      <c r="E9" s="196" t="s">
        <v>651</v>
      </c>
      <c r="F9" s="196" t="s">
        <v>616</v>
      </c>
      <c r="G9" s="197" t="s">
        <v>617</v>
      </c>
      <c r="H9" s="86" t="s">
        <v>652</v>
      </c>
      <c r="I9" s="86" t="s">
        <v>653</v>
      </c>
      <c r="J9" s="86" t="s">
        <v>654</v>
      </c>
      <c r="K9" s="215">
        <v>2607901</v>
      </c>
      <c r="L9" s="543">
        <v>360.4</v>
      </c>
      <c r="M9" s="72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</row>
    <row r="10" spans="1:174">
      <c r="A10" s="194" t="s">
        <v>407</v>
      </c>
      <c r="B10" s="195" t="s">
        <v>613</v>
      </c>
      <c r="C10" s="198" t="s">
        <v>364</v>
      </c>
      <c r="D10" s="86" t="s">
        <v>645</v>
      </c>
      <c r="E10" s="196" t="s">
        <v>646</v>
      </c>
      <c r="F10" s="196" t="s">
        <v>616</v>
      </c>
      <c r="G10" s="197" t="s">
        <v>617</v>
      </c>
      <c r="H10" s="86" t="s">
        <v>655</v>
      </c>
      <c r="I10" s="86" t="s">
        <v>653</v>
      </c>
      <c r="J10" s="86" t="s">
        <v>656</v>
      </c>
      <c r="K10" s="215">
        <v>2607901</v>
      </c>
      <c r="L10" s="543">
        <v>961.3</v>
      </c>
      <c r="M10" s="72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</row>
    <row r="11" spans="1:174">
      <c r="A11" s="194" t="s">
        <v>407</v>
      </c>
      <c r="B11" s="195" t="s">
        <v>613</v>
      </c>
      <c r="C11" s="198" t="s">
        <v>342</v>
      </c>
      <c r="D11" s="86" t="s">
        <v>657</v>
      </c>
      <c r="E11" s="196" t="s">
        <v>658</v>
      </c>
      <c r="F11" s="196" t="s">
        <v>616</v>
      </c>
      <c r="G11" s="197" t="s">
        <v>617</v>
      </c>
      <c r="H11" s="86" t="s">
        <v>659</v>
      </c>
      <c r="I11" s="86" t="s">
        <v>653</v>
      </c>
      <c r="J11" s="86" t="s">
        <v>660</v>
      </c>
      <c r="K11" s="215">
        <v>2603454</v>
      </c>
      <c r="L11" s="543">
        <v>774.16</v>
      </c>
      <c r="M11" s="72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</row>
    <row r="12" spans="1:174">
      <c r="A12" s="194" t="s">
        <v>407</v>
      </c>
      <c r="B12" s="195" t="s">
        <v>613</v>
      </c>
      <c r="C12" s="198" t="s">
        <v>342</v>
      </c>
      <c r="D12" s="86" t="s">
        <v>661</v>
      </c>
      <c r="E12" s="196" t="s">
        <v>662</v>
      </c>
      <c r="F12" s="196" t="s">
        <v>616</v>
      </c>
      <c r="G12" s="197" t="s">
        <v>617</v>
      </c>
      <c r="H12" s="86" t="s">
        <v>663</v>
      </c>
      <c r="I12" s="86" t="s">
        <v>664</v>
      </c>
      <c r="J12" s="86" t="s">
        <v>665</v>
      </c>
      <c r="K12" s="215">
        <v>2611606</v>
      </c>
      <c r="L12" s="543">
        <v>95.7</v>
      </c>
      <c r="M12" s="72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</row>
    <row r="13" spans="1:174">
      <c r="A13" s="194" t="s">
        <v>407</v>
      </c>
      <c r="B13" s="195" t="s">
        <v>613</v>
      </c>
      <c r="C13" s="86" t="s">
        <v>342</v>
      </c>
      <c r="D13" s="86" t="s">
        <v>666</v>
      </c>
      <c r="E13" s="196" t="s">
        <v>662</v>
      </c>
      <c r="F13" s="196" t="s">
        <v>616</v>
      </c>
      <c r="G13" s="197" t="s">
        <v>617</v>
      </c>
      <c r="H13" s="86" t="s">
        <v>667</v>
      </c>
      <c r="I13" s="86" t="s">
        <v>664</v>
      </c>
      <c r="J13" s="86" t="s">
        <v>668</v>
      </c>
      <c r="K13" s="215">
        <v>2611606</v>
      </c>
      <c r="L13" s="543">
        <v>399.28</v>
      </c>
      <c r="M13" s="72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</row>
    <row r="14" spans="1:174">
      <c r="A14" s="194" t="s">
        <v>407</v>
      </c>
      <c r="B14" s="195" t="s">
        <v>613</v>
      </c>
      <c r="C14" s="86" t="s">
        <v>669</v>
      </c>
      <c r="D14" s="86" t="s">
        <v>407</v>
      </c>
      <c r="E14" s="196" t="s">
        <v>670</v>
      </c>
      <c r="F14" s="196" t="s">
        <v>616</v>
      </c>
      <c r="G14" s="197" t="s">
        <v>617</v>
      </c>
      <c r="H14" s="86" t="s">
        <v>671</v>
      </c>
      <c r="I14" s="86" t="s">
        <v>664</v>
      </c>
      <c r="J14" s="86"/>
      <c r="K14" s="215">
        <v>2611606</v>
      </c>
      <c r="L14" s="543">
        <v>5103.47</v>
      </c>
      <c r="M14" s="72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</row>
    <row r="15" spans="1:174">
      <c r="A15" s="194" t="s">
        <v>407</v>
      </c>
      <c r="B15" s="195" t="s">
        <v>613</v>
      </c>
      <c r="C15" s="86" t="s">
        <v>361</v>
      </c>
      <c r="D15" s="86" t="s">
        <v>635</v>
      </c>
      <c r="E15" s="196" t="s">
        <v>636</v>
      </c>
      <c r="F15" s="196" t="s">
        <v>616</v>
      </c>
      <c r="G15" s="197" t="s">
        <v>617</v>
      </c>
      <c r="H15" s="86" t="s">
        <v>672</v>
      </c>
      <c r="I15" s="86" t="s">
        <v>673</v>
      </c>
      <c r="J15" s="86" t="s">
        <v>674</v>
      </c>
      <c r="K15" s="215">
        <v>2611606</v>
      </c>
      <c r="L15" s="543">
        <v>623.74</v>
      </c>
      <c r="M15" s="217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</row>
    <row r="16" spans="1:174">
      <c r="A16" s="194" t="s">
        <v>407</v>
      </c>
      <c r="B16" s="195" t="s">
        <v>613</v>
      </c>
      <c r="C16" s="86" t="s">
        <v>365</v>
      </c>
      <c r="D16" s="86" t="s">
        <v>631</v>
      </c>
      <c r="E16" s="196" t="s">
        <v>632</v>
      </c>
      <c r="F16" s="196" t="s">
        <v>616</v>
      </c>
      <c r="G16" s="197" t="s">
        <v>617</v>
      </c>
      <c r="H16" s="86" t="s">
        <v>675</v>
      </c>
      <c r="I16" s="86" t="s">
        <v>673</v>
      </c>
      <c r="J16" s="86"/>
      <c r="K16" s="215">
        <v>2611606</v>
      </c>
      <c r="L16" s="543">
        <v>425.34</v>
      </c>
      <c r="M16" s="217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</row>
    <row r="17" spans="1:174">
      <c r="A17" s="194" t="s">
        <v>407</v>
      </c>
      <c r="B17" s="195" t="s">
        <v>613</v>
      </c>
      <c r="C17" s="86" t="s">
        <v>676</v>
      </c>
      <c r="D17" s="86" t="s">
        <v>677</v>
      </c>
      <c r="E17" s="196" t="s">
        <v>678</v>
      </c>
      <c r="F17" s="196" t="s">
        <v>616</v>
      </c>
      <c r="G17" s="197" t="s">
        <v>617</v>
      </c>
      <c r="H17" s="86" t="s">
        <v>679</v>
      </c>
      <c r="I17" s="86" t="s">
        <v>680</v>
      </c>
      <c r="J17" s="86" t="s">
        <v>681</v>
      </c>
      <c r="K17" s="215">
        <v>3550308</v>
      </c>
      <c r="L17" s="543">
        <v>1197</v>
      </c>
      <c r="M17" s="217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</row>
    <row r="18" spans="1:174">
      <c r="A18" s="194" t="s">
        <v>407</v>
      </c>
      <c r="B18" s="195" t="s">
        <v>613</v>
      </c>
      <c r="C18" s="198" t="s">
        <v>361</v>
      </c>
      <c r="D18" s="86" t="s">
        <v>682</v>
      </c>
      <c r="E18" s="196" t="s">
        <v>683</v>
      </c>
      <c r="F18" s="197" t="s">
        <v>616</v>
      </c>
      <c r="G18" s="197" t="s">
        <v>617</v>
      </c>
      <c r="H18" s="86" t="s">
        <v>684</v>
      </c>
      <c r="I18" s="86" t="s">
        <v>685</v>
      </c>
      <c r="J18" s="86" t="s">
        <v>686</v>
      </c>
      <c r="K18" s="215">
        <v>2610707</v>
      </c>
      <c r="L18" s="543">
        <v>351.86</v>
      </c>
      <c r="M18" s="217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</row>
    <row r="19" spans="1:174">
      <c r="A19" s="194" t="s">
        <v>407</v>
      </c>
      <c r="B19" s="195" t="s">
        <v>613</v>
      </c>
      <c r="C19" s="86" t="s">
        <v>364</v>
      </c>
      <c r="D19" s="86" t="s">
        <v>682</v>
      </c>
      <c r="E19" s="196" t="s">
        <v>683</v>
      </c>
      <c r="F19" s="197" t="s">
        <v>616</v>
      </c>
      <c r="G19" s="197" t="s">
        <v>617</v>
      </c>
      <c r="H19" s="86" t="s">
        <v>687</v>
      </c>
      <c r="I19" s="86" t="s">
        <v>688</v>
      </c>
      <c r="J19" s="86" t="s">
        <v>689</v>
      </c>
      <c r="K19" s="215">
        <v>2610707</v>
      </c>
      <c r="L19" s="543">
        <v>390</v>
      </c>
      <c r="M19" s="72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</row>
    <row r="20" spans="1:174">
      <c r="A20" s="194" t="s">
        <v>407</v>
      </c>
      <c r="B20" s="195" t="s">
        <v>613</v>
      </c>
      <c r="C20" s="86" t="s">
        <v>361</v>
      </c>
      <c r="D20" s="86" t="s">
        <v>635</v>
      </c>
      <c r="E20" s="196" t="s">
        <v>636</v>
      </c>
      <c r="F20" s="196" t="s">
        <v>616</v>
      </c>
      <c r="G20" s="197" t="s">
        <v>617</v>
      </c>
      <c r="H20" s="86" t="s">
        <v>690</v>
      </c>
      <c r="I20" s="86" t="s">
        <v>691</v>
      </c>
      <c r="J20" s="86" t="s">
        <v>692</v>
      </c>
      <c r="K20" s="215">
        <v>2611606</v>
      </c>
      <c r="L20" s="543">
        <v>4134.21</v>
      </c>
      <c r="M20" s="72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</row>
    <row r="21" spans="1:174">
      <c r="A21" s="194" t="s">
        <v>407</v>
      </c>
      <c r="B21" s="195" t="s">
        <v>613</v>
      </c>
      <c r="C21" s="86" t="s">
        <v>669</v>
      </c>
      <c r="D21" s="86" t="s">
        <v>407</v>
      </c>
      <c r="E21" s="196" t="s">
        <v>670</v>
      </c>
      <c r="F21" s="196" t="s">
        <v>616</v>
      </c>
      <c r="G21" s="197" t="s">
        <v>617</v>
      </c>
      <c r="H21" s="199" t="s">
        <v>919</v>
      </c>
      <c r="I21" s="199" t="s">
        <v>694</v>
      </c>
      <c r="J21" s="86"/>
      <c r="K21" s="215">
        <v>2611606</v>
      </c>
      <c r="L21" s="543">
        <v>86.25</v>
      </c>
      <c r="M21" s="72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</row>
    <row r="22" spans="1:174">
      <c r="A22" s="194" t="s">
        <v>407</v>
      </c>
      <c r="B22" s="195" t="s">
        <v>613</v>
      </c>
      <c r="C22" s="86" t="s">
        <v>365</v>
      </c>
      <c r="D22" s="86" t="s">
        <v>631</v>
      </c>
      <c r="E22" s="196" t="s">
        <v>632</v>
      </c>
      <c r="F22" s="196" t="s">
        <v>616</v>
      </c>
      <c r="G22" s="197" t="s">
        <v>617</v>
      </c>
      <c r="H22" s="86" t="s">
        <v>693</v>
      </c>
      <c r="I22" s="86" t="s">
        <v>694</v>
      </c>
      <c r="J22" s="86"/>
      <c r="K22" s="215">
        <v>2611606</v>
      </c>
      <c r="L22" s="543">
        <v>454.86</v>
      </c>
      <c r="M22" s="72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</row>
    <row r="23" spans="1:174">
      <c r="A23" s="194" t="s">
        <v>407</v>
      </c>
      <c r="B23" s="195" t="s">
        <v>613</v>
      </c>
      <c r="C23" s="86" t="s">
        <v>364</v>
      </c>
      <c r="D23" s="86" t="s">
        <v>645</v>
      </c>
      <c r="E23" s="196" t="s">
        <v>646</v>
      </c>
      <c r="F23" s="196" t="s">
        <v>616</v>
      </c>
      <c r="G23" s="197" t="s">
        <v>617</v>
      </c>
      <c r="H23" s="86" t="s">
        <v>695</v>
      </c>
      <c r="I23" s="86" t="s">
        <v>696</v>
      </c>
      <c r="J23" s="86" t="s">
        <v>697</v>
      </c>
      <c r="K23" s="215">
        <v>2607901</v>
      </c>
      <c r="L23" s="543">
        <v>556.5</v>
      </c>
      <c r="M23" s="72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</row>
    <row r="24" spans="1:174">
      <c r="A24" s="194" t="s">
        <v>407</v>
      </c>
      <c r="B24" s="195" t="s">
        <v>613</v>
      </c>
      <c r="C24" s="86" t="s">
        <v>364</v>
      </c>
      <c r="D24" s="86" t="s">
        <v>407</v>
      </c>
      <c r="E24" s="196" t="s">
        <v>641</v>
      </c>
      <c r="F24" s="196" t="s">
        <v>616</v>
      </c>
      <c r="G24" s="197" t="s">
        <v>617</v>
      </c>
      <c r="H24" s="86" t="s">
        <v>698</v>
      </c>
      <c r="I24" s="86" t="s">
        <v>696</v>
      </c>
      <c r="J24" s="86" t="s">
        <v>699</v>
      </c>
      <c r="K24" s="215">
        <v>2611606</v>
      </c>
      <c r="L24" s="543">
        <v>844.41</v>
      </c>
      <c r="M24" s="72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</row>
    <row r="25" spans="1:174">
      <c r="A25" s="194" t="s">
        <v>407</v>
      </c>
      <c r="B25" s="195" t="s">
        <v>613</v>
      </c>
      <c r="C25" s="199" t="s">
        <v>365</v>
      </c>
      <c r="D25" s="199" t="s">
        <v>631</v>
      </c>
      <c r="E25" s="200" t="s">
        <v>632</v>
      </c>
      <c r="F25" s="200" t="s">
        <v>616</v>
      </c>
      <c r="G25" s="201" t="s">
        <v>617</v>
      </c>
      <c r="H25" s="199" t="s">
        <v>693</v>
      </c>
      <c r="I25" s="199" t="s">
        <v>694</v>
      </c>
      <c r="J25" s="199"/>
      <c r="K25" s="219">
        <v>2611606</v>
      </c>
      <c r="L25" s="543">
        <v>454.86</v>
      </c>
      <c r="M25" s="72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</row>
    <row r="26" spans="1:174">
      <c r="A26" s="194" t="s">
        <v>407</v>
      </c>
      <c r="B26" s="195" t="s">
        <v>613</v>
      </c>
      <c r="C26" s="199" t="s">
        <v>365</v>
      </c>
      <c r="D26" s="199" t="s">
        <v>631</v>
      </c>
      <c r="E26" s="200" t="s">
        <v>632</v>
      </c>
      <c r="F26" s="200" t="s">
        <v>616</v>
      </c>
      <c r="G26" s="201" t="s">
        <v>617</v>
      </c>
      <c r="H26" s="199" t="s">
        <v>700</v>
      </c>
      <c r="I26" s="199" t="s">
        <v>701</v>
      </c>
      <c r="J26" s="199"/>
      <c r="K26" s="219">
        <v>2611606</v>
      </c>
      <c r="L26" s="543">
        <v>388.17</v>
      </c>
      <c r="M26" s="72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</row>
    <row r="27" spans="1:174">
      <c r="A27" s="194" t="s">
        <v>407</v>
      </c>
      <c r="B27" s="195" t="s">
        <v>613</v>
      </c>
      <c r="C27" s="202" t="s">
        <v>676</v>
      </c>
      <c r="D27" s="199" t="s">
        <v>702</v>
      </c>
      <c r="E27" s="200" t="s">
        <v>703</v>
      </c>
      <c r="F27" s="200" t="s">
        <v>617</v>
      </c>
      <c r="G27" s="201" t="s">
        <v>617</v>
      </c>
      <c r="H27" s="199" t="s">
        <v>704</v>
      </c>
      <c r="I27" s="199" t="s">
        <v>705</v>
      </c>
      <c r="J27" s="199" t="s">
        <v>706</v>
      </c>
      <c r="K27" s="219">
        <v>2611606</v>
      </c>
      <c r="L27" s="543">
        <v>273</v>
      </c>
      <c r="M27" s="72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</row>
    <row r="28" spans="1:174">
      <c r="A28" s="194" t="s">
        <v>407</v>
      </c>
      <c r="B28" s="195" t="s">
        <v>613</v>
      </c>
      <c r="C28" s="199" t="s">
        <v>707</v>
      </c>
      <c r="D28" s="199" t="s">
        <v>708</v>
      </c>
      <c r="E28" s="200" t="s">
        <v>709</v>
      </c>
      <c r="F28" s="200" t="s">
        <v>617</v>
      </c>
      <c r="G28" s="201" t="s">
        <v>617</v>
      </c>
      <c r="H28" s="199" t="s">
        <v>710</v>
      </c>
      <c r="I28" s="199" t="s">
        <v>705</v>
      </c>
      <c r="J28" s="199" t="s">
        <v>711</v>
      </c>
      <c r="K28" s="219">
        <v>2611606</v>
      </c>
      <c r="L28" s="543">
        <v>1326.7</v>
      </c>
      <c r="M28" s="72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</row>
    <row r="29" spans="1:174">
      <c r="A29" s="194" t="s">
        <v>407</v>
      </c>
      <c r="B29" s="195" t="s">
        <v>613</v>
      </c>
      <c r="C29" s="199" t="s">
        <v>712</v>
      </c>
      <c r="D29" s="199" t="s">
        <v>713</v>
      </c>
      <c r="E29" s="203" t="s">
        <v>714</v>
      </c>
      <c r="F29" s="200" t="s">
        <v>617</v>
      </c>
      <c r="G29" s="201" t="s">
        <v>617</v>
      </c>
      <c r="H29" s="199" t="s">
        <v>715</v>
      </c>
      <c r="I29" s="199" t="s">
        <v>716</v>
      </c>
      <c r="J29" s="199"/>
      <c r="K29" s="219">
        <v>2611606</v>
      </c>
      <c r="L29" s="543">
        <v>1010</v>
      </c>
      <c r="M29" s="72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</row>
    <row r="30" spans="1:174">
      <c r="A30" s="194" t="s">
        <v>407</v>
      </c>
      <c r="B30" s="195" t="s">
        <v>613</v>
      </c>
      <c r="C30" s="199" t="s">
        <v>717</v>
      </c>
      <c r="D30" s="199" t="s">
        <v>718</v>
      </c>
      <c r="E30" s="203" t="s">
        <v>719</v>
      </c>
      <c r="F30" s="201" t="s">
        <v>617</v>
      </c>
      <c r="G30" s="201" t="s">
        <v>617</v>
      </c>
      <c r="H30" s="199" t="s">
        <v>720</v>
      </c>
      <c r="I30" s="199" t="s">
        <v>721</v>
      </c>
      <c r="J30" s="199" t="s">
        <v>722</v>
      </c>
      <c r="K30" s="219">
        <v>2603454</v>
      </c>
      <c r="L30" s="543">
        <v>1500</v>
      </c>
      <c r="M30" s="72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</row>
    <row r="31" spans="1:174">
      <c r="A31" s="194" t="s">
        <v>407</v>
      </c>
      <c r="B31" s="195" t="s">
        <v>613</v>
      </c>
      <c r="C31" s="199" t="s">
        <v>723</v>
      </c>
      <c r="D31" s="199" t="s">
        <v>724</v>
      </c>
      <c r="E31" s="203" t="s">
        <v>725</v>
      </c>
      <c r="F31" s="200" t="s">
        <v>617</v>
      </c>
      <c r="G31" s="201" t="s">
        <v>617</v>
      </c>
      <c r="H31" s="199" t="s">
        <v>726</v>
      </c>
      <c r="I31" s="199" t="s">
        <v>727</v>
      </c>
      <c r="J31" s="199" t="s">
        <v>728</v>
      </c>
      <c r="K31" s="219">
        <v>2609600</v>
      </c>
      <c r="L31" s="543">
        <v>7500.59</v>
      </c>
      <c r="M31" s="72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</row>
    <row r="32" spans="1:174">
      <c r="A32" s="194" t="s">
        <v>407</v>
      </c>
      <c r="B32" s="195" t="s">
        <v>613</v>
      </c>
      <c r="C32" s="199" t="s">
        <v>669</v>
      </c>
      <c r="D32" s="199" t="s">
        <v>729</v>
      </c>
      <c r="E32" s="200" t="s">
        <v>730</v>
      </c>
      <c r="F32" s="200" t="s">
        <v>617</v>
      </c>
      <c r="G32" s="201" t="s">
        <v>731</v>
      </c>
      <c r="H32" s="199" t="s">
        <v>732</v>
      </c>
      <c r="I32" s="199" t="s">
        <v>721</v>
      </c>
      <c r="J32" s="199" t="s">
        <v>733</v>
      </c>
      <c r="K32" s="219">
        <v>2610707</v>
      </c>
      <c r="L32" s="543">
        <v>21166.6</v>
      </c>
      <c r="M32" s="72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</row>
    <row r="33" spans="1:523">
      <c r="A33" s="194" t="s">
        <v>407</v>
      </c>
      <c r="B33" s="195" t="s">
        <v>613</v>
      </c>
      <c r="C33" s="199" t="s">
        <v>669</v>
      </c>
      <c r="D33" s="199" t="s">
        <v>729</v>
      </c>
      <c r="E33" s="200" t="s">
        <v>730</v>
      </c>
      <c r="F33" s="200" t="s">
        <v>617</v>
      </c>
      <c r="G33" s="201" t="s">
        <v>731</v>
      </c>
      <c r="H33" s="199" t="s">
        <v>734</v>
      </c>
      <c r="I33" s="199" t="s">
        <v>721</v>
      </c>
      <c r="J33" s="199" t="s">
        <v>735</v>
      </c>
      <c r="K33" s="220">
        <v>2610707</v>
      </c>
      <c r="L33" s="543">
        <v>2676.7</v>
      </c>
      <c r="M33" s="72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</row>
    <row r="34" spans="1:523">
      <c r="A34" s="194" t="s">
        <v>407</v>
      </c>
      <c r="B34" s="195" t="s">
        <v>613</v>
      </c>
      <c r="C34" s="202" t="s">
        <v>736</v>
      </c>
      <c r="D34" s="199" t="s">
        <v>737</v>
      </c>
      <c r="E34" s="200" t="s">
        <v>738</v>
      </c>
      <c r="F34" s="201" t="s">
        <v>617</v>
      </c>
      <c r="G34" s="201" t="s">
        <v>731</v>
      </c>
      <c r="H34" s="199" t="s">
        <v>739</v>
      </c>
      <c r="I34" s="199" t="s">
        <v>740</v>
      </c>
      <c r="J34" s="199"/>
      <c r="K34" s="220">
        <v>2611606</v>
      </c>
      <c r="L34" s="543">
        <v>13000</v>
      </c>
      <c r="M34" s="72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</row>
    <row r="35" spans="1:523">
      <c r="A35" s="194" t="s">
        <v>407</v>
      </c>
      <c r="B35" s="195" t="s">
        <v>613</v>
      </c>
      <c r="C35" s="204" t="s">
        <v>299</v>
      </c>
      <c r="D35" s="199" t="s">
        <v>741</v>
      </c>
      <c r="E35" s="200" t="s">
        <v>300</v>
      </c>
      <c r="F35" s="200" t="s">
        <v>616</v>
      </c>
      <c r="G35" s="201" t="s">
        <v>617</v>
      </c>
      <c r="H35" s="199" t="s">
        <v>742</v>
      </c>
      <c r="I35" s="199" t="s">
        <v>648</v>
      </c>
      <c r="J35" s="199" t="s">
        <v>743</v>
      </c>
      <c r="K35" s="221">
        <v>2607901</v>
      </c>
      <c r="L35" s="543">
        <v>145</v>
      </c>
      <c r="M35" s="72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</row>
    <row r="36" spans="1:523">
      <c r="A36" s="194" t="s">
        <v>407</v>
      </c>
      <c r="B36" s="195" t="s">
        <v>613</v>
      </c>
      <c r="C36" s="204" t="s">
        <v>925</v>
      </c>
      <c r="D36" s="202" t="s">
        <v>915</v>
      </c>
      <c r="E36" s="200" t="s">
        <v>916</v>
      </c>
      <c r="F36" s="200" t="s">
        <v>617</v>
      </c>
      <c r="G36" s="197" t="s">
        <v>617</v>
      </c>
      <c r="H36" s="199" t="s">
        <v>917</v>
      </c>
      <c r="I36" s="199" t="s">
        <v>634</v>
      </c>
      <c r="J36" s="199" t="s">
        <v>918</v>
      </c>
      <c r="K36" s="215">
        <v>2608909</v>
      </c>
      <c r="L36" s="543">
        <v>10000</v>
      </c>
      <c r="M36" s="72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</row>
    <row r="37" spans="1:523">
      <c r="A37" s="194" t="s">
        <v>407</v>
      </c>
      <c r="B37" s="195" t="s">
        <v>613</v>
      </c>
      <c r="C37" s="204" t="s">
        <v>365</v>
      </c>
      <c r="D37" s="202" t="s">
        <v>920</v>
      </c>
      <c r="E37" s="203" t="s">
        <v>921</v>
      </c>
      <c r="F37" s="200" t="s">
        <v>616</v>
      </c>
      <c r="G37" s="197" t="s">
        <v>617</v>
      </c>
      <c r="H37" s="199" t="s">
        <v>922</v>
      </c>
      <c r="I37" s="199" t="s">
        <v>923</v>
      </c>
      <c r="J37" s="199" t="s">
        <v>924</v>
      </c>
      <c r="K37" s="215">
        <v>3550308</v>
      </c>
      <c r="L37" s="543">
        <v>746.25</v>
      </c>
      <c r="M37" s="72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</row>
    <row r="38" spans="1:523">
      <c r="A38" s="194" t="s">
        <v>407</v>
      </c>
      <c r="B38" s="195" t="s">
        <v>613</v>
      </c>
      <c r="C38" s="204" t="s">
        <v>365</v>
      </c>
      <c r="D38" s="202" t="s">
        <v>920</v>
      </c>
      <c r="E38" s="200" t="s">
        <v>921</v>
      </c>
      <c r="F38" s="200" t="s">
        <v>616</v>
      </c>
      <c r="G38" s="197" t="s">
        <v>617</v>
      </c>
      <c r="H38" s="199" t="s">
        <v>926</v>
      </c>
      <c r="I38" s="199" t="s">
        <v>701</v>
      </c>
      <c r="J38" s="199" t="s">
        <v>927</v>
      </c>
      <c r="K38" s="215">
        <v>3550308</v>
      </c>
      <c r="L38" s="543">
        <v>746.25</v>
      </c>
      <c r="M38" s="72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</row>
    <row r="39" spans="1:523">
      <c r="A39" s="194" t="s">
        <v>407</v>
      </c>
      <c r="B39" s="195" t="s">
        <v>613</v>
      </c>
      <c r="C39" s="204" t="s">
        <v>925</v>
      </c>
      <c r="D39" s="202" t="s">
        <v>915</v>
      </c>
      <c r="E39" s="200" t="s">
        <v>916</v>
      </c>
      <c r="F39" s="200" t="s">
        <v>617</v>
      </c>
      <c r="G39" s="197" t="s">
        <v>617</v>
      </c>
      <c r="H39" s="199" t="s">
        <v>928</v>
      </c>
      <c r="I39" s="199" t="s">
        <v>929</v>
      </c>
      <c r="J39" s="199" t="s">
        <v>930</v>
      </c>
      <c r="K39" s="215">
        <v>2608909</v>
      </c>
      <c r="L39" s="543">
        <v>10000</v>
      </c>
      <c r="M39" s="72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</row>
    <row r="40" spans="1:523">
      <c r="A40" s="194" t="s">
        <v>407</v>
      </c>
      <c r="B40" s="195" t="s">
        <v>613</v>
      </c>
      <c r="C40" s="204" t="s">
        <v>925</v>
      </c>
      <c r="D40" s="202" t="s">
        <v>931</v>
      </c>
      <c r="E40" s="207" t="s">
        <v>932</v>
      </c>
      <c r="F40" s="200" t="s">
        <v>617</v>
      </c>
      <c r="G40" s="197" t="s">
        <v>617</v>
      </c>
      <c r="H40" s="199" t="s">
        <v>917</v>
      </c>
      <c r="I40" s="199" t="s">
        <v>721</v>
      </c>
      <c r="J40" s="199" t="s">
        <v>933</v>
      </c>
      <c r="K40" s="215">
        <v>2927408</v>
      </c>
      <c r="L40" s="543">
        <v>10000</v>
      </c>
      <c r="M40" s="72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  <c r="IU40" s="226"/>
      <c r="IV40" s="226"/>
      <c r="IW40" s="226"/>
      <c r="IX40" s="226"/>
      <c r="IY40" s="226"/>
      <c r="IZ40" s="226"/>
      <c r="JA40" s="226"/>
      <c r="JB40" s="226"/>
      <c r="JC40" s="226"/>
      <c r="JD40" s="226"/>
      <c r="JE40" s="226"/>
      <c r="JF40" s="226"/>
      <c r="JG40" s="226"/>
      <c r="JH40" s="226"/>
      <c r="JI40" s="226"/>
      <c r="JJ40" s="226"/>
      <c r="JK40" s="226"/>
      <c r="JL40" s="226"/>
      <c r="JM40" s="226"/>
      <c r="JN40" s="226"/>
      <c r="JO40" s="226"/>
      <c r="JP40" s="226"/>
      <c r="JQ40" s="226"/>
      <c r="JR40" s="226"/>
      <c r="JS40" s="226"/>
      <c r="JT40" s="226"/>
      <c r="JU40" s="226"/>
      <c r="JV40" s="226"/>
      <c r="JW40" s="226"/>
      <c r="JX40" s="226"/>
      <c r="JY40" s="226"/>
      <c r="JZ40" s="226"/>
      <c r="KA40" s="226"/>
      <c r="KB40" s="226"/>
      <c r="KC40" s="226"/>
      <c r="KD40" s="226"/>
      <c r="KE40" s="226"/>
      <c r="KF40" s="226"/>
      <c r="KG40" s="226"/>
      <c r="KH40" s="226"/>
      <c r="KI40" s="226"/>
      <c r="KJ40" s="226"/>
      <c r="KK40" s="226"/>
      <c r="KL40" s="226"/>
      <c r="KM40" s="226"/>
      <c r="KN40" s="226"/>
      <c r="KO40" s="226"/>
      <c r="KP40" s="226"/>
      <c r="KQ40" s="226"/>
      <c r="KR40" s="226"/>
      <c r="KS40" s="226"/>
      <c r="KT40" s="226"/>
      <c r="KU40" s="226"/>
      <c r="KV40" s="226"/>
      <c r="KW40" s="226"/>
      <c r="KX40" s="226"/>
      <c r="KY40" s="226"/>
      <c r="KZ40" s="226"/>
      <c r="LA40" s="226"/>
      <c r="LB40" s="226"/>
      <c r="LC40" s="226"/>
      <c r="LD40" s="226"/>
      <c r="LE40" s="226"/>
      <c r="LF40" s="226"/>
      <c r="LG40" s="226"/>
      <c r="LH40" s="226"/>
      <c r="LI40" s="226"/>
      <c r="LJ40" s="226"/>
      <c r="LK40" s="226"/>
      <c r="LL40" s="226"/>
      <c r="LM40" s="226"/>
      <c r="LN40" s="226"/>
      <c r="LO40" s="226"/>
      <c r="LP40" s="226"/>
      <c r="LQ40" s="226"/>
      <c r="LR40" s="226"/>
      <c r="LS40" s="226"/>
      <c r="LT40" s="226"/>
      <c r="LU40" s="226"/>
      <c r="LV40" s="226"/>
      <c r="LW40" s="226"/>
      <c r="LX40" s="226"/>
      <c r="LY40" s="226"/>
      <c r="LZ40" s="226"/>
      <c r="MA40" s="226"/>
      <c r="MB40" s="226"/>
      <c r="MC40" s="226"/>
      <c r="MD40" s="226"/>
      <c r="ME40" s="226"/>
      <c r="MF40" s="226"/>
      <c r="MG40" s="226"/>
      <c r="MH40" s="226"/>
      <c r="MI40" s="226"/>
      <c r="MJ40" s="226"/>
      <c r="MK40" s="226"/>
      <c r="ML40" s="226"/>
      <c r="MM40" s="226"/>
      <c r="MN40" s="226"/>
      <c r="MO40" s="226"/>
      <c r="MP40" s="226"/>
      <c r="MQ40" s="226"/>
      <c r="MR40" s="226"/>
      <c r="MS40" s="226"/>
      <c r="MT40" s="226"/>
      <c r="MU40" s="226"/>
      <c r="MV40" s="226"/>
      <c r="MW40" s="226"/>
      <c r="MX40" s="226"/>
      <c r="MY40" s="226"/>
      <c r="MZ40" s="226"/>
      <c r="NA40" s="226"/>
      <c r="NB40" s="226"/>
      <c r="NC40" s="226"/>
      <c r="ND40" s="226"/>
      <c r="NE40" s="226"/>
      <c r="NF40" s="226"/>
      <c r="NG40" s="226"/>
      <c r="NH40" s="226"/>
      <c r="NI40" s="226"/>
      <c r="NJ40" s="226"/>
      <c r="NK40" s="226"/>
      <c r="NL40" s="226"/>
      <c r="NM40" s="226"/>
      <c r="NN40" s="226"/>
      <c r="NO40" s="226"/>
      <c r="NP40" s="226"/>
      <c r="NQ40" s="226"/>
      <c r="NR40" s="226"/>
      <c r="NS40" s="226"/>
      <c r="NT40" s="226"/>
      <c r="NU40" s="226"/>
      <c r="NV40" s="226"/>
      <c r="NW40" s="226"/>
      <c r="NX40" s="226"/>
      <c r="NY40" s="226"/>
      <c r="NZ40" s="226"/>
      <c r="OA40" s="226"/>
      <c r="OB40" s="226"/>
      <c r="OC40" s="226"/>
      <c r="OD40" s="226"/>
      <c r="OE40" s="226"/>
      <c r="OF40" s="226"/>
      <c r="OG40" s="226"/>
      <c r="OH40" s="226"/>
      <c r="OI40" s="226"/>
      <c r="OJ40" s="226"/>
      <c r="OK40" s="226"/>
      <c r="OL40" s="226"/>
      <c r="OM40" s="226"/>
      <c r="ON40" s="226"/>
      <c r="OO40" s="226"/>
      <c r="OP40" s="226"/>
      <c r="OQ40" s="226"/>
      <c r="OR40" s="226"/>
      <c r="OS40" s="226"/>
      <c r="OT40" s="226"/>
      <c r="OU40" s="226"/>
      <c r="OV40" s="226"/>
      <c r="OW40" s="226"/>
      <c r="OX40" s="226"/>
      <c r="OY40" s="226"/>
      <c r="OZ40" s="226"/>
      <c r="PA40" s="226"/>
      <c r="PB40" s="226"/>
      <c r="PC40" s="226"/>
      <c r="PD40" s="226"/>
      <c r="PE40" s="226"/>
      <c r="PF40" s="226"/>
      <c r="PG40" s="226"/>
      <c r="PH40" s="226"/>
      <c r="PI40" s="226"/>
      <c r="PJ40" s="226"/>
      <c r="PK40" s="226"/>
      <c r="PL40" s="226"/>
      <c r="PM40" s="226"/>
      <c r="PN40" s="226"/>
      <c r="PO40" s="226"/>
      <c r="PP40" s="226"/>
      <c r="PQ40" s="226"/>
      <c r="PR40" s="226"/>
      <c r="PS40" s="226"/>
      <c r="PT40" s="226"/>
      <c r="PU40" s="226"/>
      <c r="PV40" s="226"/>
      <c r="PW40" s="226"/>
      <c r="PX40" s="226"/>
      <c r="PY40" s="226"/>
      <c r="PZ40" s="226"/>
      <c r="QA40" s="226"/>
      <c r="QB40" s="226"/>
      <c r="QC40" s="226"/>
      <c r="QD40" s="226"/>
      <c r="QE40" s="226"/>
      <c r="QF40" s="226"/>
      <c r="QG40" s="226"/>
      <c r="QH40" s="226"/>
      <c r="QI40" s="226"/>
      <c r="QJ40" s="226"/>
      <c r="QK40" s="226"/>
      <c r="QL40" s="226"/>
      <c r="QM40" s="226"/>
      <c r="QN40" s="226"/>
      <c r="QO40" s="226"/>
      <c r="QP40" s="226"/>
      <c r="QQ40" s="226"/>
      <c r="QR40" s="226"/>
      <c r="QS40" s="226"/>
      <c r="QT40" s="226"/>
      <c r="QU40" s="226"/>
      <c r="QV40" s="226"/>
      <c r="QW40" s="226"/>
      <c r="QX40" s="226"/>
      <c r="QY40" s="226"/>
      <c r="QZ40" s="226"/>
      <c r="RA40" s="226"/>
      <c r="RB40" s="226"/>
      <c r="RC40" s="226"/>
      <c r="RD40" s="226"/>
      <c r="RE40" s="226"/>
      <c r="RF40" s="226"/>
      <c r="RG40" s="226"/>
      <c r="RH40" s="226"/>
      <c r="RI40" s="226"/>
      <c r="RJ40" s="226"/>
      <c r="RK40" s="226"/>
      <c r="RL40" s="226"/>
      <c r="RM40" s="226"/>
      <c r="RN40" s="226"/>
      <c r="RO40" s="226"/>
      <c r="RP40" s="226"/>
      <c r="RQ40" s="226"/>
      <c r="RR40" s="226"/>
      <c r="RS40" s="226"/>
      <c r="RT40" s="226"/>
      <c r="RU40" s="226"/>
      <c r="RV40" s="226"/>
      <c r="RW40" s="226"/>
      <c r="RX40" s="226"/>
      <c r="RY40" s="226"/>
      <c r="RZ40" s="226"/>
      <c r="SA40" s="226"/>
      <c r="SB40" s="226"/>
      <c r="SC40" s="226"/>
      <c r="SD40" s="226"/>
      <c r="SE40" s="226"/>
      <c r="SF40" s="226"/>
      <c r="SG40" s="226"/>
      <c r="SH40" s="226"/>
      <c r="SI40" s="226"/>
      <c r="SJ40" s="226"/>
      <c r="SK40" s="226"/>
      <c r="SL40" s="226"/>
      <c r="SM40" s="226"/>
      <c r="SN40" s="226"/>
      <c r="SO40" s="226"/>
      <c r="SP40" s="226"/>
      <c r="SQ40" s="226"/>
      <c r="SR40" s="226"/>
      <c r="SS40" s="226"/>
      <c r="ST40" s="226"/>
      <c r="SU40" s="226"/>
      <c r="SV40" s="226"/>
      <c r="SW40" s="226"/>
      <c r="SX40" s="226"/>
      <c r="SY40" s="226"/>
      <c r="SZ40" s="226"/>
      <c r="TA40" s="226"/>
      <c r="TB40" s="226"/>
      <c r="TC40" s="226"/>
    </row>
    <row r="41" spans="1:523">
      <c r="A41" s="194" t="s">
        <v>407</v>
      </c>
      <c r="B41" s="195" t="s">
        <v>613</v>
      </c>
      <c r="C41" s="204" t="s">
        <v>925</v>
      </c>
      <c r="D41" s="544" t="s">
        <v>934</v>
      </c>
      <c r="E41" s="545" t="s">
        <v>794</v>
      </c>
      <c r="F41" s="546" t="s">
        <v>617</v>
      </c>
      <c r="G41" s="547" t="s">
        <v>617</v>
      </c>
      <c r="H41" s="548" t="s">
        <v>935</v>
      </c>
      <c r="I41" s="548" t="s">
        <v>936</v>
      </c>
      <c r="J41" s="548" t="s">
        <v>937</v>
      </c>
      <c r="K41" s="215">
        <v>2927408</v>
      </c>
      <c r="L41" s="543">
        <v>6000</v>
      </c>
      <c r="M41" s="72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26"/>
      <c r="FT41" s="226"/>
      <c r="FU41" s="226"/>
      <c r="FV41" s="226"/>
      <c r="FW41" s="226"/>
      <c r="FX41" s="226"/>
      <c r="FY41" s="226"/>
      <c r="FZ41" s="226"/>
      <c r="GA41" s="226"/>
      <c r="GB41" s="226"/>
      <c r="GC41" s="226"/>
      <c r="GD41" s="226"/>
      <c r="GE41" s="226"/>
      <c r="GF41" s="226"/>
      <c r="GG41" s="226"/>
      <c r="GH41" s="226"/>
      <c r="GI41" s="226"/>
      <c r="GJ41" s="226"/>
      <c r="GK41" s="226"/>
      <c r="GL41" s="226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6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26"/>
      <c r="IB41" s="226"/>
      <c r="IC41" s="226"/>
      <c r="ID41" s="226"/>
      <c r="IE41" s="226"/>
      <c r="IF41" s="226"/>
      <c r="IG41" s="226"/>
      <c r="IH41" s="226"/>
      <c r="II41" s="226"/>
      <c r="IJ41" s="226"/>
      <c r="IK41" s="226"/>
      <c r="IL41" s="226"/>
      <c r="IM41" s="226"/>
      <c r="IN41" s="226"/>
      <c r="IO41" s="226"/>
      <c r="IP41" s="226"/>
      <c r="IQ41" s="226"/>
      <c r="IR41" s="226"/>
      <c r="IS41" s="226"/>
      <c r="IT41" s="226"/>
      <c r="IU41" s="226"/>
      <c r="IV41" s="226"/>
      <c r="IW41" s="226"/>
      <c r="IX41" s="226"/>
      <c r="IY41" s="226"/>
      <c r="IZ41" s="226"/>
      <c r="JA41" s="226"/>
      <c r="JB41" s="226"/>
      <c r="JC41" s="226"/>
      <c r="JD41" s="226"/>
      <c r="JE41" s="226"/>
      <c r="JF41" s="226"/>
      <c r="JG41" s="226"/>
      <c r="JH41" s="226"/>
      <c r="JI41" s="226"/>
      <c r="JJ41" s="226"/>
      <c r="JK41" s="226"/>
      <c r="JL41" s="226"/>
      <c r="JM41" s="226"/>
      <c r="JN41" s="226"/>
      <c r="JO41" s="226"/>
      <c r="JP41" s="226"/>
      <c r="JQ41" s="226"/>
      <c r="JR41" s="226"/>
      <c r="JS41" s="226"/>
      <c r="JT41" s="226"/>
      <c r="JU41" s="226"/>
      <c r="JV41" s="226"/>
      <c r="JW41" s="226"/>
      <c r="JX41" s="226"/>
      <c r="JY41" s="226"/>
      <c r="JZ41" s="226"/>
      <c r="KA41" s="226"/>
      <c r="KB41" s="226"/>
      <c r="KC41" s="226"/>
      <c r="KD41" s="226"/>
      <c r="KE41" s="226"/>
      <c r="KF41" s="226"/>
      <c r="KG41" s="226"/>
      <c r="KH41" s="226"/>
      <c r="KI41" s="226"/>
      <c r="KJ41" s="226"/>
      <c r="KK41" s="226"/>
      <c r="KL41" s="226"/>
      <c r="KM41" s="226"/>
      <c r="KN41" s="226"/>
      <c r="KO41" s="226"/>
      <c r="KP41" s="226"/>
      <c r="KQ41" s="226"/>
      <c r="KR41" s="226"/>
      <c r="KS41" s="226"/>
      <c r="KT41" s="226"/>
      <c r="KU41" s="226"/>
      <c r="KV41" s="226"/>
      <c r="KW41" s="226"/>
      <c r="KX41" s="226"/>
      <c r="KY41" s="226"/>
      <c r="KZ41" s="226"/>
      <c r="LA41" s="226"/>
      <c r="LB41" s="226"/>
      <c r="LC41" s="226"/>
      <c r="LD41" s="226"/>
      <c r="LE41" s="226"/>
      <c r="LF41" s="226"/>
      <c r="LG41" s="226"/>
      <c r="LH41" s="226"/>
      <c r="LI41" s="226"/>
      <c r="LJ41" s="226"/>
      <c r="LK41" s="226"/>
      <c r="LL41" s="226"/>
      <c r="LM41" s="226"/>
      <c r="LN41" s="226"/>
      <c r="LO41" s="226"/>
      <c r="LP41" s="226"/>
      <c r="LQ41" s="226"/>
      <c r="LR41" s="226"/>
      <c r="LS41" s="226"/>
      <c r="LT41" s="226"/>
      <c r="LU41" s="226"/>
      <c r="LV41" s="226"/>
      <c r="LW41" s="226"/>
      <c r="LX41" s="226"/>
      <c r="LY41" s="226"/>
      <c r="LZ41" s="226"/>
      <c r="MA41" s="226"/>
      <c r="MB41" s="226"/>
      <c r="MC41" s="226"/>
      <c r="MD41" s="226"/>
      <c r="ME41" s="226"/>
      <c r="MF41" s="226"/>
      <c r="MG41" s="226"/>
      <c r="MH41" s="226"/>
      <c r="MI41" s="226"/>
      <c r="MJ41" s="226"/>
      <c r="MK41" s="226"/>
      <c r="ML41" s="226"/>
      <c r="MM41" s="226"/>
      <c r="MN41" s="226"/>
      <c r="MO41" s="226"/>
      <c r="MP41" s="226"/>
      <c r="MQ41" s="226"/>
      <c r="MR41" s="226"/>
      <c r="MS41" s="226"/>
      <c r="MT41" s="226"/>
      <c r="MU41" s="226"/>
      <c r="MV41" s="226"/>
      <c r="MW41" s="226"/>
      <c r="MX41" s="226"/>
      <c r="MY41" s="226"/>
      <c r="MZ41" s="226"/>
      <c r="NA41" s="226"/>
      <c r="NB41" s="226"/>
      <c r="NC41" s="226"/>
      <c r="ND41" s="226"/>
      <c r="NE41" s="226"/>
      <c r="NF41" s="226"/>
      <c r="NG41" s="226"/>
      <c r="NH41" s="226"/>
      <c r="NI41" s="226"/>
      <c r="NJ41" s="226"/>
      <c r="NK41" s="226"/>
      <c r="NL41" s="226"/>
      <c r="NM41" s="226"/>
      <c r="NN41" s="226"/>
      <c r="NO41" s="226"/>
      <c r="NP41" s="226"/>
      <c r="NQ41" s="226"/>
      <c r="NR41" s="226"/>
      <c r="NS41" s="226"/>
      <c r="NT41" s="226"/>
      <c r="NU41" s="226"/>
      <c r="NV41" s="226"/>
      <c r="NW41" s="226"/>
      <c r="NX41" s="226"/>
      <c r="NY41" s="226"/>
      <c r="NZ41" s="226"/>
      <c r="OA41" s="226"/>
      <c r="OB41" s="226"/>
      <c r="OC41" s="226"/>
      <c r="OD41" s="226"/>
      <c r="OE41" s="226"/>
      <c r="OF41" s="226"/>
      <c r="OG41" s="226"/>
      <c r="OH41" s="226"/>
      <c r="OI41" s="226"/>
      <c r="OJ41" s="226"/>
      <c r="OK41" s="226"/>
      <c r="OL41" s="226"/>
      <c r="OM41" s="226"/>
      <c r="ON41" s="226"/>
      <c r="OO41" s="226"/>
      <c r="OP41" s="226"/>
      <c r="OQ41" s="226"/>
      <c r="OR41" s="226"/>
      <c r="OS41" s="226"/>
      <c r="OT41" s="226"/>
      <c r="OU41" s="226"/>
      <c r="OV41" s="226"/>
      <c r="OW41" s="226"/>
      <c r="OX41" s="226"/>
      <c r="OY41" s="226"/>
      <c r="OZ41" s="226"/>
      <c r="PA41" s="226"/>
      <c r="PB41" s="226"/>
      <c r="PC41" s="226"/>
      <c r="PD41" s="226"/>
      <c r="PE41" s="226"/>
      <c r="PF41" s="226"/>
      <c r="PG41" s="226"/>
      <c r="PH41" s="226"/>
      <c r="PI41" s="226"/>
      <c r="PJ41" s="226"/>
      <c r="PK41" s="226"/>
      <c r="PL41" s="226"/>
      <c r="PM41" s="226"/>
      <c r="PN41" s="226"/>
      <c r="PO41" s="226"/>
      <c r="PP41" s="226"/>
      <c r="PQ41" s="226"/>
      <c r="PR41" s="226"/>
      <c r="PS41" s="226"/>
      <c r="PT41" s="226"/>
      <c r="PU41" s="226"/>
      <c r="PV41" s="226"/>
      <c r="PW41" s="226"/>
      <c r="PX41" s="226"/>
      <c r="PY41" s="226"/>
      <c r="PZ41" s="226"/>
      <c r="QA41" s="226"/>
      <c r="QB41" s="226"/>
      <c r="QC41" s="226"/>
      <c r="QD41" s="226"/>
      <c r="QE41" s="226"/>
      <c r="QF41" s="226"/>
      <c r="QG41" s="226"/>
      <c r="QH41" s="226"/>
      <c r="QI41" s="226"/>
      <c r="QJ41" s="226"/>
      <c r="QK41" s="226"/>
      <c r="QL41" s="226"/>
      <c r="QM41" s="226"/>
      <c r="QN41" s="226"/>
      <c r="QO41" s="226"/>
      <c r="QP41" s="226"/>
      <c r="QQ41" s="226"/>
      <c r="QR41" s="226"/>
      <c r="QS41" s="226"/>
      <c r="QT41" s="226"/>
      <c r="QU41" s="226"/>
      <c r="QV41" s="226"/>
      <c r="QW41" s="226"/>
      <c r="QX41" s="226"/>
      <c r="QY41" s="226"/>
      <c r="QZ41" s="226"/>
      <c r="RA41" s="226"/>
      <c r="RB41" s="226"/>
      <c r="RC41" s="226"/>
      <c r="RD41" s="226"/>
      <c r="RE41" s="226"/>
      <c r="RF41" s="226"/>
      <c r="RG41" s="226"/>
      <c r="RH41" s="226"/>
      <c r="RI41" s="226"/>
      <c r="RJ41" s="226"/>
      <c r="RK41" s="226"/>
      <c r="RL41" s="226"/>
      <c r="RM41" s="226"/>
      <c r="RN41" s="226"/>
      <c r="RO41" s="226"/>
      <c r="RP41" s="226"/>
      <c r="RQ41" s="226"/>
      <c r="RR41" s="226"/>
      <c r="RS41" s="226"/>
      <c r="RT41" s="226"/>
      <c r="RU41" s="226"/>
      <c r="RV41" s="226"/>
      <c r="RW41" s="226"/>
      <c r="RX41" s="226"/>
      <c r="RY41" s="226"/>
      <c r="RZ41" s="226"/>
      <c r="SA41" s="226"/>
      <c r="SB41" s="226"/>
      <c r="SC41" s="226"/>
      <c r="SD41" s="226"/>
      <c r="SE41" s="226"/>
      <c r="SF41" s="226"/>
      <c r="SG41" s="226"/>
      <c r="SH41" s="226"/>
      <c r="SI41" s="226"/>
      <c r="SJ41" s="226"/>
      <c r="SK41" s="226"/>
      <c r="SL41" s="226"/>
      <c r="SM41" s="226"/>
      <c r="SN41" s="226"/>
      <c r="SO41" s="226"/>
      <c r="SP41" s="226"/>
      <c r="SQ41" s="226"/>
      <c r="SR41" s="226"/>
      <c r="SS41" s="226"/>
      <c r="ST41" s="226"/>
      <c r="SU41" s="226"/>
      <c r="SV41" s="226"/>
      <c r="SW41" s="226"/>
      <c r="SX41" s="226"/>
      <c r="SY41" s="226"/>
      <c r="SZ41" s="226"/>
      <c r="TA41" s="226"/>
      <c r="TB41" s="226"/>
      <c r="TC41" s="226"/>
    </row>
    <row r="42" spans="1:523">
      <c r="A42" s="194" t="s">
        <v>407</v>
      </c>
      <c r="B42" s="195" t="s">
        <v>613</v>
      </c>
      <c r="C42" s="204" t="s">
        <v>925</v>
      </c>
      <c r="D42" s="202" t="s">
        <v>938</v>
      </c>
      <c r="E42" s="203" t="s">
        <v>797</v>
      </c>
      <c r="F42" s="200" t="s">
        <v>617</v>
      </c>
      <c r="G42" s="197" t="s">
        <v>617</v>
      </c>
      <c r="H42" s="208">
        <v>2753</v>
      </c>
      <c r="I42" s="199" t="s">
        <v>939</v>
      </c>
      <c r="J42" s="199" t="s">
        <v>940</v>
      </c>
      <c r="K42" s="215">
        <v>2927408</v>
      </c>
      <c r="L42" s="543">
        <v>5000</v>
      </c>
      <c r="M42" s="72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26"/>
      <c r="FT42" s="226"/>
      <c r="FU42" s="226"/>
      <c r="FV42" s="226"/>
      <c r="FW42" s="226"/>
      <c r="FX42" s="226"/>
      <c r="FY42" s="226"/>
      <c r="FZ42" s="226"/>
      <c r="GA42" s="226"/>
      <c r="GB42" s="226"/>
      <c r="GC42" s="226"/>
      <c r="GD42" s="226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  <c r="GO42" s="226"/>
      <c r="GP42" s="226"/>
      <c r="GQ42" s="226"/>
      <c r="GR42" s="226"/>
      <c r="GS42" s="226"/>
      <c r="GT42" s="226"/>
      <c r="GU42" s="226"/>
      <c r="GV42" s="226"/>
      <c r="GW42" s="226"/>
      <c r="GX42" s="226"/>
      <c r="GY42" s="226"/>
      <c r="GZ42" s="226"/>
      <c r="HA42" s="226"/>
      <c r="HB42" s="226"/>
      <c r="HC42" s="226"/>
      <c r="HD42" s="226"/>
      <c r="HE42" s="226"/>
      <c r="HF42" s="226"/>
      <c r="HG42" s="226"/>
      <c r="HH42" s="226"/>
      <c r="HI42" s="226"/>
      <c r="HJ42" s="226"/>
      <c r="HK42" s="226"/>
      <c r="HL42" s="226"/>
      <c r="HM42" s="226"/>
      <c r="HN42" s="226"/>
      <c r="HO42" s="226"/>
      <c r="HP42" s="226"/>
      <c r="HQ42" s="226"/>
      <c r="HR42" s="226"/>
      <c r="HS42" s="226"/>
      <c r="HT42" s="226"/>
      <c r="HU42" s="226"/>
      <c r="HV42" s="226"/>
      <c r="HW42" s="226"/>
      <c r="HX42" s="226"/>
      <c r="HY42" s="226"/>
      <c r="HZ42" s="226"/>
      <c r="IA42" s="226"/>
      <c r="IB42" s="226"/>
      <c r="IC42" s="226"/>
      <c r="ID42" s="226"/>
      <c r="IE42" s="226"/>
      <c r="IF42" s="226"/>
      <c r="IG42" s="226"/>
      <c r="IH42" s="226"/>
      <c r="II42" s="226"/>
      <c r="IJ42" s="226"/>
      <c r="IK42" s="226"/>
      <c r="IL42" s="226"/>
      <c r="IM42" s="226"/>
      <c r="IN42" s="226"/>
      <c r="IO42" s="226"/>
      <c r="IP42" s="226"/>
      <c r="IQ42" s="226"/>
      <c r="IR42" s="226"/>
      <c r="IS42" s="226"/>
      <c r="IT42" s="226"/>
      <c r="IU42" s="226"/>
      <c r="IV42" s="226"/>
      <c r="IW42" s="226"/>
      <c r="IX42" s="226"/>
      <c r="IY42" s="226"/>
      <c r="IZ42" s="226"/>
      <c r="JA42" s="226"/>
      <c r="JB42" s="226"/>
      <c r="JC42" s="226"/>
      <c r="JD42" s="226"/>
      <c r="JE42" s="226"/>
      <c r="JF42" s="226"/>
      <c r="JG42" s="226"/>
      <c r="JH42" s="226"/>
      <c r="JI42" s="226"/>
      <c r="JJ42" s="226"/>
      <c r="JK42" s="226"/>
      <c r="JL42" s="226"/>
      <c r="JM42" s="226"/>
      <c r="JN42" s="226"/>
      <c r="JO42" s="226"/>
      <c r="JP42" s="226"/>
      <c r="JQ42" s="226"/>
      <c r="JR42" s="226"/>
      <c r="JS42" s="226"/>
      <c r="JT42" s="226"/>
      <c r="JU42" s="226"/>
      <c r="JV42" s="226"/>
      <c r="JW42" s="226"/>
      <c r="JX42" s="226"/>
      <c r="JY42" s="226"/>
      <c r="JZ42" s="226"/>
      <c r="KA42" s="226"/>
      <c r="KB42" s="226"/>
      <c r="KC42" s="226"/>
      <c r="KD42" s="226"/>
      <c r="KE42" s="226"/>
      <c r="KF42" s="226"/>
      <c r="KG42" s="226"/>
      <c r="KH42" s="226"/>
      <c r="KI42" s="226"/>
      <c r="KJ42" s="226"/>
      <c r="KK42" s="226"/>
      <c r="KL42" s="226"/>
      <c r="KM42" s="226"/>
      <c r="KN42" s="226"/>
      <c r="KO42" s="226"/>
      <c r="KP42" s="226"/>
      <c r="KQ42" s="226"/>
      <c r="KR42" s="226"/>
      <c r="KS42" s="226"/>
      <c r="KT42" s="226"/>
      <c r="KU42" s="226"/>
      <c r="KV42" s="226"/>
      <c r="KW42" s="226"/>
      <c r="KX42" s="226"/>
      <c r="KY42" s="226"/>
      <c r="KZ42" s="226"/>
      <c r="LA42" s="226"/>
      <c r="LB42" s="226"/>
      <c r="LC42" s="226"/>
      <c r="LD42" s="226"/>
      <c r="LE42" s="226"/>
      <c r="LF42" s="226"/>
      <c r="LG42" s="226"/>
      <c r="LH42" s="226"/>
      <c r="LI42" s="226"/>
      <c r="LJ42" s="226"/>
      <c r="LK42" s="226"/>
      <c r="LL42" s="226"/>
      <c r="LM42" s="226"/>
      <c r="LN42" s="226"/>
      <c r="LO42" s="226"/>
      <c r="LP42" s="226"/>
      <c r="LQ42" s="226"/>
      <c r="LR42" s="226"/>
      <c r="LS42" s="226"/>
      <c r="LT42" s="226"/>
      <c r="LU42" s="226"/>
      <c r="LV42" s="226"/>
      <c r="LW42" s="226"/>
      <c r="LX42" s="226"/>
      <c r="LY42" s="226"/>
      <c r="LZ42" s="226"/>
      <c r="MA42" s="226"/>
      <c r="MB42" s="226"/>
      <c r="MC42" s="226"/>
      <c r="MD42" s="226"/>
      <c r="ME42" s="226"/>
      <c r="MF42" s="226"/>
      <c r="MG42" s="226"/>
      <c r="MH42" s="226"/>
      <c r="MI42" s="226"/>
      <c r="MJ42" s="226"/>
      <c r="MK42" s="226"/>
      <c r="ML42" s="226"/>
      <c r="MM42" s="226"/>
      <c r="MN42" s="226"/>
      <c r="MO42" s="226"/>
      <c r="MP42" s="226"/>
      <c r="MQ42" s="226"/>
      <c r="MR42" s="226"/>
      <c r="MS42" s="226"/>
      <c r="MT42" s="226"/>
      <c r="MU42" s="226"/>
      <c r="MV42" s="226"/>
      <c r="MW42" s="226"/>
      <c r="MX42" s="226"/>
      <c r="MY42" s="226"/>
      <c r="MZ42" s="226"/>
      <c r="NA42" s="226"/>
      <c r="NB42" s="226"/>
      <c r="NC42" s="226"/>
      <c r="ND42" s="226"/>
      <c r="NE42" s="226"/>
      <c r="NF42" s="226"/>
      <c r="NG42" s="226"/>
      <c r="NH42" s="226"/>
      <c r="NI42" s="226"/>
      <c r="NJ42" s="226"/>
      <c r="NK42" s="226"/>
      <c r="NL42" s="226"/>
      <c r="NM42" s="226"/>
      <c r="NN42" s="226"/>
      <c r="NO42" s="226"/>
      <c r="NP42" s="226"/>
      <c r="NQ42" s="226"/>
      <c r="NR42" s="226"/>
      <c r="NS42" s="226"/>
      <c r="NT42" s="226"/>
      <c r="NU42" s="226"/>
      <c r="NV42" s="226"/>
      <c r="NW42" s="226"/>
      <c r="NX42" s="226"/>
      <c r="NY42" s="226"/>
      <c r="NZ42" s="226"/>
      <c r="OA42" s="226"/>
      <c r="OB42" s="226"/>
      <c r="OC42" s="226"/>
      <c r="OD42" s="226"/>
      <c r="OE42" s="226"/>
      <c r="OF42" s="226"/>
      <c r="OG42" s="226"/>
      <c r="OH42" s="226"/>
      <c r="OI42" s="226"/>
      <c r="OJ42" s="226"/>
      <c r="OK42" s="226"/>
      <c r="OL42" s="226"/>
      <c r="OM42" s="226"/>
      <c r="ON42" s="226"/>
      <c r="OO42" s="226"/>
      <c r="OP42" s="226"/>
      <c r="OQ42" s="226"/>
      <c r="OR42" s="226"/>
      <c r="OS42" s="226"/>
      <c r="OT42" s="226"/>
      <c r="OU42" s="226"/>
      <c r="OV42" s="226"/>
      <c r="OW42" s="226"/>
      <c r="OX42" s="226"/>
      <c r="OY42" s="226"/>
      <c r="OZ42" s="226"/>
      <c r="PA42" s="226"/>
      <c r="PB42" s="226"/>
      <c r="PC42" s="226"/>
      <c r="PD42" s="226"/>
      <c r="PE42" s="226"/>
      <c r="PF42" s="226"/>
      <c r="PG42" s="226"/>
      <c r="PH42" s="226"/>
      <c r="PI42" s="226"/>
      <c r="PJ42" s="226"/>
      <c r="PK42" s="226"/>
      <c r="PL42" s="226"/>
      <c r="PM42" s="226"/>
      <c r="PN42" s="226"/>
      <c r="PO42" s="226"/>
      <c r="PP42" s="226"/>
      <c r="PQ42" s="226"/>
      <c r="PR42" s="226"/>
      <c r="PS42" s="226"/>
      <c r="PT42" s="226"/>
      <c r="PU42" s="226"/>
      <c r="PV42" s="226"/>
      <c r="PW42" s="226"/>
      <c r="PX42" s="226"/>
      <c r="PY42" s="226"/>
      <c r="PZ42" s="226"/>
      <c r="QA42" s="226"/>
      <c r="QB42" s="226"/>
      <c r="QC42" s="226"/>
      <c r="QD42" s="226"/>
      <c r="QE42" s="226"/>
      <c r="QF42" s="226"/>
      <c r="QG42" s="226"/>
      <c r="QH42" s="226"/>
      <c r="QI42" s="226"/>
      <c r="QJ42" s="226"/>
      <c r="QK42" s="226"/>
      <c r="QL42" s="226"/>
      <c r="QM42" s="226"/>
      <c r="QN42" s="226"/>
      <c r="QO42" s="226"/>
      <c r="QP42" s="226"/>
      <c r="QQ42" s="226"/>
      <c r="QR42" s="226"/>
      <c r="QS42" s="226"/>
      <c r="QT42" s="226"/>
      <c r="QU42" s="226"/>
      <c r="QV42" s="226"/>
      <c r="QW42" s="226"/>
      <c r="QX42" s="226"/>
      <c r="QY42" s="226"/>
      <c r="QZ42" s="226"/>
      <c r="RA42" s="226"/>
      <c r="RB42" s="226"/>
      <c r="RC42" s="226"/>
      <c r="RD42" s="226"/>
      <c r="RE42" s="226"/>
      <c r="RF42" s="226"/>
      <c r="RG42" s="226"/>
      <c r="RH42" s="226"/>
      <c r="RI42" s="226"/>
      <c r="RJ42" s="226"/>
      <c r="RK42" s="226"/>
      <c r="RL42" s="226"/>
      <c r="RM42" s="226"/>
      <c r="RN42" s="226"/>
      <c r="RO42" s="226"/>
      <c r="RP42" s="226"/>
      <c r="RQ42" s="226"/>
      <c r="RR42" s="226"/>
      <c r="RS42" s="226"/>
      <c r="RT42" s="226"/>
      <c r="RU42" s="226"/>
      <c r="RV42" s="226"/>
      <c r="RW42" s="226"/>
      <c r="RX42" s="226"/>
      <c r="RY42" s="226"/>
      <c r="RZ42" s="226"/>
      <c r="SA42" s="226"/>
      <c r="SB42" s="226"/>
      <c r="SC42" s="226"/>
      <c r="SD42" s="226"/>
      <c r="SE42" s="226"/>
      <c r="SF42" s="226"/>
      <c r="SG42" s="226"/>
      <c r="SH42" s="226"/>
      <c r="SI42" s="226"/>
      <c r="SJ42" s="226"/>
      <c r="SK42" s="226"/>
      <c r="SL42" s="226"/>
      <c r="SM42" s="226"/>
      <c r="SN42" s="226"/>
      <c r="SO42" s="226"/>
      <c r="SP42" s="226"/>
      <c r="SQ42" s="226"/>
      <c r="SR42" s="226"/>
      <c r="SS42" s="226"/>
      <c r="ST42" s="226"/>
      <c r="SU42" s="226"/>
      <c r="SV42" s="226"/>
      <c r="SW42" s="226"/>
      <c r="SX42" s="226"/>
      <c r="SY42" s="226"/>
      <c r="SZ42" s="226"/>
      <c r="TA42" s="226"/>
      <c r="TB42" s="226"/>
      <c r="TC42" s="226"/>
    </row>
    <row r="43" spans="1:523">
      <c r="A43" s="194"/>
      <c r="B43" s="195"/>
      <c r="C43" s="205"/>
      <c r="D43" s="205"/>
      <c r="E43" s="209"/>
      <c r="F43" s="196"/>
      <c r="G43" s="197"/>
      <c r="H43" s="86"/>
      <c r="I43" s="86"/>
      <c r="J43" s="86"/>
      <c r="K43" s="222"/>
      <c r="L43" s="543"/>
      <c r="M43" s="72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  <c r="IU43" s="226"/>
      <c r="IV43" s="226"/>
      <c r="IW43" s="226"/>
      <c r="IX43" s="226"/>
      <c r="IY43" s="226"/>
      <c r="IZ43" s="226"/>
      <c r="JA43" s="226"/>
      <c r="JB43" s="226"/>
      <c r="JC43" s="226"/>
      <c r="JD43" s="226"/>
      <c r="JE43" s="226"/>
      <c r="JF43" s="226"/>
      <c r="JG43" s="226"/>
      <c r="JH43" s="226"/>
      <c r="JI43" s="226"/>
      <c r="JJ43" s="226"/>
      <c r="JK43" s="226"/>
      <c r="JL43" s="226"/>
      <c r="JM43" s="226"/>
      <c r="JN43" s="226"/>
      <c r="JO43" s="226"/>
      <c r="JP43" s="226"/>
      <c r="JQ43" s="226"/>
      <c r="JR43" s="226"/>
      <c r="JS43" s="226"/>
      <c r="JT43" s="226"/>
      <c r="JU43" s="226"/>
      <c r="JV43" s="226"/>
      <c r="JW43" s="226"/>
      <c r="JX43" s="226"/>
      <c r="JY43" s="226"/>
      <c r="JZ43" s="226"/>
      <c r="KA43" s="226"/>
      <c r="KB43" s="226"/>
      <c r="KC43" s="226"/>
      <c r="KD43" s="226"/>
      <c r="KE43" s="226"/>
      <c r="KF43" s="226"/>
      <c r="KG43" s="226"/>
      <c r="KH43" s="226"/>
      <c r="KI43" s="226"/>
      <c r="KJ43" s="226"/>
      <c r="KK43" s="226"/>
      <c r="KL43" s="226"/>
      <c r="KM43" s="226"/>
      <c r="KN43" s="226"/>
      <c r="KO43" s="226"/>
      <c r="KP43" s="226"/>
      <c r="KQ43" s="226"/>
      <c r="KR43" s="226"/>
      <c r="KS43" s="226"/>
      <c r="KT43" s="226"/>
      <c r="KU43" s="226"/>
      <c r="KV43" s="226"/>
      <c r="KW43" s="226"/>
      <c r="KX43" s="226"/>
      <c r="KY43" s="226"/>
      <c r="KZ43" s="226"/>
      <c r="LA43" s="226"/>
      <c r="LB43" s="226"/>
      <c r="LC43" s="226"/>
      <c r="LD43" s="226"/>
      <c r="LE43" s="226"/>
      <c r="LF43" s="226"/>
      <c r="LG43" s="226"/>
      <c r="LH43" s="226"/>
      <c r="LI43" s="226"/>
      <c r="LJ43" s="226"/>
      <c r="LK43" s="226"/>
      <c r="LL43" s="226"/>
      <c r="LM43" s="226"/>
      <c r="LN43" s="226"/>
      <c r="LO43" s="226"/>
      <c r="LP43" s="226"/>
      <c r="LQ43" s="226"/>
      <c r="LR43" s="226"/>
      <c r="LS43" s="226"/>
      <c r="LT43" s="226"/>
      <c r="LU43" s="226"/>
      <c r="LV43" s="226"/>
      <c r="LW43" s="226"/>
      <c r="LX43" s="226"/>
      <c r="LY43" s="226"/>
      <c r="LZ43" s="226"/>
      <c r="MA43" s="226"/>
      <c r="MB43" s="226"/>
      <c r="MC43" s="226"/>
      <c r="MD43" s="226"/>
      <c r="ME43" s="226"/>
      <c r="MF43" s="226"/>
      <c r="MG43" s="226"/>
      <c r="MH43" s="226"/>
      <c r="MI43" s="226"/>
      <c r="MJ43" s="226"/>
      <c r="MK43" s="226"/>
      <c r="ML43" s="226"/>
      <c r="MM43" s="226"/>
      <c r="MN43" s="226"/>
      <c r="MO43" s="226"/>
      <c r="MP43" s="226"/>
      <c r="MQ43" s="226"/>
      <c r="MR43" s="226"/>
      <c r="MS43" s="226"/>
      <c r="MT43" s="226"/>
      <c r="MU43" s="226"/>
      <c r="MV43" s="226"/>
      <c r="MW43" s="226"/>
      <c r="MX43" s="226"/>
      <c r="MY43" s="226"/>
      <c r="MZ43" s="226"/>
      <c r="NA43" s="226"/>
      <c r="NB43" s="226"/>
      <c r="NC43" s="226"/>
      <c r="ND43" s="226"/>
      <c r="NE43" s="226"/>
      <c r="NF43" s="226"/>
      <c r="NG43" s="226"/>
      <c r="NH43" s="226"/>
      <c r="NI43" s="226"/>
      <c r="NJ43" s="226"/>
      <c r="NK43" s="226"/>
      <c r="NL43" s="226"/>
      <c r="NM43" s="226"/>
      <c r="NN43" s="226"/>
      <c r="NO43" s="226"/>
      <c r="NP43" s="226"/>
      <c r="NQ43" s="226"/>
      <c r="NR43" s="226"/>
      <c r="NS43" s="226"/>
      <c r="NT43" s="226"/>
      <c r="NU43" s="226"/>
      <c r="NV43" s="226"/>
      <c r="NW43" s="226"/>
      <c r="NX43" s="226"/>
      <c r="NY43" s="226"/>
      <c r="NZ43" s="226"/>
      <c r="OA43" s="226"/>
      <c r="OB43" s="226"/>
      <c r="OC43" s="226"/>
      <c r="OD43" s="226"/>
      <c r="OE43" s="226"/>
      <c r="OF43" s="226"/>
      <c r="OG43" s="226"/>
      <c r="OH43" s="226"/>
      <c r="OI43" s="226"/>
      <c r="OJ43" s="226"/>
      <c r="OK43" s="226"/>
      <c r="OL43" s="226"/>
      <c r="OM43" s="226"/>
      <c r="ON43" s="226"/>
      <c r="OO43" s="226"/>
      <c r="OP43" s="226"/>
      <c r="OQ43" s="226"/>
      <c r="OR43" s="226"/>
      <c r="OS43" s="226"/>
      <c r="OT43" s="226"/>
      <c r="OU43" s="226"/>
      <c r="OV43" s="226"/>
      <c r="OW43" s="226"/>
      <c r="OX43" s="226"/>
      <c r="OY43" s="226"/>
      <c r="OZ43" s="226"/>
      <c r="PA43" s="226"/>
      <c r="PB43" s="226"/>
      <c r="PC43" s="226"/>
      <c r="PD43" s="226"/>
      <c r="PE43" s="226"/>
      <c r="PF43" s="226"/>
      <c r="PG43" s="226"/>
      <c r="PH43" s="226"/>
      <c r="PI43" s="226"/>
      <c r="PJ43" s="226"/>
      <c r="PK43" s="226"/>
      <c r="PL43" s="226"/>
      <c r="PM43" s="226"/>
      <c r="PN43" s="226"/>
      <c r="PO43" s="226"/>
      <c r="PP43" s="226"/>
      <c r="PQ43" s="226"/>
      <c r="PR43" s="226"/>
      <c r="PS43" s="226"/>
      <c r="PT43" s="226"/>
      <c r="PU43" s="226"/>
      <c r="PV43" s="226"/>
      <c r="PW43" s="226"/>
      <c r="PX43" s="226"/>
      <c r="PY43" s="226"/>
      <c r="PZ43" s="226"/>
      <c r="QA43" s="226"/>
      <c r="QB43" s="226"/>
      <c r="QC43" s="226"/>
      <c r="QD43" s="226"/>
      <c r="QE43" s="226"/>
      <c r="QF43" s="226"/>
      <c r="QG43" s="226"/>
      <c r="QH43" s="226"/>
      <c r="QI43" s="226"/>
      <c r="QJ43" s="226"/>
      <c r="QK43" s="226"/>
      <c r="QL43" s="226"/>
      <c r="QM43" s="226"/>
      <c r="QN43" s="226"/>
      <c r="QO43" s="226"/>
      <c r="QP43" s="226"/>
      <c r="QQ43" s="226"/>
      <c r="QR43" s="226"/>
      <c r="QS43" s="226"/>
      <c r="QT43" s="226"/>
      <c r="QU43" s="226"/>
      <c r="QV43" s="226"/>
      <c r="QW43" s="226"/>
      <c r="QX43" s="226"/>
      <c r="QY43" s="226"/>
      <c r="QZ43" s="226"/>
      <c r="RA43" s="226"/>
      <c r="RB43" s="226"/>
      <c r="RC43" s="226"/>
      <c r="RD43" s="226"/>
      <c r="RE43" s="226"/>
      <c r="RF43" s="226"/>
      <c r="RG43" s="226"/>
      <c r="RH43" s="226"/>
      <c r="RI43" s="226"/>
      <c r="RJ43" s="226"/>
      <c r="RK43" s="226"/>
      <c r="RL43" s="226"/>
      <c r="RM43" s="226"/>
      <c r="RN43" s="226"/>
      <c r="RO43" s="226"/>
      <c r="RP43" s="226"/>
      <c r="RQ43" s="226"/>
      <c r="RR43" s="226"/>
      <c r="RS43" s="226"/>
      <c r="RT43" s="226"/>
      <c r="RU43" s="226"/>
      <c r="RV43" s="226"/>
      <c r="RW43" s="226"/>
      <c r="RX43" s="226"/>
      <c r="RY43" s="226"/>
      <c r="RZ43" s="226"/>
      <c r="SA43" s="226"/>
      <c r="SB43" s="226"/>
      <c r="SC43" s="226"/>
      <c r="SD43" s="226"/>
      <c r="SE43" s="226"/>
      <c r="SF43" s="226"/>
      <c r="SG43" s="226"/>
      <c r="SH43" s="226"/>
      <c r="SI43" s="226"/>
      <c r="SJ43" s="226"/>
      <c r="SK43" s="226"/>
      <c r="SL43" s="226"/>
      <c r="SM43" s="226"/>
      <c r="SN43" s="226"/>
      <c r="SO43" s="226"/>
      <c r="SP43" s="226"/>
      <c r="SQ43" s="226"/>
      <c r="SR43" s="226"/>
      <c r="SS43" s="226"/>
      <c r="ST43" s="226"/>
      <c r="SU43" s="226"/>
      <c r="SV43" s="226"/>
      <c r="SW43" s="226"/>
      <c r="SX43" s="226"/>
      <c r="SY43" s="226"/>
      <c r="SZ43" s="226"/>
      <c r="TA43" s="226"/>
      <c r="TB43" s="226"/>
      <c r="TC43" s="226"/>
    </row>
    <row r="44" spans="1:523" ht="15.75">
      <c r="A44" s="194"/>
      <c r="B44" s="195"/>
      <c r="C44" s="205"/>
      <c r="D44" s="205"/>
      <c r="E44" s="209"/>
      <c r="F44" s="196"/>
      <c r="G44" s="197"/>
      <c r="H44" s="86"/>
      <c r="I44" s="86"/>
      <c r="J44" s="223"/>
      <c r="K44" s="222"/>
      <c r="L44" s="543"/>
      <c r="M44" s="72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  <c r="II44" s="226"/>
      <c r="IJ44" s="226"/>
      <c r="IK44" s="226"/>
      <c r="IL44" s="226"/>
      <c r="IM44" s="226"/>
      <c r="IN44" s="226"/>
      <c r="IO44" s="226"/>
      <c r="IP44" s="226"/>
      <c r="IQ44" s="226"/>
      <c r="IR44" s="226"/>
      <c r="IS44" s="226"/>
      <c r="IT44" s="226"/>
      <c r="IU44" s="226"/>
      <c r="IV44" s="226"/>
      <c r="IW44" s="226"/>
      <c r="IX44" s="226"/>
      <c r="IY44" s="226"/>
      <c r="IZ44" s="226"/>
      <c r="JA44" s="226"/>
      <c r="JB44" s="226"/>
      <c r="JC44" s="226"/>
      <c r="JD44" s="226"/>
      <c r="JE44" s="226"/>
      <c r="JF44" s="226"/>
      <c r="JG44" s="226"/>
      <c r="JH44" s="226"/>
      <c r="JI44" s="226"/>
      <c r="JJ44" s="226"/>
      <c r="JK44" s="226"/>
      <c r="JL44" s="226"/>
      <c r="JM44" s="226"/>
      <c r="JN44" s="226"/>
      <c r="JO44" s="226"/>
      <c r="JP44" s="226"/>
      <c r="JQ44" s="226"/>
      <c r="JR44" s="226"/>
      <c r="JS44" s="226"/>
      <c r="JT44" s="226"/>
      <c r="JU44" s="226"/>
      <c r="JV44" s="226"/>
      <c r="JW44" s="226"/>
      <c r="JX44" s="226"/>
      <c r="JY44" s="226"/>
      <c r="JZ44" s="226"/>
      <c r="KA44" s="226"/>
      <c r="KB44" s="226"/>
      <c r="KC44" s="226"/>
      <c r="KD44" s="226"/>
      <c r="KE44" s="226"/>
      <c r="KF44" s="226"/>
      <c r="KG44" s="226"/>
      <c r="KH44" s="226"/>
      <c r="KI44" s="226"/>
      <c r="KJ44" s="226"/>
      <c r="KK44" s="226"/>
      <c r="KL44" s="226"/>
      <c r="KM44" s="226"/>
      <c r="KN44" s="226"/>
      <c r="KO44" s="226"/>
      <c r="KP44" s="226"/>
      <c r="KQ44" s="226"/>
      <c r="KR44" s="226"/>
      <c r="KS44" s="226"/>
      <c r="KT44" s="226"/>
      <c r="KU44" s="226"/>
      <c r="KV44" s="226"/>
      <c r="KW44" s="226"/>
      <c r="KX44" s="226"/>
      <c r="KY44" s="226"/>
      <c r="KZ44" s="226"/>
      <c r="LA44" s="226"/>
      <c r="LB44" s="226"/>
      <c r="LC44" s="226"/>
      <c r="LD44" s="226"/>
      <c r="LE44" s="226"/>
      <c r="LF44" s="226"/>
      <c r="LG44" s="226"/>
      <c r="LH44" s="226"/>
      <c r="LI44" s="226"/>
      <c r="LJ44" s="226"/>
      <c r="LK44" s="226"/>
      <c r="LL44" s="226"/>
      <c r="LM44" s="226"/>
      <c r="LN44" s="226"/>
      <c r="LO44" s="226"/>
      <c r="LP44" s="226"/>
      <c r="LQ44" s="226"/>
      <c r="LR44" s="226"/>
      <c r="LS44" s="226"/>
      <c r="LT44" s="226"/>
      <c r="LU44" s="226"/>
      <c r="LV44" s="226"/>
      <c r="LW44" s="226"/>
      <c r="LX44" s="226"/>
      <c r="LY44" s="226"/>
      <c r="LZ44" s="226"/>
      <c r="MA44" s="226"/>
      <c r="MB44" s="226"/>
      <c r="MC44" s="226"/>
      <c r="MD44" s="226"/>
      <c r="ME44" s="226"/>
      <c r="MF44" s="226"/>
      <c r="MG44" s="226"/>
      <c r="MH44" s="226"/>
      <c r="MI44" s="226"/>
      <c r="MJ44" s="226"/>
      <c r="MK44" s="226"/>
      <c r="ML44" s="226"/>
      <c r="MM44" s="226"/>
      <c r="MN44" s="226"/>
      <c r="MO44" s="226"/>
      <c r="MP44" s="226"/>
      <c r="MQ44" s="226"/>
      <c r="MR44" s="226"/>
      <c r="MS44" s="226"/>
      <c r="MT44" s="226"/>
      <c r="MU44" s="226"/>
      <c r="MV44" s="226"/>
      <c r="MW44" s="226"/>
      <c r="MX44" s="226"/>
      <c r="MY44" s="226"/>
      <c r="MZ44" s="226"/>
      <c r="NA44" s="226"/>
      <c r="NB44" s="226"/>
      <c r="NC44" s="226"/>
      <c r="ND44" s="226"/>
      <c r="NE44" s="226"/>
      <c r="NF44" s="226"/>
      <c r="NG44" s="226"/>
      <c r="NH44" s="226"/>
      <c r="NI44" s="226"/>
      <c r="NJ44" s="226"/>
      <c r="NK44" s="226"/>
      <c r="NL44" s="226"/>
      <c r="NM44" s="226"/>
      <c r="NN44" s="226"/>
      <c r="NO44" s="226"/>
      <c r="NP44" s="226"/>
      <c r="NQ44" s="226"/>
      <c r="NR44" s="226"/>
      <c r="NS44" s="226"/>
      <c r="NT44" s="226"/>
      <c r="NU44" s="226"/>
      <c r="NV44" s="226"/>
      <c r="NW44" s="226"/>
      <c r="NX44" s="226"/>
      <c r="NY44" s="226"/>
      <c r="NZ44" s="226"/>
      <c r="OA44" s="226"/>
      <c r="OB44" s="226"/>
      <c r="OC44" s="226"/>
      <c r="OD44" s="226"/>
      <c r="OE44" s="226"/>
      <c r="OF44" s="226"/>
      <c r="OG44" s="226"/>
      <c r="OH44" s="226"/>
      <c r="OI44" s="226"/>
      <c r="OJ44" s="226"/>
      <c r="OK44" s="226"/>
      <c r="OL44" s="226"/>
      <c r="OM44" s="226"/>
      <c r="ON44" s="226"/>
      <c r="OO44" s="226"/>
      <c r="OP44" s="226"/>
      <c r="OQ44" s="226"/>
      <c r="OR44" s="226"/>
      <c r="OS44" s="226"/>
      <c r="OT44" s="226"/>
      <c r="OU44" s="226"/>
      <c r="OV44" s="226"/>
      <c r="OW44" s="226"/>
      <c r="OX44" s="226"/>
      <c r="OY44" s="226"/>
      <c r="OZ44" s="226"/>
      <c r="PA44" s="226"/>
      <c r="PB44" s="226"/>
      <c r="PC44" s="226"/>
      <c r="PD44" s="226"/>
      <c r="PE44" s="226"/>
      <c r="PF44" s="226"/>
      <c r="PG44" s="226"/>
      <c r="PH44" s="226"/>
      <c r="PI44" s="226"/>
      <c r="PJ44" s="226"/>
      <c r="PK44" s="226"/>
      <c r="PL44" s="226"/>
      <c r="PM44" s="226"/>
      <c r="PN44" s="226"/>
      <c r="PO44" s="226"/>
      <c r="PP44" s="226"/>
      <c r="PQ44" s="226"/>
      <c r="PR44" s="226"/>
      <c r="PS44" s="226"/>
      <c r="PT44" s="226"/>
      <c r="PU44" s="226"/>
      <c r="PV44" s="226"/>
      <c r="PW44" s="226"/>
      <c r="PX44" s="226"/>
      <c r="PY44" s="226"/>
      <c r="PZ44" s="226"/>
      <c r="QA44" s="226"/>
      <c r="QB44" s="226"/>
      <c r="QC44" s="226"/>
      <c r="QD44" s="226"/>
      <c r="QE44" s="226"/>
      <c r="QF44" s="226"/>
      <c r="QG44" s="226"/>
      <c r="QH44" s="226"/>
      <c r="QI44" s="226"/>
      <c r="QJ44" s="226"/>
      <c r="QK44" s="226"/>
      <c r="QL44" s="226"/>
      <c r="QM44" s="226"/>
      <c r="QN44" s="226"/>
      <c r="QO44" s="226"/>
      <c r="QP44" s="226"/>
      <c r="QQ44" s="226"/>
      <c r="QR44" s="226"/>
      <c r="QS44" s="226"/>
      <c r="QT44" s="226"/>
      <c r="QU44" s="226"/>
      <c r="QV44" s="226"/>
      <c r="QW44" s="226"/>
      <c r="QX44" s="226"/>
      <c r="QY44" s="226"/>
      <c r="QZ44" s="226"/>
      <c r="RA44" s="226"/>
      <c r="RB44" s="226"/>
      <c r="RC44" s="226"/>
      <c r="RD44" s="226"/>
      <c r="RE44" s="226"/>
      <c r="RF44" s="226"/>
      <c r="RG44" s="226"/>
      <c r="RH44" s="226"/>
      <c r="RI44" s="226"/>
      <c r="RJ44" s="226"/>
      <c r="RK44" s="226"/>
      <c r="RL44" s="226"/>
      <c r="RM44" s="226"/>
      <c r="RN44" s="226"/>
      <c r="RO44" s="226"/>
      <c r="RP44" s="226"/>
      <c r="RQ44" s="226"/>
      <c r="RR44" s="226"/>
      <c r="RS44" s="226"/>
      <c r="RT44" s="226"/>
      <c r="RU44" s="226"/>
      <c r="RV44" s="226"/>
      <c r="RW44" s="226"/>
      <c r="RX44" s="226"/>
      <c r="RY44" s="226"/>
      <c r="RZ44" s="226"/>
      <c r="SA44" s="226"/>
      <c r="SB44" s="226"/>
      <c r="SC44" s="226"/>
      <c r="SD44" s="226"/>
      <c r="SE44" s="226"/>
      <c r="SF44" s="226"/>
      <c r="SG44" s="226"/>
      <c r="SH44" s="226"/>
      <c r="SI44" s="226"/>
      <c r="SJ44" s="226"/>
      <c r="SK44" s="226"/>
      <c r="SL44" s="226"/>
      <c r="SM44" s="226"/>
      <c r="SN44" s="226"/>
      <c r="SO44" s="226"/>
      <c r="SP44" s="226"/>
      <c r="SQ44" s="226"/>
      <c r="SR44" s="226"/>
      <c r="SS44" s="226"/>
      <c r="ST44" s="226"/>
      <c r="SU44" s="226"/>
      <c r="SV44" s="226"/>
      <c r="SW44" s="226"/>
      <c r="SX44" s="226"/>
      <c r="SY44" s="226"/>
      <c r="SZ44" s="226"/>
      <c r="TA44" s="226"/>
      <c r="TB44" s="226"/>
      <c r="TC44" s="226"/>
    </row>
    <row r="45" spans="1:523">
      <c r="A45" s="194"/>
      <c r="B45" s="195"/>
      <c r="C45" s="198"/>
      <c r="D45" s="198"/>
      <c r="E45" s="206"/>
      <c r="F45" s="196"/>
      <c r="G45" s="197"/>
      <c r="H45" s="86"/>
      <c r="I45" s="86"/>
      <c r="J45" s="86"/>
      <c r="K45" s="222"/>
      <c r="L45" s="543"/>
      <c r="M45" s="72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26"/>
      <c r="FT45" s="226"/>
      <c r="FU45" s="226"/>
      <c r="FV45" s="226"/>
      <c r="FW45" s="226"/>
      <c r="FX45" s="226"/>
      <c r="FY45" s="226"/>
      <c r="FZ45" s="226"/>
      <c r="GA45" s="226"/>
      <c r="GB45" s="226"/>
      <c r="GC45" s="226"/>
      <c r="GD45" s="226"/>
      <c r="GE45" s="226"/>
      <c r="GF45" s="226"/>
      <c r="GG45" s="226"/>
      <c r="GH45" s="226"/>
      <c r="GI45" s="226"/>
      <c r="GJ45" s="226"/>
      <c r="GK45" s="226"/>
      <c r="GL45" s="226"/>
      <c r="GM45" s="226"/>
      <c r="GN45" s="226"/>
      <c r="GO45" s="226"/>
      <c r="GP45" s="226"/>
      <c r="GQ45" s="226"/>
      <c r="GR45" s="226"/>
      <c r="GS45" s="226"/>
      <c r="GT45" s="226"/>
      <c r="GU45" s="226"/>
      <c r="GV45" s="226"/>
      <c r="GW45" s="226"/>
      <c r="GX45" s="226"/>
      <c r="GY45" s="226"/>
      <c r="GZ45" s="226"/>
      <c r="HA45" s="226"/>
      <c r="HB45" s="226"/>
      <c r="HC45" s="226"/>
      <c r="HD45" s="226"/>
      <c r="HE45" s="226"/>
      <c r="HF45" s="226"/>
      <c r="HG45" s="226"/>
      <c r="HH45" s="226"/>
      <c r="HI45" s="226"/>
      <c r="HJ45" s="226"/>
      <c r="HK45" s="226"/>
      <c r="HL45" s="226"/>
      <c r="HM45" s="226"/>
      <c r="HN45" s="226"/>
      <c r="HO45" s="226"/>
      <c r="HP45" s="226"/>
      <c r="HQ45" s="226"/>
      <c r="HR45" s="226"/>
      <c r="HS45" s="226"/>
      <c r="HT45" s="226"/>
      <c r="HU45" s="226"/>
      <c r="HV45" s="226"/>
      <c r="HW45" s="226"/>
      <c r="HX45" s="226"/>
      <c r="HY45" s="226"/>
      <c r="HZ45" s="226"/>
      <c r="IA45" s="226"/>
      <c r="IB45" s="226"/>
      <c r="IC45" s="226"/>
      <c r="ID45" s="226"/>
      <c r="IE45" s="226"/>
      <c r="IF45" s="226"/>
      <c r="IG45" s="226"/>
      <c r="IH45" s="226"/>
      <c r="II45" s="226"/>
      <c r="IJ45" s="226"/>
      <c r="IK45" s="226"/>
      <c r="IL45" s="226"/>
      <c r="IM45" s="226"/>
      <c r="IN45" s="226"/>
      <c r="IO45" s="226"/>
      <c r="IP45" s="226"/>
      <c r="IQ45" s="226"/>
      <c r="IR45" s="226"/>
      <c r="IS45" s="226"/>
      <c r="IT45" s="226"/>
      <c r="IU45" s="226"/>
      <c r="IV45" s="226"/>
      <c r="IW45" s="226"/>
      <c r="IX45" s="226"/>
      <c r="IY45" s="226"/>
      <c r="IZ45" s="226"/>
      <c r="JA45" s="226"/>
      <c r="JB45" s="226"/>
      <c r="JC45" s="226"/>
      <c r="JD45" s="226"/>
      <c r="JE45" s="226"/>
      <c r="JF45" s="226"/>
      <c r="JG45" s="226"/>
      <c r="JH45" s="226"/>
      <c r="JI45" s="226"/>
      <c r="JJ45" s="226"/>
      <c r="JK45" s="226"/>
      <c r="JL45" s="226"/>
      <c r="JM45" s="226"/>
      <c r="JN45" s="226"/>
      <c r="JO45" s="226"/>
      <c r="JP45" s="226"/>
      <c r="JQ45" s="226"/>
      <c r="JR45" s="226"/>
      <c r="JS45" s="226"/>
      <c r="JT45" s="226"/>
      <c r="JU45" s="226"/>
      <c r="JV45" s="226"/>
      <c r="JW45" s="226"/>
      <c r="JX45" s="226"/>
      <c r="JY45" s="226"/>
      <c r="JZ45" s="226"/>
      <c r="KA45" s="226"/>
      <c r="KB45" s="226"/>
      <c r="KC45" s="226"/>
      <c r="KD45" s="226"/>
      <c r="KE45" s="226"/>
      <c r="KF45" s="226"/>
      <c r="KG45" s="226"/>
      <c r="KH45" s="226"/>
      <c r="KI45" s="226"/>
      <c r="KJ45" s="226"/>
      <c r="KK45" s="226"/>
      <c r="KL45" s="226"/>
      <c r="KM45" s="226"/>
      <c r="KN45" s="226"/>
      <c r="KO45" s="226"/>
      <c r="KP45" s="226"/>
      <c r="KQ45" s="226"/>
      <c r="KR45" s="226"/>
      <c r="KS45" s="226"/>
      <c r="KT45" s="226"/>
      <c r="KU45" s="226"/>
      <c r="KV45" s="226"/>
      <c r="KW45" s="226"/>
      <c r="KX45" s="226"/>
      <c r="KY45" s="226"/>
      <c r="KZ45" s="226"/>
      <c r="LA45" s="226"/>
      <c r="LB45" s="226"/>
      <c r="LC45" s="226"/>
      <c r="LD45" s="226"/>
      <c r="LE45" s="226"/>
      <c r="LF45" s="226"/>
      <c r="LG45" s="226"/>
      <c r="LH45" s="226"/>
      <c r="LI45" s="226"/>
      <c r="LJ45" s="226"/>
      <c r="LK45" s="226"/>
      <c r="LL45" s="226"/>
      <c r="LM45" s="226"/>
      <c r="LN45" s="226"/>
      <c r="LO45" s="226"/>
      <c r="LP45" s="226"/>
      <c r="LQ45" s="226"/>
      <c r="LR45" s="226"/>
      <c r="LS45" s="226"/>
      <c r="LT45" s="226"/>
      <c r="LU45" s="226"/>
      <c r="LV45" s="226"/>
      <c r="LW45" s="226"/>
      <c r="LX45" s="226"/>
      <c r="LY45" s="226"/>
      <c r="LZ45" s="226"/>
      <c r="MA45" s="226"/>
      <c r="MB45" s="226"/>
      <c r="MC45" s="226"/>
      <c r="MD45" s="226"/>
      <c r="ME45" s="226"/>
      <c r="MF45" s="226"/>
      <c r="MG45" s="226"/>
      <c r="MH45" s="226"/>
      <c r="MI45" s="226"/>
      <c r="MJ45" s="226"/>
      <c r="MK45" s="226"/>
      <c r="ML45" s="226"/>
      <c r="MM45" s="226"/>
      <c r="MN45" s="226"/>
      <c r="MO45" s="226"/>
      <c r="MP45" s="226"/>
      <c r="MQ45" s="226"/>
      <c r="MR45" s="226"/>
      <c r="MS45" s="226"/>
      <c r="MT45" s="226"/>
      <c r="MU45" s="226"/>
      <c r="MV45" s="226"/>
      <c r="MW45" s="226"/>
      <c r="MX45" s="226"/>
      <c r="MY45" s="226"/>
      <c r="MZ45" s="226"/>
      <c r="NA45" s="226"/>
      <c r="NB45" s="226"/>
      <c r="NC45" s="226"/>
      <c r="ND45" s="226"/>
      <c r="NE45" s="226"/>
      <c r="NF45" s="226"/>
      <c r="NG45" s="226"/>
      <c r="NH45" s="226"/>
      <c r="NI45" s="226"/>
      <c r="NJ45" s="226"/>
      <c r="NK45" s="226"/>
      <c r="NL45" s="226"/>
      <c r="NM45" s="226"/>
      <c r="NN45" s="226"/>
      <c r="NO45" s="226"/>
      <c r="NP45" s="226"/>
      <c r="NQ45" s="226"/>
      <c r="NR45" s="226"/>
      <c r="NS45" s="226"/>
      <c r="NT45" s="226"/>
      <c r="NU45" s="226"/>
      <c r="NV45" s="226"/>
      <c r="NW45" s="226"/>
      <c r="NX45" s="226"/>
      <c r="NY45" s="226"/>
      <c r="NZ45" s="226"/>
      <c r="OA45" s="226"/>
      <c r="OB45" s="226"/>
      <c r="OC45" s="226"/>
      <c r="OD45" s="226"/>
      <c r="OE45" s="226"/>
      <c r="OF45" s="226"/>
      <c r="OG45" s="226"/>
      <c r="OH45" s="226"/>
      <c r="OI45" s="226"/>
      <c r="OJ45" s="226"/>
      <c r="OK45" s="226"/>
      <c r="OL45" s="226"/>
      <c r="OM45" s="226"/>
      <c r="ON45" s="226"/>
      <c r="OO45" s="226"/>
      <c r="OP45" s="226"/>
      <c r="OQ45" s="226"/>
      <c r="OR45" s="226"/>
      <c r="OS45" s="226"/>
      <c r="OT45" s="226"/>
      <c r="OU45" s="226"/>
      <c r="OV45" s="226"/>
      <c r="OW45" s="226"/>
      <c r="OX45" s="226"/>
      <c r="OY45" s="226"/>
      <c r="OZ45" s="226"/>
      <c r="PA45" s="226"/>
      <c r="PB45" s="226"/>
      <c r="PC45" s="226"/>
      <c r="PD45" s="226"/>
      <c r="PE45" s="226"/>
      <c r="PF45" s="226"/>
      <c r="PG45" s="226"/>
      <c r="PH45" s="226"/>
      <c r="PI45" s="226"/>
      <c r="PJ45" s="226"/>
      <c r="PK45" s="226"/>
      <c r="PL45" s="226"/>
      <c r="PM45" s="226"/>
      <c r="PN45" s="226"/>
      <c r="PO45" s="226"/>
      <c r="PP45" s="226"/>
      <c r="PQ45" s="226"/>
      <c r="PR45" s="226"/>
      <c r="PS45" s="226"/>
      <c r="PT45" s="226"/>
      <c r="PU45" s="226"/>
      <c r="PV45" s="226"/>
      <c r="PW45" s="226"/>
      <c r="PX45" s="226"/>
      <c r="PY45" s="226"/>
      <c r="PZ45" s="226"/>
      <c r="QA45" s="226"/>
      <c r="QB45" s="226"/>
      <c r="QC45" s="226"/>
      <c r="QD45" s="226"/>
      <c r="QE45" s="226"/>
      <c r="QF45" s="226"/>
      <c r="QG45" s="226"/>
      <c r="QH45" s="226"/>
      <c r="QI45" s="226"/>
      <c r="QJ45" s="226"/>
      <c r="QK45" s="226"/>
      <c r="QL45" s="226"/>
      <c r="QM45" s="226"/>
      <c r="QN45" s="226"/>
      <c r="QO45" s="226"/>
      <c r="QP45" s="226"/>
      <c r="QQ45" s="226"/>
      <c r="QR45" s="226"/>
      <c r="QS45" s="226"/>
      <c r="QT45" s="226"/>
      <c r="QU45" s="226"/>
      <c r="QV45" s="226"/>
      <c r="QW45" s="226"/>
      <c r="QX45" s="226"/>
      <c r="QY45" s="226"/>
      <c r="QZ45" s="226"/>
      <c r="RA45" s="226"/>
      <c r="RB45" s="226"/>
      <c r="RC45" s="226"/>
      <c r="RD45" s="226"/>
      <c r="RE45" s="226"/>
      <c r="RF45" s="226"/>
      <c r="RG45" s="226"/>
      <c r="RH45" s="226"/>
      <c r="RI45" s="226"/>
      <c r="RJ45" s="226"/>
      <c r="RK45" s="226"/>
      <c r="RL45" s="226"/>
      <c r="RM45" s="226"/>
      <c r="RN45" s="226"/>
      <c r="RO45" s="226"/>
      <c r="RP45" s="226"/>
      <c r="RQ45" s="226"/>
      <c r="RR45" s="226"/>
      <c r="RS45" s="226"/>
      <c r="RT45" s="226"/>
      <c r="RU45" s="226"/>
      <c r="RV45" s="226"/>
      <c r="RW45" s="226"/>
      <c r="RX45" s="226"/>
      <c r="RY45" s="226"/>
      <c r="RZ45" s="226"/>
      <c r="SA45" s="226"/>
      <c r="SB45" s="226"/>
      <c r="SC45" s="226"/>
      <c r="SD45" s="226"/>
      <c r="SE45" s="226"/>
      <c r="SF45" s="226"/>
      <c r="SG45" s="226"/>
      <c r="SH45" s="226"/>
      <c r="SI45" s="226"/>
      <c r="SJ45" s="226"/>
      <c r="SK45" s="226"/>
      <c r="SL45" s="226"/>
      <c r="SM45" s="226"/>
      <c r="SN45" s="226"/>
      <c r="SO45" s="226"/>
      <c r="SP45" s="226"/>
      <c r="SQ45" s="226"/>
      <c r="SR45" s="226"/>
      <c r="SS45" s="226"/>
      <c r="ST45" s="226"/>
      <c r="SU45" s="226"/>
      <c r="SV45" s="226"/>
      <c r="SW45" s="226"/>
      <c r="SX45" s="226"/>
      <c r="SY45" s="226"/>
      <c r="SZ45" s="226"/>
      <c r="TA45" s="226"/>
      <c r="TB45" s="226"/>
      <c r="TC45" s="226"/>
    </row>
    <row r="46" spans="1:523">
      <c r="A46" s="194"/>
      <c r="B46" s="195"/>
      <c r="C46" s="198"/>
      <c r="D46" s="198"/>
      <c r="E46" s="206"/>
      <c r="F46" s="196"/>
      <c r="G46" s="197"/>
      <c r="H46" s="86"/>
      <c r="I46" s="86"/>
      <c r="J46" s="86"/>
      <c r="K46" s="222"/>
      <c r="L46" s="543"/>
      <c r="M46" s="72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  <c r="II46" s="226"/>
      <c r="IJ46" s="226"/>
      <c r="IK46" s="226"/>
      <c r="IL46" s="226"/>
      <c r="IM46" s="226"/>
      <c r="IN46" s="226"/>
      <c r="IO46" s="226"/>
      <c r="IP46" s="226"/>
      <c r="IQ46" s="226"/>
      <c r="IR46" s="226"/>
      <c r="IS46" s="226"/>
      <c r="IT46" s="226"/>
      <c r="IU46" s="226"/>
      <c r="IV46" s="226"/>
      <c r="IW46" s="226"/>
      <c r="IX46" s="226"/>
      <c r="IY46" s="226"/>
      <c r="IZ46" s="226"/>
      <c r="JA46" s="226"/>
      <c r="JB46" s="226"/>
      <c r="JC46" s="226"/>
      <c r="JD46" s="226"/>
      <c r="JE46" s="226"/>
      <c r="JF46" s="226"/>
      <c r="JG46" s="226"/>
      <c r="JH46" s="226"/>
      <c r="JI46" s="226"/>
      <c r="JJ46" s="226"/>
      <c r="JK46" s="226"/>
      <c r="JL46" s="226"/>
      <c r="JM46" s="226"/>
      <c r="JN46" s="226"/>
      <c r="JO46" s="226"/>
      <c r="JP46" s="226"/>
      <c r="JQ46" s="226"/>
      <c r="JR46" s="226"/>
      <c r="JS46" s="226"/>
      <c r="JT46" s="226"/>
      <c r="JU46" s="226"/>
      <c r="JV46" s="226"/>
      <c r="JW46" s="226"/>
      <c r="JX46" s="226"/>
      <c r="JY46" s="226"/>
      <c r="JZ46" s="226"/>
      <c r="KA46" s="226"/>
      <c r="KB46" s="226"/>
      <c r="KC46" s="226"/>
      <c r="KD46" s="226"/>
      <c r="KE46" s="226"/>
      <c r="KF46" s="226"/>
      <c r="KG46" s="226"/>
      <c r="KH46" s="226"/>
      <c r="KI46" s="226"/>
      <c r="KJ46" s="226"/>
      <c r="KK46" s="226"/>
      <c r="KL46" s="226"/>
      <c r="KM46" s="226"/>
      <c r="KN46" s="226"/>
      <c r="KO46" s="226"/>
      <c r="KP46" s="226"/>
      <c r="KQ46" s="226"/>
      <c r="KR46" s="226"/>
      <c r="KS46" s="226"/>
      <c r="KT46" s="226"/>
      <c r="KU46" s="226"/>
      <c r="KV46" s="226"/>
      <c r="KW46" s="226"/>
      <c r="KX46" s="226"/>
      <c r="KY46" s="226"/>
      <c r="KZ46" s="226"/>
      <c r="LA46" s="226"/>
      <c r="LB46" s="226"/>
      <c r="LC46" s="226"/>
      <c r="LD46" s="226"/>
      <c r="LE46" s="226"/>
      <c r="LF46" s="226"/>
      <c r="LG46" s="226"/>
      <c r="LH46" s="226"/>
      <c r="LI46" s="226"/>
      <c r="LJ46" s="226"/>
      <c r="LK46" s="226"/>
      <c r="LL46" s="226"/>
      <c r="LM46" s="226"/>
      <c r="LN46" s="226"/>
      <c r="LO46" s="226"/>
      <c r="LP46" s="226"/>
      <c r="LQ46" s="226"/>
      <c r="LR46" s="226"/>
      <c r="LS46" s="226"/>
      <c r="LT46" s="226"/>
      <c r="LU46" s="226"/>
      <c r="LV46" s="226"/>
      <c r="LW46" s="226"/>
      <c r="LX46" s="226"/>
      <c r="LY46" s="226"/>
      <c r="LZ46" s="226"/>
      <c r="MA46" s="226"/>
      <c r="MB46" s="226"/>
      <c r="MC46" s="226"/>
      <c r="MD46" s="226"/>
      <c r="ME46" s="226"/>
      <c r="MF46" s="226"/>
      <c r="MG46" s="226"/>
      <c r="MH46" s="226"/>
      <c r="MI46" s="226"/>
      <c r="MJ46" s="226"/>
      <c r="MK46" s="226"/>
      <c r="ML46" s="226"/>
      <c r="MM46" s="226"/>
      <c r="MN46" s="226"/>
      <c r="MO46" s="226"/>
      <c r="MP46" s="226"/>
      <c r="MQ46" s="226"/>
      <c r="MR46" s="226"/>
      <c r="MS46" s="226"/>
      <c r="MT46" s="226"/>
      <c r="MU46" s="226"/>
      <c r="MV46" s="226"/>
      <c r="MW46" s="226"/>
      <c r="MX46" s="226"/>
      <c r="MY46" s="226"/>
      <c r="MZ46" s="226"/>
      <c r="NA46" s="226"/>
      <c r="NB46" s="226"/>
      <c r="NC46" s="226"/>
      <c r="ND46" s="226"/>
      <c r="NE46" s="226"/>
      <c r="NF46" s="226"/>
      <c r="NG46" s="226"/>
      <c r="NH46" s="226"/>
      <c r="NI46" s="226"/>
      <c r="NJ46" s="226"/>
      <c r="NK46" s="226"/>
      <c r="NL46" s="226"/>
      <c r="NM46" s="226"/>
      <c r="NN46" s="226"/>
      <c r="NO46" s="226"/>
      <c r="NP46" s="226"/>
      <c r="NQ46" s="226"/>
      <c r="NR46" s="226"/>
      <c r="NS46" s="226"/>
      <c r="NT46" s="226"/>
      <c r="NU46" s="226"/>
      <c r="NV46" s="226"/>
      <c r="NW46" s="226"/>
      <c r="NX46" s="226"/>
      <c r="NY46" s="226"/>
      <c r="NZ46" s="226"/>
      <c r="OA46" s="226"/>
      <c r="OB46" s="226"/>
      <c r="OC46" s="226"/>
      <c r="OD46" s="226"/>
      <c r="OE46" s="226"/>
      <c r="OF46" s="226"/>
      <c r="OG46" s="226"/>
      <c r="OH46" s="226"/>
      <c r="OI46" s="226"/>
      <c r="OJ46" s="226"/>
      <c r="OK46" s="226"/>
      <c r="OL46" s="226"/>
      <c r="OM46" s="226"/>
      <c r="ON46" s="226"/>
      <c r="OO46" s="226"/>
      <c r="OP46" s="226"/>
      <c r="OQ46" s="226"/>
      <c r="OR46" s="226"/>
      <c r="OS46" s="226"/>
      <c r="OT46" s="226"/>
      <c r="OU46" s="226"/>
      <c r="OV46" s="226"/>
      <c r="OW46" s="226"/>
      <c r="OX46" s="226"/>
      <c r="OY46" s="226"/>
      <c r="OZ46" s="226"/>
      <c r="PA46" s="226"/>
      <c r="PB46" s="226"/>
      <c r="PC46" s="226"/>
      <c r="PD46" s="226"/>
      <c r="PE46" s="226"/>
      <c r="PF46" s="226"/>
      <c r="PG46" s="226"/>
      <c r="PH46" s="226"/>
      <c r="PI46" s="226"/>
      <c r="PJ46" s="226"/>
      <c r="PK46" s="226"/>
      <c r="PL46" s="226"/>
      <c r="PM46" s="226"/>
      <c r="PN46" s="226"/>
      <c r="PO46" s="226"/>
      <c r="PP46" s="226"/>
      <c r="PQ46" s="226"/>
      <c r="PR46" s="226"/>
      <c r="PS46" s="226"/>
      <c r="PT46" s="226"/>
      <c r="PU46" s="226"/>
      <c r="PV46" s="226"/>
      <c r="PW46" s="226"/>
      <c r="PX46" s="226"/>
      <c r="PY46" s="226"/>
      <c r="PZ46" s="226"/>
      <c r="QA46" s="226"/>
      <c r="QB46" s="226"/>
      <c r="QC46" s="226"/>
      <c r="QD46" s="226"/>
      <c r="QE46" s="226"/>
      <c r="QF46" s="226"/>
      <c r="QG46" s="226"/>
      <c r="QH46" s="226"/>
      <c r="QI46" s="226"/>
      <c r="QJ46" s="226"/>
      <c r="QK46" s="226"/>
      <c r="QL46" s="226"/>
      <c r="QM46" s="226"/>
      <c r="QN46" s="226"/>
      <c r="QO46" s="226"/>
      <c r="QP46" s="226"/>
      <c r="QQ46" s="226"/>
      <c r="QR46" s="226"/>
      <c r="QS46" s="226"/>
      <c r="QT46" s="226"/>
      <c r="QU46" s="226"/>
      <c r="QV46" s="226"/>
      <c r="QW46" s="226"/>
      <c r="QX46" s="226"/>
      <c r="QY46" s="226"/>
      <c r="QZ46" s="226"/>
      <c r="RA46" s="226"/>
      <c r="RB46" s="226"/>
      <c r="RC46" s="226"/>
      <c r="RD46" s="226"/>
      <c r="RE46" s="226"/>
      <c r="RF46" s="226"/>
      <c r="RG46" s="226"/>
      <c r="RH46" s="226"/>
      <c r="RI46" s="226"/>
      <c r="RJ46" s="226"/>
      <c r="RK46" s="226"/>
      <c r="RL46" s="226"/>
      <c r="RM46" s="226"/>
      <c r="RN46" s="226"/>
      <c r="RO46" s="226"/>
      <c r="RP46" s="226"/>
      <c r="RQ46" s="226"/>
      <c r="RR46" s="226"/>
      <c r="RS46" s="226"/>
      <c r="RT46" s="226"/>
      <c r="RU46" s="226"/>
      <c r="RV46" s="226"/>
      <c r="RW46" s="226"/>
      <c r="RX46" s="226"/>
      <c r="RY46" s="226"/>
      <c r="RZ46" s="226"/>
      <c r="SA46" s="226"/>
      <c r="SB46" s="226"/>
      <c r="SC46" s="226"/>
      <c r="SD46" s="226"/>
      <c r="SE46" s="226"/>
      <c r="SF46" s="226"/>
      <c r="SG46" s="226"/>
      <c r="SH46" s="226"/>
      <c r="SI46" s="226"/>
      <c r="SJ46" s="226"/>
      <c r="SK46" s="226"/>
      <c r="SL46" s="226"/>
      <c r="SM46" s="226"/>
      <c r="SN46" s="226"/>
      <c r="SO46" s="226"/>
      <c r="SP46" s="226"/>
      <c r="SQ46" s="226"/>
      <c r="SR46" s="226"/>
      <c r="SS46" s="226"/>
      <c r="ST46" s="226"/>
      <c r="SU46" s="226"/>
      <c r="SV46" s="226"/>
      <c r="SW46" s="226"/>
      <c r="SX46" s="226"/>
      <c r="SY46" s="226"/>
      <c r="SZ46" s="226"/>
      <c r="TA46" s="226"/>
      <c r="TB46" s="226"/>
      <c r="TC46" s="226"/>
    </row>
    <row r="47" spans="1:523">
      <c r="A47" s="194"/>
      <c r="B47" s="195"/>
      <c r="C47" s="205"/>
      <c r="D47" s="198"/>
      <c r="E47" s="206"/>
      <c r="F47" s="196"/>
      <c r="G47" s="197"/>
      <c r="H47" s="86"/>
      <c r="I47" s="86"/>
      <c r="J47" s="86"/>
      <c r="K47" s="222"/>
      <c r="L47" s="543"/>
      <c r="M47" s="72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26"/>
      <c r="FT47" s="226"/>
      <c r="FU47" s="226"/>
      <c r="FV47" s="226"/>
      <c r="FW47" s="226"/>
      <c r="FX47" s="226"/>
      <c r="FY47" s="226"/>
      <c r="FZ47" s="226"/>
      <c r="GA47" s="226"/>
      <c r="GB47" s="226"/>
      <c r="GC47" s="226"/>
      <c r="GD47" s="226"/>
      <c r="GE47" s="226"/>
      <c r="GF47" s="226"/>
      <c r="GG47" s="226"/>
      <c r="GH47" s="226"/>
      <c r="GI47" s="226"/>
      <c r="GJ47" s="226"/>
      <c r="GK47" s="226"/>
      <c r="GL47" s="226"/>
      <c r="GM47" s="226"/>
      <c r="GN47" s="226"/>
      <c r="GO47" s="226"/>
      <c r="GP47" s="226"/>
      <c r="GQ47" s="226"/>
      <c r="GR47" s="226"/>
      <c r="GS47" s="226"/>
      <c r="GT47" s="226"/>
      <c r="GU47" s="226"/>
      <c r="GV47" s="226"/>
      <c r="GW47" s="226"/>
      <c r="GX47" s="226"/>
      <c r="GY47" s="226"/>
      <c r="GZ47" s="226"/>
      <c r="HA47" s="226"/>
      <c r="HB47" s="226"/>
      <c r="HC47" s="226"/>
      <c r="HD47" s="226"/>
      <c r="HE47" s="226"/>
      <c r="HF47" s="226"/>
      <c r="HG47" s="226"/>
      <c r="HH47" s="226"/>
      <c r="HI47" s="226"/>
      <c r="HJ47" s="226"/>
      <c r="HK47" s="226"/>
      <c r="HL47" s="226"/>
      <c r="HM47" s="226"/>
      <c r="HN47" s="226"/>
      <c r="HO47" s="226"/>
      <c r="HP47" s="226"/>
      <c r="HQ47" s="226"/>
      <c r="HR47" s="226"/>
      <c r="HS47" s="226"/>
      <c r="HT47" s="226"/>
      <c r="HU47" s="226"/>
      <c r="HV47" s="226"/>
      <c r="HW47" s="226"/>
      <c r="HX47" s="226"/>
      <c r="HY47" s="226"/>
      <c r="HZ47" s="226"/>
      <c r="IA47" s="226"/>
      <c r="IB47" s="226"/>
      <c r="IC47" s="226"/>
      <c r="ID47" s="226"/>
      <c r="IE47" s="226"/>
      <c r="IF47" s="226"/>
      <c r="IG47" s="226"/>
      <c r="IH47" s="226"/>
      <c r="II47" s="226"/>
      <c r="IJ47" s="226"/>
      <c r="IK47" s="226"/>
      <c r="IL47" s="226"/>
      <c r="IM47" s="226"/>
      <c r="IN47" s="226"/>
      <c r="IO47" s="226"/>
      <c r="IP47" s="226"/>
      <c r="IQ47" s="226"/>
      <c r="IR47" s="226"/>
      <c r="IS47" s="226"/>
      <c r="IT47" s="226"/>
      <c r="IU47" s="226"/>
      <c r="IV47" s="226"/>
      <c r="IW47" s="226"/>
      <c r="IX47" s="226"/>
      <c r="IY47" s="226"/>
      <c r="IZ47" s="226"/>
      <c r="JA47" s="226"/>
      <c r="JB47" s="226"/>
      <c r="JC47" s="226"/>
      <c r="JD47" s="226"/>
      <c r="JE47" s="226"/>
      <c r="JF47" s="226"/>
      <c r="JG47" s="226"/>
      <c r="JH47" s="226"/>
      <c r="JI47" s="226"/>
      <c r="JJ47" s="226"/>
      <c r="JK47" s="226"/>
      <c r="JL47" s="226"/>
      <c r="JM47" s="226"/>
      <c r="JN47" s="226"/>
      <c r="JO47" s="226"/>
      <c r="JP47" s="226"/>
      <c r="JQ47" s="226"/>
      <c r="JR47" s="226"/>
      <c r="JS47" s="226"/>
      <c r="JT47" s="226"/>
      <c r="JU47" s="226"/>
      <c r="JV47" s="226"/>
      <c r="JW47" s="226"/>
      <c r="JX47" s="226"/>
      <c r="JY47" s="226"/>
      <c r="JZ47" s="226"/>
      <c r="KA47" s="226"/>
      <c r="KB47" s="226"/>
      <c r="KC47" s="226"/>
      <c r="KD47" s="226"/>
      <c r="KE47" s="226"/>
      <c r="KF47" s="226"/>
      <c r="KG47" s="226"/>
      <c r="KH47" s="226"/>
      <c r="KI47" s="226"/>
      <c r="KJ47" s="226"/>
      <c r="KK47" s="226"/>
      <c r="KL47" s="226"/>
      <c r="KM47" s="226"/>
      <c r="KN47" s="226"/>
      <c r="KO47" s="226"/>
      <c r="KP47" s="226"/>
      <c r="KQ47" s="226"/>
      <c r="KR47" s="226"/>
      <c r="KS47" s="226"/>
      <c r="KT47" s="226"/>
      <c r="KU47" s="226"/>
      <c r="KV47" s="226"/>
      <c r="KW47" s="226"/>
      <c r="KX47" s="226"/>
      <c r="KY47" s="226"/>
      <c r="KZ47" s="226"/>
      <c r="LA47" s="226"/>
      <c r="LB47" s="226"/>
      <c r="LC47" s="226"/>
      <c r="LD47" s="226"/>
      <c r="LE47" s="226"/>
      <c r="LF47" s="226"/>
      <c r="LG47" s="226"/>
      <c r="LH47" s="226"/>
      <c r="LI47" s="226"/>
      <c r="LJ47" s="226"/>
      <c r="LK47" s="226"/>
      <c r="LL47" s="226"/>
      <c r="LM47" s="226"/>
      <c r="LN47" s="226"/>
      <c r="LO47" s="226"/>
      <c r="LP47" s="226"/>
      <c r="LQ47" s="226"/>
      <c r="LR47" s="226"/>
      <c r="LS47" s="226"/>
      <c r="LT47" s="226"/>
      <c r="LU47" s="226"/>
      <c r="LV47" s="226"/>
      <c r="LW47" s="226"/>
      <c r="LX47" s="226"/>
      <c r="LY47" s="226"/>
      <c r="LZ47" s="226"/>
      <c r="MA47" s="226"/>
      <c r="MB47" s="226"/>
      <c r="MC47" s="226"/>
      <c r="MD47" s="226"/>
      <c r="ME47" s="226"/>
      <c r="MF47" s="226"/>
      <c r="MG47" s="226"/>
      <c r="MH47" s="226"/>
      <c r="MI47" s="226"/>
      <c r="MJ47" s="226"/>
      <c r="MK47" s="226"/>
      <c r="ML47" s="226"/>
      <c r="MM47" s="226"/>
      <c r="MN47" s="226"/>
      <c r="MO47" s="226"/>
      <c r="MP47" s="226"/>
      <c r="MQ47" s="226"/>
      <c r="MR47" s="226"/>
      <c r="MS47" s="226"/>
      <c r="MT47" s="226"/>
      <c r="MU47" s="226"/>
      <c r="MV47" s="226"/>
      <c r="MW47" s="226"/>
      <c r="MX47" s="226"/>
      <c r="MY47" s="226"/>
      <c r="MZ47" s="226"/>
      <c r="NA47" s="226"/>
      <c r="NB47" s="226"/>
      <c r="NC47" s="226"/>
      <c r="ND47" s="226"/>
      <c r="NE47" s="226"/>
      <c r="NF47" s="226"/>
      <c r="NG47" s="226"/>
      <c r="NH47" s="226"/>
      <c r="NI47" s="226"/>
      <c r="NJ47" s="226"/>
      <c r="NK47" s="226"/>
      <c r="NL47" s="226"/>
      <c r="NM47" s="226"/>
      <c r="NN47" s="226"/>
      <c r="NO47" s="226"/>
      <c r="NP47" s="226"/>
      <c r="NQ47" s="226"/>
      <c r="NR47" s="226"/>
      <c r="NS47" s="226"/>
      <c r="NT47" s="226"/>
      <c r="NU47" s="226"/>
      <c r="NV47" s="226"/>
      <c r="NW47" s="226"/>
      <c r="NX47" s="226"/>
      <c r="NY47" s="226"/>
      <c r="NZ47" s="226"/>
      <c r="OA47" s="226"/>
      <c r="OB47" s="226"/>
      <c r="OC47" s="226"/>
      <c r="OD47" s="226"/>
      <c r="OE47" s="226"/>
      <c r="OF47" s="226"/>
      <c r="OG47" s="226"/>
      <c r="OH47" s="226"/>
      <c r="OI47" s="226"/>
      <c r="OJ47" s="226"/>
      <c r="OK47" s="226"/>
      <c r="OL47" s="226"/>
      <c r="OM47" s="226"/>
      <c r="ON47" s="226"/>
      <c r="OO47" s="226"/>
      <c r="OP47" s="226"/>
      <c r="OQ47" s="226"/>
      <c r="OR47" s="226"/>
      <c r="OS47" s="226"/>
      <c r="OT47" s="226"/>
      <c r="OU47" s="226"/>
      <c r="OV47" s="226"/>
      <c r="OW47" s="226"/>
      <c r="OX47" s="226"/>
      <c r="OY47" s="226"/>
      <c r="OZ47" s="226"/>
      <c r="PA47" s="226"/>
      <c r="PB47" s="226"/>
      <c r="PC47" s="226"/>
      <c r="PD47" s="226"/>
      <c r="PE47" s="226"/>
      <c r="PF47" s="226"/>
      <c r="PG47" s="226"/>
      <c r="PH47" s="226"/>
      <c r="PI47" s="226"/>
      <c r="PJ47" s="226"/>
      <c r="PK47" s="226"/>
      <c r="PL47" s="226"/>
      <c r="PM47" s="226"/>
      <c r="PN47" s="226"/>
      <c r="PO47" s="226"/>
      <c r="PP47" s="226"/>
      <c r="PQ47" s="226"/>
      <c r="PR47" s="226"/>
      <c r="PS47" s="226"/>
      <c r="PT47" s="226"/>
      <c r="PU47" s="226"/>
      <c r="PV47" s="226"/>
      <c r="PW47" s="226"/>
      <c r="PX47" s="226"/>
      <c r="PY47" s="226"/>
      <c r="PZ47" s="226"/>
      <c r="QA47" s="226"/>
      <c r="QB47" s="226"/>
      <c r="QC47" s="226"/>
      <c r="QD47" s="226"/>
      <c r="QE47" s="226"/>
      <c r="QF47" s="226"/>
      <c r="QG47" s="226"/>
      <c r="QH47" s="226"/>
      <c r="QI47" s="226"/>
      <c r="QJ47" s="226"/>
      <c r="QK47" s="226"/>
      <c r="QL47" s="226"/>
      <c r="QM47" s="226"/>
      <c r="QN47" s="226"/>
      <c r="QO47" s="226"/>
      <c r="QP47" s="226"/>
      <c r="QQ47" s="226"/>
      <c r="QR47" s="226"/>
      <c r="QS47" s="226"/>
      <c r="QT47" s="226"/>
      <c r="QU47" s="226"/>
      <c r="QV47" s="226"/>
      <c r="QW47" s="226"/>
      <c r="QX47" s="226"/>
      <c r="QY47" s="226"/>
      <c r="QZ47" s="226"/>
      <c r="RA47" s="226"/>
      <c r="RB47" s="226"/>
      <c r="RC47" s="226"/>
      <c r="RD47" s="226"/>
      <c r="RE47" s="226"/>
      <c r="RF47" s="226"/>
      <c r="RG47" s="226"/>
      <c r="RH47" s="226"/>
      <c r="RI47" s="226"/>
      <c r="RJ47" s="226"/>
      <c r="RK47" s="226"/>
      <c r="RL47" s="226"/>
      <c r="RM47" s="226"/>
      <c r="RN47" s="226"/>
      <c r="RO47" s="226"/>
      <c r="RP47" s="226"/>
      <c r="RQ47" s="226"/>
      <c r="RR47" s="226"/>
      <c r="RS47" s="226"/>
      <c r="RT47" s="226"/>
      <c r="RU47" s="226"/>
      <c r="RV47" s="226"/>
      <c r="RW47" s="226"/>
      <c r="RX47" s="226"/>
      <c r="RY47" s="226"/>
      <c r="RZ47" s="226"/>
      <c r="SA47" s="226"/>
      <c r="SB47" s="226"/>
      <c r="SC47" s="226"/>
      <c r="SD47" s="226"/>
      <c r="SE47" s="226"/>
      <c r="SF47" s="226"/>
      <c r="SG47" s="226"/>
      <c r="SH47" s="226"/>
      <c r="SI47" s="226"/>
      <c r="SJ47" s="226"/>
      <c r="SK47" s="226"/>
      <c r="SL47" s="226"/>
      <c r="SM47" s="226"/>
      <c r="SN47" s="226"/>
      <c r="SO47" s="226"/>
      <c r="SP47" s="226"/>
      <c r="SQ47" s="226"/>
      <c r="SR47" s="226"/>
      <c r="SS47" s="226"/>
      <c r="ST47" s="226"/>
      <c r="SU47" s="226"/>
      <c r="SV47" s="226"/>
      <c r="SW47" s="226"/>
      <c r="SX47" s="226"/>
      <c r="SY47" s="226"/>
      <c r="SZ47" s="226"/>
      <c r="TA47" s="226"/>
      <c r="TB47" s="226"/>
      <c r="TC47" s="226"/>
    </row>
    <row r="48" spans="1:523">
      <c r="A48" s="194"/>
      <c r="B48" s="195"/>
      <c r="C48" s="205"/>
      <c r="D48" s="198"/>
      <c r="E48" s="206"/>
      <c r="F48" s="196"/>
      <c r="G48" s="197"/>
      <c r="H48" s="86"/>
      <c r="I48" s="86"/>
      <c r="J48" s="86"/>
      <c r="K48" s="222"/>
      <c r="L48" s="543"/>
      <c r="M48" s="72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26"/>
      <c r="FT48" s="226"/>
      <c r="FU48" s="226"/>
      <c r="FV48" s="226"/>
      <c r="FW48" s="226"/>
      <c r="FX48" s="226"/>
      <c r="FY48" s="226"/>
      <c r="FZ48" s="226"/>
      <c r="GA48" s="226"/>
      <c r="GB48" s="226"/>
      <c r="GC48" s="226"/>
      <c r="GD48" s="226"/>
      <c r="GE48" s="226"/>
      <c r="GF48" s="226"/>
      <c r="GG48" s="226"/>
      <c r="GH48" s="226"/>
      <c r="GI48" s="226"/>
      <c r="GJ48" s="226"/>
      <c r="GK48" s="226"/>
      <c r="GL48" s="226"/>
      <c r="GM48" s="226"/>
      <c r="GN48" s="226"/>
      <c r="GO48" s="226"/>
      <c r="GP48" s="226"/>
      <c r="GQ48" s="226"/>
      <c r="GR48" s="226"/>
      <c r="GS48" s="226"/>
      <c r="GT48" s="226"/>
      <c r="GU48" s="226"/>
      <c r="GV48" s="226"/>
      <c r="GW48" s="226"/>
      <c r="GX48" s="226"/>
      <c r="GY48" s="226"/>
      <c r="GZ48" s="226"/>
      <c r="HA48" s="226"/>
      <c r="HB48" s="226"/>
      <c r="HC48" s="226"/>
      <c r="HD48" s="226"/>
      <c r="HE48" s="226"/>
      <c r="HF48" s="226"/>
      <c r="HG48" s="226"/>
      <c r="HH48" s="226"/>
      <c r="HI48" s="226"/>
      <c r="HJ48" s="226"/>
      <c r="HK48" s="226"/>
      <c r="HL48" s="226"/>
      <c r="HM48" s="226"/>
      <c r="HN48" s="226"/>
      <c r="HO48" s="226"/>
      <c r="HP48" s="226"/>
      <c r="HQ48" s="226"/>
      <c r="HR48" s="226"/>
      <c r="HS48" s="226"/>
      <c r="HT48" s="226"/>
      <c r="HU48" s="226"/>
      <c r="HV48" s="226"/>
      <c r="HW48" s="226"/>
      <c r="HX48" s="226"/>
      <c r="HY48" s="226"/>
      <c r="HZ48" s="226"/>
      <c r="IA48" s="226"/>
      <c r="IB48" s="226"/>
      <c r="IC48" s="226"/>
      <c r="ID48" s="226"/>
      <c r="IE48" s="226"/>
      <c r="IF48" s="226"/>
      <c r="IG48" s="226"/>
      <c r="IH48" s="226"/>
      <c r="II48" s="226"/>
      <c r="IJ48" s="226"/>
      <c r="IK48" s="226"/>
      <c r="IL48" s="226"/>
      <c r="IM48" s="226"/>
      <c r="IN48" s="226"/>
      <c r="IO48" s="226"/>
      <c r="IP48" s="226"/>
      <c r="IQ48" s="226"/>
      <c r="IR48" s="226"/>
      <c r="IS48" s="226"/>
      <c r="IT48" s="226"/>
      <c r="IU48" s="226"/>
      <c r="IV48" s="226"/>
      <c r="IW48" s="226"/>
      <c r="IX48" s="226"/>
      <c r="IY48" s="226"/>
      <c r="IZ48" s="226"/>
      <c r="JA48" s="226"/>
      <c r="JB48" s="226"/>
      <c r="JC48" s="226"/>
      <c r="JD48" s="226"/>
      <c r="JE48" s="226"/>
      <c r="JF48" s="226"/>
      <c r="JG48" s="226"/>
      <c r="JH48" s="226"/>
      <c r="JI48" s="226"/>
      <c r="JJ48" s="226"/>
      <c r="JK48" s="226"/>
      <c r="JL48" s="226"/>
      <c r="JM48" s="226"/>
      <c r="JN48" s="226"/>
      <c r="JO48" s="226"/>
      <c r="JP48" s="226"/>
      <c r="JQ48" s="226"/>
      <c r="JR48" s="226"/>
      <c r="JS48" s="226"/>
      <c r="JT48" s="226"/>
      <c r="JU48" s="226"/>
      <c r="JV48" s="226"/>
      <c r="JW48" s="226"/>
      <c r="JX48" s="226"/>
      <c r="JY48" s="226"/>
      <c r="JZ48" s="226"/>
      <c r="KA48" s="226"/>
      <c r="KB48" s="226"/>
      <c r="KC48" s="226"/>
      <c r="KD48" s="226"/>
      <c r="KE48" s="226"/>
      <c r="KF48" s="226"/>
      <c r="KG48" s="226"/>
      <c r="KH48" s="226"/>
      <c r="KI48" s="226"/>
      <c r="KJ48" s="226"/>
      <c r="KK48" s="226"/>
      <c r="KL48" s="226"/>
      <c r="KM48" s="226"/>
      <c r="KN48" s="226"/>
      <c r="KO48" s="226"/>
      <c r="KP48" s="226"/>
      <c r="KQ48" s="226"/>
      <c r="KR48" s="226"/>
      <c r="KS48" s="226"/>
      <c r="KT48" s="226"/>
      <c r="KU48" s="226"/>
      <c r="KV48" s="226"/>
      <c r="KW48" s="226"/>
      <c r="KX48" s="226"/>
      <c r="KY48" s="226"/>
      <c r="KZ48" s="226"/>
      <c r="LA48" s="226"/>
      <c r="LB48" s="226"/>
      <c r="LC48" s="226"/>
      <c r="LD48" s="226"/>
      <c r="LE48" s="226"/>
      <c r="LF48" s="226"/>
      <c r="LG48" s="226"/>
      <c r="LH48" s="226"/>
      <c r="LI48" s="226"/>
      <c r="LJ48" s="226"/>
      <c r="LK48" s="226"/>
      <c r="LL48" s="226"/>
      <c r="LM48" s="226"/>
      <c r="LN48" s="226"/>
      <c r="LO48" s="226"/>
      <c r="LP48" s="226"/>
      <c r="LQ48" s="226"/>
      <c r="LR48" s="226"/>
      <c r="LS48" s="226"/>
      <c r="LT48" s="226"/>
      <c r="LU48" s="226"/>
      <c r="LV48" s="226"/>
      <c r="LW48" s="226"/>
      <c r="LX48" s="226"/>
      <c r="LY48" s="226"/>
      <c r="LZ48" s="226"/>
      <c r="MA48" s="226"/>
      <c r="MB48" s="226"/>
      <c r="MC48" s="226"/>
      <c r="MD48" s="226"/>
      <c r="ME48" s="226"/>
      <c r="MF48" s="226"/>
      <c r="MG48" s="226"/>
      <c r="MH48" s="226"/>
      <c r="MI48" s="226"/>
      <c r="MJ48" s="226"/>
      <c r="MK48" s="226"/>
      <c r="ML48" s="226"/>
      <c r="MM48" s="226"/>
      <c r="MN48" s="226"/>
      <c r="MO48" s="226"/>
      <c r="MP48" s="226"/>
      <c r="MQ48" s="226"/>
      <c r="MR48" s="226"/>
      <c r="MS48" s="226"/>
      <c r="MT48" s="226"/>
      <c r="MU48" s="226"/>
      <c r="MV48" s="226"/>
      <c r="MW48" s="226"/>
      <c r="MX48" s="226"/>
      <c r="MY48" s="226"/>
      <c r="MZ48" s="226"/>
      <c r="NA48" s="226"/>
      <c r="NB48" s="226"/>
      <c r="NC48" s="226"/>
      <c r="ND48" s="226"/>
      <c r="NE48" s="226"/>
      <c r="NF48" s="226"/>
      <c r="NG48" s="226"/>
      <c r="NH48" s="226"/>
      <c r="NI48" s="226"/>
      <c r="NJ48" s="226"/>
      <c r="NK48" s="226"/>
      <c r="NL48" s="226"/>
      <c r="NM48" s="226"/>
      <c r="NN48" s="226"/>
      <c r="NO48" s="226"/>
      <c r="NP48" s="226"/>
      <c r="NQ48" s="226"/>
      <c r="NR48" s="226"/>
      <c r="NS48" s="226"/>
      <c r="NT48" s="226"/>
      <c r="NU48" s="226"/>
      <c r="NV48" s="226"/>
      <c r="NW48" s="226"/>
      <c r="NX48" s="226"/>
      <c r="NY48" s="226"/>
      <c r="NZ48" s="226"/>
      <c r="OA48" s="226"/>
      <c r="OB48" s="226"/>
      <c r="OC48" s="226"/>
      <c r="OD48" s="226"/>
      <c r="OE48" s="226"/>
      <c r="OF48" s="226"/>
      <c r="OG48" s="226"/>
      <c r="OH48" s="226"/>
      <c r="OI48" s="226"/>
      <c r="OJ48" s="226"/>
      <c r="OK48" s="226"/>
      <c r="OL48" s="226"/>
      <c r="OM48" s="226"/>
      <c r="ON48" s="226"/>
      <c r="OO48" s="226"/>
      <c r="OP48" s="226"/>
      <c r="OQ48" s="226"/>
      <c r="OR48" s="226"/>
      <c r="OS48" s="226"/>
      <c r="OT48" s="226"/>
      <c r="OU48" s="226"/>
      <c r="OV48" s="226"/>
      <c r="OW48" s="226"/>
      <c r="OX48" s="226"/>
      <c r="OY48" s="226"/>
      <c r="OZ48" s="226"/>
      <c r="PA48" s="226"/>
      <c r="PB48" s="226"/>
      <c r="PC48" s="226"/>
      <c r="PD48" s="226"/>
      <c r="PE48" s="226"/>
      <c r="PF48" s="226"/>
      <c r="PG48" s="226"/>
      <c r="PH48" s="226"/>
      <c r="PI48" s="226"/>
      <c r="PJ48" s="226"/>
      <c r="PK48" s="226"/>
      <c r="PL48" s="226"/>
      <c r="PM48" s="226"/>
      <c r="PN48" s="226"/>
      <c r="PO48" s="226"/>
      <c r="PP48" s="226"/>
      <c r="PQ48" s="226"/>
      <c r="PR48" s="226"/>
      <c r="PS48" s="226"/>
      <c r="PT48" s="226"/>
      <c r="PU48" s="226"/>
      <c r="PV48" s="226"/>
      <c r="PW48" s="226"/>
      <c r="PX48" s="226"/>
      <c r="PY48" s="226"/>
      <c r="PZ48" s="226"/>
      <c r="QA48" s="226"/>
      <c r="QB48" s="226"/>
      <c r="QC48" s="226"/>
      <c r="QD48" s="226"/>
      <c r="QE48" s="226"/>
      <c r="QF48" s="226"/>
      <c r="QG48" s="226"/>
      <c r="QH48" s="226"/>
      <c r="QI48" s="226"/>
      <c r="QJ48" s="226"/>
      <c r="QK48" s="226"/>
      <c r="QL48" s="226"/>
      <c r="QM48" s="226"/>
      <c r="QN48" s="226"/>
      <c r="QO48" s="226"/>
      <c r="QP48" s="226"/>
      <c r="QQ48" s="226"/>
      <c r="QR48" s="226"/>
      <c r="QS48" s="226"/>
      <c r="QT48" s="226"/>
      <c r="QU48" s="226"/>
      <c r="QV48" s="226"/>
      <c r="QW48" s="226"/>
      <c r="QX48" s="226"/>
      <c r="QY48" s="226"/>
      <c r="QZ48" s="226"/>
      <c r="RA48" s="226"/>
      <c r="RB48" s="226"/>
      <c r="RC48" s="226"/>
      <c r="RD48" s="226"/>
      <c r="RE48" s="226"/>
      <c r="RF48" s="226"/>
      <c r="RG48" s="226"/>
      <c r="RH48" s="226"/>
      <c r="RI48" s="226"/>
      <c r="RJ48" s="226"/>
      <c r="RK48" s="226"/>
      <c r="RL48" s="226"/>
      <c r="RM48" s="226"/>
      <c r="RN48" s="226"/>
      <c r="RO48" s="226"/>
      <c r="RP48" s="226"/>
      <c r="RQ48" s="226"/>
      <c r="RR48" s="226"/>
      <c r="RS48" s="226"/>
      <c r="RT48" s="226"/>
      <c r="RU48" s="226"/>
      <c r="RV48" s="226"/>
      <c r="RW48" s="226"/>
      <c r="RX48" s="226"/>
      <c r="RY48" s="226"/>
      <c r="RZ48" s="226"/>
      <c r="SA48" s="226"/>
      <c r="SB48" s="226"/>
      <c r="SC48" s="226"/>
      <c r="SD48" s="226"/>
      <c r="SE48" s="226"/>
      <c r="SF48" s="226"/>
      <c r="SG48" s="226"/>
      <c r="SH48" s="226"/>
      <c r="SI48" s="226"/>
      <c r="SJ48" s="226"/>
      <c r="SK48" s="226"/>
      <c r="SL48" s="226"/>
      <c r="SM48" s="226"/>
      <c r="SN48" s="226"/>
      <c r="SO48" s="226"/>
      <c r="SP48" s="226"/>
      <c r="SQ48" s="226"/>
      <c r="SR48" s="226"/>
      <c r="SS48" s="226"/>
      <c r="ST48" s="226"/>
      <c r="SU48" s="226"/>
      <c r="SV48" s="226"/>
      <c r="SW48" s="226"/>
      <c r="SX48" s="226"/>
      <c r="SY48" s="226"/>
      <c r="SZ48" s="226"/>
      <c r="TA48" s="226"/>
      <c r="TB48" s="226"/>
      <c r="TC48" s="226"/>
    </row>
    <row r="49" spans="1:523">
      <c r="A49" s="194"/>
      <c r="B49" s="195"/>
      <c r="C49" s="205"/>
      <c r="D49" s="198"/>
      <c r="E49" s="206"/>
      <c r="F49" s="196"/>
      <c r="G49" s="197"/>
      <c r="H49" s="86"/>
      <c r="I49" s="86"/>
      <c r="J49" s="86"/>
      <c r="K49" s="222"/>
      <c r="L49" s="543"/>
      <c r="M49" s="72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  <c r="IU49" s="226"/>
      <c r="IV49" s="226"/>
      <c r="IW49" s="226"/>
      <c r="IX49" s="226"/>
      <c r="IY49" s="226"/>
      <c r="IZ49" s="226"/>
      <c r="JA49" s="226"/>
      <c r="JB49" s="226"/>
      <c r="JC49" s="226"/>
      <c r="JD49" s="226"/>
      <c r="JE49" s="226"/>
      <c r="JF49" s="226"/>
      <c r="JG49" s="226"/>
      <c r="JH49" s="226"/>
      <c r="JI49" s="226"/>
      <c r="JJ49" s="226"/>
      <c r="JK49" s="226"/>
      <c r="JL49" s="226"/>
      <c r="JM49" s="226"/>
      <c r="JN49" s="226"/>
      <c r="JO49" s="226"/>
      <c r="JP49" s="226"/>
      <c r="JQ49" s="226"/>
      <c r="JR49" s="226"/>
      <c r="JS49" s="226"/>
      <c r="JT49" s="226"/>
      <c r="JU49" s="226"/>
      <c r="JV49" s="226"/>
      <c r="JW49" s="226"/>
      <c r="JX49" s="226"/>
      <c r="JY49" s="226"/>
      <c r="JZ49" s="226"/>
      <c r="KA49" s="226"/>
      <c r="KB49" s="226"/>
      <c r="KC49" s="226"/>
      <c r="KD49" s="226"/>
      <c r="KE49" s="226"/>
      <c r="KF49" s="226"/>
      <c r="KG49" s="226"/>
      <c r="KH49" s="226"/>
      <c r="KI49" s="226"/>
      <c r="KJ49" s="226"/>
      <c r="KK49" s="226"/>
      <c r="KL49" s="226"/>
      <c r="KM49" s="226"/>
      <c r="KN49" s="226"/>
      <c r="KO49" s="226"/>
      <c r="KP49" s="226"/>
      <c r="KQ49" s="226"/>
      <c r="KR49" s="226"/>
      <c r="KS49" s="226"/>
      <c r="KT49" s="226"/>
      <c r="KU49" s="226"/>
      <c r="KV49" s="226"/>
      <c r="KW49" s="226"/>
      <c r="KX49" s="226"/>
      <c r="KY49" s="226"/>
      <c r="KZ49" s="226"/>
      <c r="LA49" s="226"/>
      <c r="LB49" s="226"/>
      <c r="LC49" s="226"/>
      <c r="LD49" s="226"/>
      <c r="LE49" s="226"/>
      <c r="LF49" s="226"/>
      <c r="LG49" s="226"/>
      <c r="LH49" s="226"/>
      <c r="LI49" s="226"/>
      <c r="LJ49" s="226"/>
      <c r="LK49" s="226"/>
      <c r="LL49" s="226"/>
      <c r="LM49" s="226"/>
      <c r="LN49" s="226"/>
      <c r="LO49" s="226"/>
      <c r="LP49" s="226"/>
      <c r="LQ49" s="226"/>
      <c r="LR49" s="226"/>
      <c r="LS49" s="226"/>
      <c r="LT49" s="226"/>
      <c r="LU49" s="226"/>
      <c r="LV49" s="226"/>
      <c r="LW49" s="226"/>
      <c r="LX49" s="226"/>
      <c r="LY49" s="226"/>
      <c r="LZ49" s="226"/>
      <c r="MA49" s="226"/>
      <c r="MB49" s="226"/>
      <c r="MC49" s="226"/>
      <c r="MD49" s="226"/>
      <c r="ME49" s="226"/>
      <c r="MF49" s="226"/>
      <c r="MG49" s="226"/>
      <c r="MH49" s="226"/>
      <c r="MI49" s="226"/>
      <c r="MJ49" s="226"/>
      <c r="MK49" s="226"/>
      <c r="ML49" s="226"/>
      <c r="MM49" s="226"/>
      <c r="MN49" s="226"/>
      <c r="MO49" s="226"/>
      <c r="MP49" s="226"/>
      <c r="MQ49" s="226"/>
      <c r="MR49" s="226"/>
      <c r="MS49" s="226"/>
      <c r="MT49" s="226"/>
      <c r="MU49" s="226"/>
      <c r="MV49" s="226"/>
      <c r="MW49" s="226"/>
      <c r="MX49" s="226"/>
      <c r="MY49" s="226"/>
      <c r="MZ49" s="226"/>
      <c r="NA49" s="226"/>
      <c r="NB49" s="226"/>
      <c r="NC49" s="226"/>
      <c r="ND49" s="226"/>
      <c r="NE49" s="226"/>
      <c r="NF49" s="226"/>
      <c r="NG49" s="226"/>
      <c r="NH49" s="226"/>
      <c r="NI49" s="226"/>
      <c r="NJ49" s="226"/>
      <c r="NK49" s="226"/>
      <c r="NL49" s="226"/>
      <c r="NM49" s="226"/>
      <c r="NN49" s="226"/>
      <c r="NO49" s="226"/>
      <c r="NP49" s="226"/>
      <c r="NQ49" s="226"/>
      <c r="NR49" s="226"/>
      <c r="NS49" s="226"/>
      <c r="NT49" s="226"/>
      <c r="NU49" s="226"/>
      <c r="NV49" s="226"/>
      <c r="NW49" s="226"/>
      <c r="NX49" s="226"/>
      <c r="NY49" s="226"/>
      <c r="NZ49" s="226"/>
      <c r="OA49" s="226"/>
      <c r="OB49" s="226"/>
      <c r="OC49" s="226"/>
      <c r="OD49" s="226"/>
      <c r="OE49" s="226"/>
      <c r="OF49" s="226"/>
      <c r="OG49" s="226"/>
      <c r="OH49" s="226"/>
      <c r="OI49" s="226"/>
      <c r="OJ49" s="226"/>
      <c r="OK49" s="226"/>
      <c r="OL49" s="226"/>
      <c r="OM49" s="226"/>
      <c r="ON49" s="226"/>
      <c r="OO49" s="226"/>
      <c r="OP49" s="226"/>
      <c r="OQ49" s="226"/>
      <c r="OR49" s="226"/>
      <c r="OS49" s="226"/>
      <c r="OT49" s="226"/>
      <c r="OU49" s="226"/>
      <c r="OV49" s="226"/>
      <c r="OW49" s="226"/>
      <c r="OX49" s="226"/>
      <c r="OY49" s="226"/>
      <c r="OZ49" s="226"/>
      <c r="PA49" s="226"/>
      <c r="PB49" s="226"/>
      <c r="PC49" s="226"/>
      <c r="PD49" s="226"/>
      <c r="PE49" s="226"/>
      <c r="PF49" s="226"/>
      <c r="PG49" s="226"/>
      <c r="PH49" s="226"/>
      <c r="PI49" s="226"/>
      <c r="PJ49" s="226"/>
      <c r="PK49" s="226"/>
      <c r="PL49" s="226"/>
      <c r="PM49" s="226"/>
      <c r="PN49" s="226"/>
      <c r="PO49" s="226"/>
      <c r="PP49" s="226"/>
      <c r="PQ49" s="226"/>
      <c r="PR49" s="226"/>
      <c r="PS49" s="226"/>
      <c r="PT49" s="226"/>
      <c r="PU49" s="226"/>
      <c r="PV49" s="226"/>
      <c r="PW49" s="226"/>
      <c r="PX49" s="226"/>
      <c r="PY49" s="226"/>
      <c r="PZ49" s="226"/>
      <c r="QA49" s="226"/>
      <c r="QB49" s="226"/>
      <c r="QC49" s="226"/>
      <c r="QD49" s="226"/>
      <c r="QE49" s="226"/>
      <c r="QF49" s="226"/>
      <c r="QG49" s="226"/>
      <c r="QH49" s="226"/>
      <c r="QI49" s="226"/>
      <c r="QJ49" s="226"/>
      <c r="QK49" s="226"/>
      <c r="QL49" s="226"/>
      <c r="QM49" s="226"/>
      <c r="QN49" s="226"/>
      <c r="QO49" s="226"/>
      <c r="QP49" s="226"/>
      <c r="QQ49" s="226"/>
      <c r="QR49" s="226"/>
      <c r="QS49" s="226"/>
      <c r="QT49" s="226"/>
      <c r="QU49" s="226"/>
      <c r="QV49" s="226"/>
      <c r="QW49" s="226"/>
      <c r="QX49" s="226"/>
      <c r="QY49" s="226"/>
      <c r="QZ49" s="226"/>
      <c r="RA49" s="226"/>
      <c r="RB49" s="226"/>
      <c r="RC49" s="226"/>
      <c r="RD49" s="226"/>
      <c r="RE49" s="226"/>
      <c r="RF49" s="226"/>
      <c r="RG49" s="226"/>
      <c r="RH49" s="226"/>
      <c r="RI49" s="226"/>
      <c r="RJ49" s="226"/>
      <c r="RK49" s="226"/>
      <c r="RL49" s="226"/>
      <c r="RM49" s="226"/>
      <c r="RN49" s="226"/>
      <c r="RO49" s="226"/>
      <c r="RP49" s="226"/>
      <c r="RQ49" s="226"/>
      <c r="RR49" s="226"/>
      <c r="RS49" s="226"/>
      <c r="RT49" s="226"/>
      <c r="RU49" s="226"/>
      <c r="RV49" s="226"/>
      <c r="RW49" s="226"/>
      <c r="RX49" s="226"/>
      <c r="RY49" s="226"/>
      <c r="RZ49" s="226"/>
      <c r="SA49" s="226"/>
      <c r="SB49" s="226"/>
      <c r="SC49" s="226"/>
      <c r="SD49" s="226"/>
      <c r="SE49" s="226"/>
      <c r="SF49" s="226"/>
      <c r="SG49" s="226"/>
      <c r="SH49" s="226"/>
      <c r="SI49" s="226"/>
      <c r="SJ49" s="226"/>
      <c r="SK49" s="226"/>
      <c r="SL49" s="226"/>
      <c r="SM49" s="226"/>
      <c r="SN49" s="226"/>
      <c r="SO49" s="226"/>
      <c r="SP49" s="226"/>
      <c r="SQ49" s="226"/>
      <c r="SR49" s="226"/>
      <c r="SS49" s="226"/>
      <c r="ST49" s="226"/>
      <c r="SU49" s="226"/>
      <c r="SV49" s="226"/>
      <c r="SW49" s="226"/>
      <c r="SX49" s="226"/>
      <c r="SY49" s="226"/>
      <c r="SZ49" s="226"/>
      <c r="TA49" s="226"/>
      <c r="TB49" s="226"/>
      <c r="TC49" s="226"/>
    </row>
    <row r="50" spans="1:523">
      <c r="A50" s="194"/>
      <c r="B50" s="195"/>
      <c r="C50" s="205"/>
      <c r="D50" s="198"/>
      <c r="E50" s="206"/>
      <c r="F50" s="196"/>
      <c r="G50" s="197"/>
      <c r="H50" s="86"/>
      <c r="I50" s="86"/>
      <c r="J50" s="86"/>
      <c r="K50" s="222"/>
      <c r="L50" s="543"/>
      <c r="M50" s="72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26"/>
      <c r="FT50" s="226"/>
      <c r="FU50" s="226"/>
      <c r="FV50" s="226"/>
      <c r="FW50" s="226"/>
      <c r="FX50" s="226"/>
      <c r="FY50" s="226"/>
      <c r="FZ50" s="226"/>
      <c r="GA50" s="226"/>
      <c r="GB50" s="226"/>
      <c r="GC50" s="226"/>
      <c r="GD50" s="226"/>
      <c r="GE50" s="226"/>
      <c r="GF50" s="226"/>
      <c r="GG50" s="226"/>
      <c r="GH50" s="226"/>
      <c r="GI50" s="226"/>
      <c r="GJ50" s="226"/>
      <c r="GK50" s="226"/>
      <c r="GL50" s="226"/>
      <c r="GM50" s="226"/>
      <c r="GN50" s="226"/>
      <c r="GO50" s="226"/>
      <c r="GP50" s="226"/>
      <c r="GQ50" s="226"/>
      <c r="GR50" s="226"/>
      <c r="GS50" s="226"/>
      <c r="GT50" s="226"/>
      <c r="GU50" s="226"/>
      <c r="GV50" s="226"/>
      <c r="GW50" s="226"/>
      <c r="GX50" s="226"/>
      <c r="GY50" s="226"/>
      <c r="GZ50" s="226"/>
      <c r="HA50" s="226"/>
      <c r="HB50" s="226"/>
      <c r="HC50" s="226"/>
      <c r="HD50" s="226"/>
      <c r="HE50" s="226"/>
      <c r="HF50" s="226"/>
      <c r="HG50" s="226"/>
      <c r="HH50" s="226"/>
      <c r="HI50" s="226"/>
      <c r="HJ50" s="226"/>
      <c r="HK50" s="226"/>
      <c r="HL50" s="226"/>
      <c r="HM50" s="226"/>
      <c r="HN50" s="226"/>
      <c r="HO50" s="226"/>
      <c r="HP50" s="226"/>
      <c r="HQ50" s="226"/>
      <c r="HR50" s="226"/>
      <c r="HS50" s="226"/>
      <c r="HT50" s="226"/>
      <c r="HU50" s="226"/>
      <c r="HV50" s="226"/>
      <c r="HW50" s="226"/>
      <c r="HX50" s="226"/>
      <c r="HY50" s="226"/>
      <c r="HZ50" s="226"/>
      <c r="IA50" s="226"/>
      <c r="IB50" s="226"/>
      <c r="IC50" s="226"/>
      <c r="ID50" s="226"/>
      <c r="IE50" s="226"/>
      <c r="IF50" s="226"/>
      <c r="IG50" s="226"/>
      <c r="IH50" s="226"/>
      <c r="II50" s="226"/>
      <c r="IJ50" s="226"/>
      <c r="IK50" s="226"/>
      <c r="IL50" s="226"/>
      <c r="IM50" s="226"/>
      <c r="IN50" s="226"/>
      <c r="IO50" s="226"/>
      <c r="IP50" s="226"/>
      <c r="IQ50" s="226"/>
      <c r="IR50" s="226"/>
      <c r="IS50" s="226"/>
      <c r="IT50" s="226"/>
      <c r="IU50" s="226"/>
      <c r="IV50" s="226"/>
      <c r="IW50" s="226"/>
      <c r="IX50" s="226"/>
      <c r="IY50" s="226"/>
      <c r="IZ50" s="226"/>
      <c r="JA50" s="226"/>
      <c r="JB50" s="226"/>
      <c r="JC50" s="226"/>
      <c r="JD50" s="226"/>
      <c r="JE50" s="226"/>
      <c r="JF50" s="226"/>
      <c r="JG50" s="226"/>
      <c r="JH50" s="226"/>
      <c r="JI50" s="226"/>
      <c r="JJ50" s="226"/>
      <c r="JK50" s="226"/>
      <c r="JL50" s="226"/>
      <c r="JM50" s="226"/>
      <c r="JN50" s="226"/>
      <c r="JO50" s="226"/>
      <c r="JP50" s="226"/>
      <c r="JQ50" s="226"/>
      <c r="JR50" s="226"/>
      <c r="JS50" s="226"/>
      <c r="JT50" s="226"/>
      <c r="JU50" s="226"/>
      <c r="JV50" s="226"/>
      <c r="JW50" s="226"/>
      <c r="JX50" s="226"/>
      <c r="JY50" s="226"/>
      <c r="JZ50" s="226"/>
      <c r="KA50" s="226"/>
      <c r="KB50" s="226"/>
      <c r="KC50" s="226"/>
      <c r="KD50" s="226"/>
      <c r="KE50" s="226"/>
      <c r="KF50" s="226"/>
      <c r="KG50" s="226"/>
      <c r="KH50" s="226"/>
      <c r="KI50" s="226"/>
      <c r="KJ50" s="226"/>
      <c r="KK50" s="226"/>
      <c r="KL50" s="226"/>
      <c r="KM50" s="226"/>
      <c r="KN50" s="226"/>
      <c r="KO50" s="226"/>
      <c r="KP50" s="226"/>
      <c r="KQ50" s="226"/>
      <c r="KR50" s="226"/>
      <c r="KS50" s="226"/>
      <c r="KT50" s="226"/>
      <c r="KU50" s="226"/>
      <c r="KV50" s="226"/>
      <c r="KW50" s="226"/>
      <c r="KX50" s="226"/>
      <c r="KY50" s="226"/>
      <c r="KZ50" s="226"/>
      <c r="LA50" s="226"/>
      <c r="LB50" s="226"/>
      <c r="LC50" s="226"/>
      <c r="LD50" s="226"/>
      <c r="LE50" s="226"/>
      <c r="LF50" s="226"/>
      <c r="LG50" s="226"/>
      <c r="LH50" s="226"/>
      <c r="LI50" s="226"/>
      <c r="LJ50" s="226"/>
      <c r="LK50" s="226"/>
      <c r="LL50" s="226"/>
      <c r="LM50" s="226"/>
      <c r="LN50" s="226"/>
      <c r="LO50" s="226"/>
      <c r="LP50" s="226"/>
      <c r="LQ50" s="226"/>
      <c r="LR50" s="226"/>
      <c r="LS50" s="226"/>
      <c r="LT50" s="226"/>
      <c r="LU50" s="226"/>
      <c r="LV50" s="226"/>
      <c r="LW50" s="226"/>
      <c r="LX50" s="226"/>
      <c r="LY50" s="226"/>
      <c r="LZ50" s="226"/>
      <c r="MA50" s="226"/>
      <c r="MB50" s="226"/>
      <c r="MC50" s="226"/>
      <c r="MD50" s="226"/>
      <c r="ME50" s="226"/>
      <c r="MF50" s="226"/>
      <c r="MG50" s="226"/>
      <c r="MH50" s="226"/>
      <c r="MI50" s="226"/>
      <c r="MJ50" s="226"/>
      <c r="MK50" s="226"/>
      <c r="ML50" s="226"/>
      <c r="MM50" s="226"/>
      <c r="MN50" s="226"/>
      <c r="MO50" s="226"/>
      <c r="MP50" s="226"/>
      <c r="MQ50" s="226"/>
      <c r="MR50" s="226"/>
      <c r="MS50" s="226"/>
      <c r="MT50" s="226"/>
      <c r="MU50" s="226"/>
      <c r="MV50" s="226"/>
      <c r="MW50" s="226"/>
      <c r="MX50" s="226"/>
      <c r="MY50" s="226"/>
      <c r="MZ50" s="226"/>
      <c r="NA50" s="226"/>
      <c r="NB50" s="226"/>
      <c r="NC50" s="226"/>
      <c r="ND50" s="226"/>
      <c r="NE50" s="226"/>
      <c r="NF50" s="226"/>
      <c r="NG50" s="226"/>
      <c r="NH50" s="226"/>
      <c r="NI50" s="226"/>
      <c r="NJ50" s="226"/>
      <c r="NK50" s="226"/>
      <c r="NL50" s="226"/>
      <c r="NM50" s="226"/>
      <c r="NN50" s="226"/>
      <c r="NO50" s="226"/>
      <c r="NP50" s="226"/>
      <c r="NQ50" s="226"/>
      <c r="NR50" s="226"/>
      <c r="NS50" s="226"/>
      <c r="NT50" s="226"/>
      <c r="NU50" s="226"/>
      <c r="NV50" s="226"/>
      <c r="NW50" s="226"/>
      <c r="NX50" s="226"/>
      <c r="NY50" s="226"/>
      <c r="NZ50" s="226"/>
      <c r="OA50" s="226"/>
      <c r="OB50" s="226"/>
      <c r="OC50" s="226"/>
      <c r="OD50" s="226"/>
      <c r="OE50" s="226"/>
      <c r="OF50" s="226"/>
      <c r="OG50" s="226"/>
      <c r="OH50" s="226"/>
      <c r="OI50" s="226"/>
      <c r="OJ50" s="226"/>
      <c r="OK50" s="226"/>
      <c r="OL50" s="226"/>
      <c r="OM50" s="226"/>
      <c r="ON50" s="226"/>
      <c r="OO50" s="226"/>
      <c r="OP50" s="226"/>
      <c r="OQ50" s="226"/>
      <c r="OR50" s="226"/>
      <c r="OS50" s="226"/>
      <c r="OT50" s="226"/>
      <c r="OU50" s="226"/>
      <c r="OV50" s="226"/>
      <c r="OW50" s="226"/>
      <c r="OX50" s="226"/>
      <c r="OY50" s="226"/>
      <c r="OZ50" s="226"/>
      <c r="PA50" s="226"/>
      <c r="PB50" s="226"/>
      <c r="PC50" s="226"/>
      <c r="PD50" s="226"/>
      <c r="PE50" s="226"/>
      <c r="PF50" s="226"/>
      <c r="PG50" s="226"/>
      <c r="PH50" s="226"/>
      <c r="PI50" s="226"/>
      <c r="PJ50" s="226"/>
      <c r="PK50" s="226"/>
      <c r="PL50" s="226"/>
      <c r="PM50" s="226"/>
      <c r="PN50" s="226"/>
      <c r="PO50" s="226"/>
      <c r="PP50" s="226"/>
      <c r="PQ50" s="226"/>
      <c r="PR50" s="226"/>
      <c r="PS50" s="226"/>
      <c r="PT50" s="226"/>
      <c r="PU50" s="226"/>
      <c r="PV50" s="226"/>
      <c r="PW50" s="226"/>
      <c r="PX50" s="226"/>
      <c r="PY50" s="226"/>
      <c r="PZ50" s="226"/>
      <c r="QA50" s="226"/>
      <c r="QB50" s="226"/>
      <c r="QC50" s="226"/>
      <c r="QD50" s="226"/>
      <c r="QE50" s="226"/>
      <c r="QF50" s="226"/>
      <c r="QG50" s="226"/>
      <c r="QH50" s="226"/>
      <c r="QI50" s="226"/>
      <c r="QJ50" s="226"/>
      <c r="QK50" s="226"/>
      <c r="QL50" s="226"/>
      <c r="QM50" s="226"/>
      <c r="QN50" s="226"/>
      <c r="QO50" s="226"/>
      <c r="QP50" s="226"/>
      <c r="QQ50" s="226"/>
      <c r="QR50" s="226"/>
      <c r="QS50" s="226"/>
      <c r="QT50" s="226"/>
      <c r="QU50" s="226"/>
      <c r="QV50" s="226"/>
      <c r="QW50" s="226"/>
      <c r="QX50" s="226"/>
      <c r="QY50" s="226"/>
      <c r="QZ50" s="226"/>
      <c r="RA50" s="226"/>
      <c r="RB50" s="226"/>
      <c r="RC50" s="226"/>
      <c r="RD50" s="226"/>
      <c r="RE50" s="226"/>
      <c r="RF50" s="226"/>
      <c r="RG50" s="226"/>
      <c r="RH50" s="226"/>
      <c r="RI50" s="226"/>
      <c r="RJ50" s="226"/>
      <c r="RK50" s="226"/>
      <c r="RL50" s="226"/>
      <c r="RM50" s="226"/>
      <c r="RN50" s="226"/>
      <c r="RO50" s="226"/>
      <c r="RP50" s="226"/>
      <c r="RQ50" s="226"/>
      <c r="RR50" s="226"/>
      <c r="RS50" s="226"/>
      <c r="RT50" s="226"/>
      <c r="RU50" s="226"/>
      <c r="RV50" s="226"/>
      <c r="RW50" s="226"/>
      <c r="RX50" s="226"/>
      <c r="RY50" s="226"/>
      <c r="RZ50" s="226"/>
      <c r="SA50" s="226"/>
      <c r="SB50" s="226"/>
      <c r="SC50" s="226"/>
      <c r="SD50" s="226"/>
      <c r="SE50" s="226"/>
      <c r="SF50" s="226"/>
      <c r="SG50" s="226"/>
      <c r="SH50" s="226"/>
      <c r="SI50" s="226"/>
      <c r="SJ50" s="226"/>
      <c r="SK50" s="226"/>
      <c r="SL50" s="226"/>
      <c r="SM50" s="226"/>
      <c r="SN50" s="226"/>
      <c r="SO50" s="226"/>
      <c r="SP50" s="226"/>
      <c r="SQ50" s="226"/>
      <c r="SR50" s="226"/>
      <c r="SS50" s="226"/>
      <c r="ST50" s="226"/>
      <c r="SU50" s="226"/>
      <c r="SV50" s="226"/>
      <c r="SW50" s="226"/>
      <c r="SX50" s="226"/>
      <c r="SY50" s="226"/>
      <c r="SZ50" s="226"/>
      <c r="TA50" s="226"/>
      <c r="TB50" s="226"/>
      <c r="TC50" s="226"/>
    </row>
    <row r="51" spans="1:523">
      <c r="A51" s="194"/>
      <c r="B51" s="195"/>
      <c r="C51" s="86"/>
      <c r="D51" s="86"/>
      <c r="E51" s="196"/>
      <c r="F51" s="196"/>
      <c r="G51" s="197"/>
      <c r="H51" s="86"/>
      <c r="I51" s="86"/>
      <c r="J51" s="86"/>
      <c r="K51" s="222"/>
      <c r="L51" s="543"/>
      <c r="M51" s="72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26"/>
      <c r="FT51" s="226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26"/>
      <c r="GM51" s="226"/>
      <c r="GN51" s="226"/>
      <c r="GO51" s="226"/>
      <c r="GP51" s="226"/>
      <c r="GQ51" s="226"/>
      <c r="GR51" s="226"/>
      <c r="GS51" s="226"/>
      <c r="GT51" s="226"/>
      <c r="GU51" s="226"/>
      <c r="GV51" s="226"/>
      <c r="GW51" s="226"/>
      <c r="GX51" s="226"/>
      <c r="GY51" s="226"/>
      <c r="GZ51" s="226"/>
      <c r="HA51" s="226"/>
      <c r="HB51" s="226"/>
      <c r="HC51" s="226"/>
      <c r="HD51" s="226"/>
      <c r="HE51" s="226"/>
      <c r="HF51" s="226"/>
      <c r="HG51" s="226"/>
      <c r="HH51" s="226"/>
      <c r="HI51" s="226"/>
      <c r="HJ51" s="226"/>
      <c r="HK51" s="226"/>
      <c r="HL51" s="226"/>
      <c r="HM51" s="226"/>
      <c r="HN51" s="226"/>
      <c r="HO51" s="226"/>
      <c r="HP51" s="226"/>
      <c r="HQ51" s="226"/>
      <c r="HR51" s="226"/>
      <c r="HS51" s="226"/>
      <c r="HT51" s="226"/>
      <c r="HU51" s="226"/>
      <c r="HV51" s="226"/>
      <c r="HW51" s="226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  <c r="II51" s="226"/>
      <c r="IJ51" s="226"/>
      <c r="IK51" s="226"/>
      <c r="IL51" s="226"/>
      <c r="IM51" s="226"/>
      <c r="IN51" s="226"/>
      <c r="IO51" s="226"/>
      <c r="IP51" s="226"/>
      <c r="IQ51" s="226"/>
      <c r="IR51" s="226"/>
      <c r="IS51" s="226"/>
      <c r="IT51" s="226"/>
      <c r="IU51" s="226"/>
      <c r="IV51" s="226"/>
      <c r="IW51" s="226"/>
      <c r="IX51" s="226"/>
      <c r="IY51" s="226"/>
      <c r="IZ51" s="226"/>
      <c r="JA51" s="226"/>
      <c r="JB51" s="226"/>
      <c r="JC51" s="226"/>
      <c r="JD51" s="226"/>
      <c r="JE51" s="226"/>
      <c r="JF51" s="226"/>
      <c r="JG51" s="226"/>
      <c r="JH51" s="226"/>
      <c r="JI51" s="226"/>
      <c r="JJ51" s="226"/>
      <c r="JK51" s="226"/>
      <c r="JL51" s="226"/>
      <c r="JM51" s="226"/>
      <c r="JN51" s="226"/>
      <c r="JO51" s="226"/>
      <c r="JP51" s="226"/>
      <c r="JQ51" s="226"/>
      <c r="JR51" s="226"/>
      <c r="JS51" s="226"/>
      <c r="JT51" s="226"/>
      <c r="JU51" s="226"/>
      <c r="JV51" s="226"/>
      <c r="JW51" s="226"/>
      <c r="JX51" s="226"/>
      <c r="JY51" s="226"/>
      <c r="JZ51" s="226"/>
      <c r="KA51" s="226"/>
      <c r="KB51" s="226"/>
      <c r="KC51" s="226"/>
      <c r="KD51" s="226"/>
      <c r="KE51" s="226"/>
      <c r="KF51" s="226"/>
      <c r="KG51" s="226"/>
      <c r="KH51" s="226"/>
      <c r="KI51" s="226"/>
      <c r="KJ51" s="226"/>
      <c r="KK51" s="226"/>
      <c r="KL51" s="226"/>
      <c r="KM51" s="226"/>
      <c r="KN51" s="226"/>
      <c r="KO51" s="226"/>
      <c r="KP51" s="226"/>
      <c r="KQ51" s="226"/>
      <c r="KR51" s="226"/>
      <c r="KS51" s="226"/>
      <c r="KT51" s="226"/>
      <c r="KU51" s="226"/>
      <c r="KV51" s="226"/>
      <c r="KW51" s="226"/>
      <c r="KX51" s="226"/>
      <c r="KY51" s="226"/>
      <c r="KZ51" s="226"/>
      <c r="LA51" s="226"/>
      <c r="LB51" s="226"/>
      <c r="LC51" s="226"/>
      <c r="LD51" s="226"/>
      <c r="LE51" s="226"/>
      <c r="LF51" s="226"/>
      <c r="LG51" s="226"/>
      <c r="LH51" s="226"/>
      <c r="LI51" s="226"/>
      <c r="LJ51" s="226"/>
      <c r="LK51" s="226"/>
      <c r="LL51" s="226"/>
      <c r="LM51" s="226"/>
      <c r="LN51" s="226"/>
      <c r="LO51" s="226"/>
      <c r="LP51" s="226"/>
      <c r="LQ51" s="226"/>
      <c r="LR51" s="226"/>
      <c r="LS51" s="226"/>
      <c r="LT51" s="226"/>
      <c r="LU51" s="226"/>
      <c r="LV51" s="226"/>
      <c r="LW51" s="226"/>
      <c r="LX51" s="226"/>
      <c r="LY51" s="226"/>
      <c r="LZ51" s="226"/>
      <c r="MA51" s="226"/>
      <c r="MB51" s="226"/>
      <c r="MC51" s="226"/>
      <c r="MD51" s="226"/>
      <c r="ME51" s="226"/>
      <c r="MF51" s="226"/>
      <c r="MG51" s="226"/>
      <c r="MH51" s="226"/>
      <c r="MI51" s="226"/>
      <c r="MJ51" s="226"/>
      <c r="MK51" s="226"/>
      <c r="ML51" s="226"/>
      <c r="MM51" s="226"/>
      <c r="MN51" s="226"/>
      <c r="MO51" s="226"/>
      <c r="MP51" s="226"/>
      <c r="MQ51" s="226"/>
      <c r="MR51" s="226"/>
      <c r="MS51" s="226"/>
      <c r="MT51" s="226"/>
      <c r="MU51" s="226"/>
      <c r="MV51" s="226"/>
      <c r="MW51" s="226"/>
      <c r="MX51" s="226"/>
      <c r="MY51" s="226"/>
      <c r="MZ51" s="226"/>
      <c r="NA51" s="226"/>
      <c r="NB51" s="226"/>
      <c r="NC51" s="226"/>
      <c r="ND51" s="226"/>
      <c r="NE51" s="226"/>
      <c r="NF51" s="226"/>
      <c r="NG51" s="226"/>
      <c r="NH51" s="226"/>
      <c r="NI51" s="226"/>
      <c r="NJ51" s="226"/>
      <c r="NK51" s="226"/>
      <c r="NL51" s="226"/>
      <c r="NM51" s="226"/>
      <c r="NN51" s="226"/>
      <c r="NO51" s="226"/>
      <c r="NP51" s="226"/>
      <c r="NQ51" s="226"/>
      <c r="NR51" s="226"/>
      <c r="NS51" s="226"/>
      <c r="NT51" s="226"/>
      <c r="NU51" s="226"/>
      <c r="NV51" s="226"/>
      <c r="NW51" s="226"/>
      <c r="NX51" s="226"/>
      <c r="NY51" s="226"/>
      <c r="NZ51" s="226"/>
      <c r="OA51" s="226"/>
      <c r="OB51" s="226"/>
      <c r="OC51" s="226"/>
      <c r="OD51" s="226"/>
      <c r="OE51" s="226"/>
      <c r="OF51" s="226"/>
      <c r="OG51" s="226"/>
      <c r="OH51" s="226"/>
      <c r="OI51" s="226"/>
      <c r="OJ51" s="226"/>
      <c r="OK51" s="226"/>
      <c r="OL51" s="226"/>
      <c r="OM51" s="226"/>
      <c r="ON51" s="226"/>
      <c r="OO51" s="226"/>
      <c r="OP51" s="226"/>
      <c r="OQ51" s="226"/>
      <c r="OR51" s="226"/>
      <c r="OS51" s="226"/>
      <c r="OT51" s="226"/>
      <c r="OU51" s="226"/>
      <c r="OV51" s="226"/>
      <c r="OW51" s="226"/>
      <c r="OX51" s="226"/>
      <c r="OY51" s="226"/>
      <c r="OZ51" s="226"/>
      <c r="PA51" s="226"/>
      <c r="PB51" s="226"/>
      <c r="PC51" s="226"/>
      <c r="PD51" s="226"/>
      <c r="PE51" s="226"/>
      <c r="PF51" s="226"/>
      <c r="PG51" s="226"/>
      <c r="PH51" s="226"/>
      <c r="PI51" s="226"/>
      <c r="PJ51" s="226"/>
      <c r="PK51" s="226"/>
      <c r="PL51" s="226"/>
      <c r="PM51" s="226"/>
      <c r="PN51" s="226"/>
      <c r="PO51" s="226"/>
      <c r="PP51" s="226"/>
      <c r="PQ51" s="226"/>
      <c r="PR51" s="226"/>
      <c r="PS51" s="226"/>
      <c r="PT51" s="226"/>
      <c r="PU51" s="226"/>
      <c r="PV51" s="226"/>
      <c r="PW51" s="226"/>
      <c r="PX51" s="226"/>
      <c r="PY51" s="226"/>
      <c r="PZ51" s="226"/>
      <c r="QA51" s="226"/>
      <c r="QB51" s="226"/>
      <c r="QC51" s="226"/>
      <c r="QD51" s="226"/>
      <c r="QE51" s="226"/>
      <c r="QF51" s="226"/>
      <c r="QG51" s="226"/>
      <c r="QH51" s="226"/>
      <c r="QI51" s="226"/>
      <c r="QJ51" s="226"/>
      <c r="QK51" s="226"/>
      <c r="QL51" s="226"/>
      <c r="QM51" s="226"/>
      <c r="QN51" s="226"/>
      <c r="QO51" s="226"/>
      <c r="QP51" s="226"/>
      <c r="QQ51" s="226"/>
      <c r="QR51" s="226"/>
      <c r="QS51" s="226"/>
      <c r="QT51" s="226"/>
      <c r="QU51" s="226"/>
      <c r="QV51" s="226"/>
      <c r="QW51" s="226"/>
      <c r="QX51" s="226"/>
      <c r="QY51" s="226"/>
      <c r="QZ51" s="226"/>
      <c r="RA51" s="226"/>
      <c r="RB51" s="226"/>
      <c r="RC51" s="226"/>
      <c r="RD51" s="226"/>
      <c r="RE51" s="226"/>
      <c r="RF51" s="226"/>
      <c r="RG51" s="226"/>
      <c r="RH51" s="226"/>
      <c r="RI51" s="226"/>
      <c r="RJ51" s="226"/>
      <c r="RK51" s="226"/>
      <c r="RL51" s="226"/>
      <c r="RM51" s="226"/>
      <c r="RN51" s="226"/>
      <c r="RO51" s="226"/>
      <c r="RP51" s="226"/>
      <c r="RQ51" s="226"/>
      <c r="RR51" s="226"/>
      <c r="RS51" s="226"/>
      <c r="RT51" s="226"/>
      <c r="RU51" s="226"/>
      <c r="RV51" s="226"/>
      <c r="RW51" s="226"/>
      <c r="RX51" s="226"/>
      <c r="RY51" s="226"/>
      <c r="RZ51" s="226"/>
      <c r="SA51" s="226"/>
      <c r="SB51" s="226"/>
      <c r="SC51" s="226"/>
      <c r="SD51" s="226"/>
      <c r="SE51" s="226"/>
      <c r="SF51" s="226"/>
      <c r="SG51" s="226"/>
      <c r="SH51" s="226"/>
      <c r="SI51" s="226"/>
      <c r="SJ51" s="226"/>
      <c r="SK51" s="226"/>
      <c r="SL51" s="226"/>
      <c r="SM51" s="226"/>
      <c r="SN51" s="226"/>
      <c r="SO51" s="226"/>
      <c r="SP51" s="226"/>
      <c r="SQ51" s="226"/>
      <c r="SR51" s="226"/>
      <c r="SS51" s="226"/>
      <c r="ST51" s="226"/>
      <c r="SU51" s="226"/>
      <c r="SV51" s="226"/>
      <c r="SW51" s="226"/>
      <c r="SX51" s="226"/>
      <c r="SY51" s="226"/>
      <c r="SZ51" s="226"/>
      <c r="TA51" s="226"/>
      <c r="TB51" s="226"/>
      <c r="TC51" s="226"/>
    </row>
    <row r="52" spans="1:523">
      <c r="A52" s="194"/>
      <c r="B52" s="195"/>
      <c r="C52" s="86"/>
      <c r="D52" s="86"/>
      <c r="E52" s="196"/>
      <c r="F52" s="196"/>
      <c r="G52" s="197"/>
      <c r="H52" s="86"/>
      <c r="I52" s="86"/>
      <c r="J52" s="86"/>
      <c r="K52" s="222"/>
      <c r="L52" s="543"/>
      <c r="M52" s="72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  <c r="IU52" s="226"/>
      <c r="IV52" s="226"/>
      <c r="IW52" s="226"/>
      <c r="IX52" s="226"/>
      <c r="IY52" s="226"/>
      <c r="IZ52" s="226"/>
      <c r="JA52" s="226"/>
      <c r="JB52" s="226"/>
      <c r="JC52" s="226"/>
      <c r="JD52" s="226"/>
      <c r="JE52" s="226"/>
      <c r="JF52" s="226"/>
      <c r="JG52" s="226"/>
      <c r="JH52" s="226"/>
      <c r="JI52" s="226"/>
      <c r="JJ52" s="226"/>
      <c r="JK52" s="226"/>
      <c r="JL52" s="226"/>
      <c r="JM52" s="226"/>
      <c r="JN52" s="226"/>
      <c r="JO52" s="226"/>
      <c r="JP52" s="226"/>
      <c r="JQ52" s="226"/>
      <c r="JR52" s="226"/>
      <c r="JS52" s="226"/>
      <c r="JT52" s="226"/>
      <c r="JU52" s="226"/>
      <c r="JV52" s="226"/>
      <c r="JW52" s="226"/>
      <c r="JX52" s="226"/>
      <c r="JY52" s="226"/>
      <c r="JZ52" s="226"/>
      <c r="KA52" s="226"/>
      <c r="KB52" s="226"/>
      <c r="KC52" s="226"/>
      <c r="KD52" s="226"/>
      <c r="KE52" s="226"/>
      <c r="KF52" s="226"/>
      <c r="KG52" s="226"/>
      <c r="KH52" s="226"/>
      <c r="KI52" s="226"/>
      <c r="KJ52" s="226"/>
      <c r="KK52" s="226"/>
      <c r="KL52" s="226"/>
      <c r="KM52" s="226"/>
      <c r="KN52" s="226"/>
      <c r="KO52" s="226"/>
      <c r="KP52" s="226"/>
      <c r="KQ52" s="226"/>
      <c r="KR52" s="226"/>
      <c r="KS52" s="226"/>
      <c r="KT52" s="226"/>
      <c r="KU52" s="226"/>
      <c r="KV52" s="226"/>
      <c r="KW52" s="226"/>
      <c r="KX52" s="226"/>
      <c r="KY52" s="226"/>
      <c r="KZ52" s="226"/>
      <c r="LA52" s="226"/>
      <c r="LB52" s="226"/>
      <c r="LC52" s="226"/>
      <c r="LD52" s="226"/>
      <c r="LE52" s="226"/>
      <c r="LF52" s="226"/>
      <c r="LG52" s="226"/>
      <c r="LH52" s="226"/>
      <c r="LI52" s="226"/>
      <c r="LJ52" s="226"/>
      <c r="LK52" s="226"/>
      <c r="LL52" s="226"/>
      <c r="LM52" s="226"/>
      <c r="LN52" s="226"/>
      <c r="LO52" s="226"/>
      <c r="LP52" s="226"/>
      <c r="LQ52" s="226"/>
      <c r="LR52" s="226"/>
      <c r="LS52" s="226"/>
      <c r="LT52" s="226"/>
      <c r="LU52" s="226"/>
      <c r="LV52" s="226"/>
      <c r="LW52" s="226"/>
      <c r="LX52" s="226"/>
      <c r="LY52" s="226"/>
      <c r="LZ52" s="226"/>
      <c r="MA52" s="226"/>
      <c r="MB52" s="226"/>
      <c r="MC52" s="226"/>
      <c r="MD52" s="226"/>
      <c r="ME52" s="226"/>
      <c r="MF52" s="226"/>
      <c r="MG52" s="226"/>
      <c r="MH52" s="226"/>
      <c r="MI52" s="226"/>
      <c r="MJ52" s="226"/>
      <c r="MK52" s="226"/>
      <c r="ML52" s="226"/>
      <c r="MM52" s="226"/>
      <c r="MN52" s="226"/>
      <c r="MO52" s="226"/>
      <c r="MP52" s="226"/>
      <c r="MQ52" s="226"/>
      <c r="MR52" s="226"/>
      <c r="MS52" s="226"/>
      <c r="MT52" s="226"/>
      <c r="MU52" s="226"/>
      <c r="MV52" s="226"/>
      <c r="MW52" s="226"/>
      <c r="MX52" s="226"/>
      <c r="MY52" s="226"/>
      <c r="MZ52" s="226"/>
      <c r="NA52" s="226"/>
      <c r="NB52" s="226"/>
      <c r="NC52" s="226"/>
      <c r="ND52" s="226"/>
      <c r="NE52" s="226"/>
      <c r="NF52" s="226"/>
      <c r="NG52" s="226"/>
      <c r="NH52" s="226"/>
      <c r="NI52" s="226"/>
      <c r="NJ52" s="226"/>
      <c r="NK52" s="226"/>
      <c r="NL52" s="226"/>
      <c r="NM52" s="226"/>
      <c r="NN52" s="226"/>
      <c r="NO52" s="226"/>
      <c r="NP52" s="226"/>
      <c r="NQ52" s="226"/>
      <c r="NR52" s="226"/>
      <c r="NS52" s="226"/>
      <c r="NT52" s="226"/>
      <c r="NU52" s="226"/>
      <c r="NV52" s="226"/>
      <c r="NW52" s="226"/>
      <c r="NX52" s="226"/>
      <c r="NY52" s="226"/>
      <c r="NZ52" s="226"/>
      <c r="OA52" s="226"/>
      <c r="OB52" s="226"/>
      <c r="OC52" s="226"/>
      <c r="OD52" s="226"/>
      <c r="OE52" s="226"/>
      <c r="OF52" s="226"/>
      <c r="OG52" s="226"/>
      <c r="OH52" s="226"/>
      <c r="OI52" s="226"/>
      <c r="OJ52" s="226"/>
      <c r="OK52" s="226"/>
      <c r="OL52" s="226"/>
      <c r="OM52" s="226"/>
      <c r="ON52" s="226"/>
      <c r="OO52" s="226"/>
      <c r="OP52" s="226"/>
      <c r="OQ52" s="226"/>
      <c r="OR52" s="226"/>
      <c r="OS52" s="226"/>
      <c r="OT52" s="226"/>
      <c r="OU52" s="226"/>
      <c r="OV52" s="226"/>
      <c r="OW52" s="226"/>
      <c r="OX52" s="226"/>
      <c r="OY52" s="226"/>
      <c r="OZ52" s="226"/>
      <c r="PA52" s="226"/>
      <c r="PB52" s="226"/>
      <c r="PC52" s="226"/>
      <c r="PD52" s="226"/>
      <c r="PE52" s="226"/>
      <c r="PF52" s="226"/>
      <c r="PG52" s="226"/>
      <c r="PH52" s="226"/>
      <c r="PI52" s="226"/>
      <c r="PJ52" s="226"/>
      <c r="PK52" s="226"/>
      <c r="PL52" s="226"/>
      <c r="PM52" s="226"/>
      <c r="PN52" s="226"/>
      <c r="PO52" s="226"/>
      <c r="PP52" s="226"/>
      <c r="PQ52" s="226"/>
      <c r="PR52" s="226"/>
      <c r="PS52" s="226"/>
      <c r="PT52" s="226"/>
      <c r="PU52" s="226"/>
      <c r="PV52" s="226"/>
      <c r="PW52" s="226"/>
      <c r="PX52" s="226"/>
      <c r="PY52" s="226"/>
      <c r="PZ52" s="226"/>
      <c r="QA52" s="226"/>
      <c r="QB52" s="226"/>
      <c r="QC52" s="226"/>
      <c r="QD52" s="226"/>
      <c r="QE52" s="226"/>
      <c r="QF52" s="226"/>
      <c r="QG52" s="226"/>
      <c r="QH52" s="226"/>
      <c r="QI52" s="226"/>
      <c r="QJ52" s="226"/>
      <c r="QK52" s="226"/>
      <c r="QL52" s="226"/>
      <c r="QM52" s="226"/>
      <c r="QN52" s="226"/>
      <c r="QO52" s="226"/>
      <c r="QP52" s="226"/>
      <c r="QQ52" s="226"/>
      <c r="QR52" s="226"/>
      <c r="QS52" s="226"/>
      <c r="QT52" s="226"/>
      <c r="QU52" s="226"/>
      <c r="QV52" s="226"/>
      <c r="QW52" s="226"/>
      <c r="QX52" s="226"/>
      <c r="QY52" s="226"/>
      <c r="QZ52" s="226"/>
      <c r="RA52" s="226"/>
      <c r="RB52" s="226"/>
      <c r="RC52" s="226"/>
      <c r="RD52" s="226"/>
      <c r="RE52" s="226"/>
      <c r="RF52" s="226"/>
      <c r="RG52" s="226"/>
      <c r="RH52" s="226"/>
      <c r="RI52" s="226"/>
      <c r="RJ52" s="226"/>
      <c r="RK52" s="226"/>
      <c r="RL52" s="226"/>
      <c r="RM52" s="226"/>
      <c r="RN52" s="226"/>
      <c r="RO52" s="226"/>
      <c r="RP52" s="226"/>
      <c r="RQ52" s="226"/>
      <c r="RR52" s="226"/>
      <c r="RS52" s="226"/>
      <c r="RT52" s="226"/>
      <c r="RU52" s="226"/>
      <c r="RV52" s="226"/>
      <c r="RW52" s="226"/>
      <c r="RX52" s="226"/>
      <c r="RY52" s="226"/>
      <c r="RZ52" s="226"/>
      <c r="SA52" s="226"/>
      <c r="SB52" s="226"/>
      <c r="SC52" s="226"/>
      <c r="SD52" s="226"/>
      <c r="SE52" s="226"/>
      <c r="SF52" s="226"/>
      <c r="SG52" s="226"/>
      <c r="SH52" s="226"/>
      <c r="SI52" s="226"/>
      <c r="SJ52" s="226"/>
      <c r="SK52" s="226"/>
      <c r="SL52" s="226"/>
      <c r="SM52" s="226"/>
      <c r="SN52" s="226"/>
      <c r="SO52" s="226"/>
      <c r="SP52" s="226"/>
      <c r="SQ52" s="226"/>
      <c r="SR52" s="226"/>
      <c r="SS52" s="226"/>
      <c r="ST52" s="226"/>
      <c r="SU52" s="226"/>
      <c r="SV52" s="226"/>
      <c r="SW52" s="226"/>
      <c r="SX52" s="226"/>
      <c r="SY52" s="226"/>
      <c r="SZ52" s="226"/>
      <c r="TA52" s="226"/>
      <c r="TB52" s="226"/>
      <c r="TC52" s="226"/>
    </row>
    <row r="53" spans="1:523">
      <c r="A53" s="194"/>
      <c r="B53" s="195"/>
      <c r="C53" s="86"/>
      <c r="D53" s="86"/>
      <c r="E53" s="196"/>
      <c r="F53" s="196"/>
      <c r="G53" s="197"/>
      <c r="H53" s="86"/>
      <c r="I53" s="86"/>
      <c r="J53" s="86"/>
      <c r="K53" s="224"/>
      <c r="L53" s="543"/>
      <c r="M53" s="72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26"/>
      <c r="FT53" s="226"/>
      <c r="FU53" s="226"/>
      <c r="FV53" s="226"/>
      <c r="FW53" s="226"/>
      <c r="FX53" s="226"/>
      <c r="FY53" s="226"/>
      <c r="FZ53" s="226"/>
      <c r="GA53" s="226"/>
      <c r="GB53" s="226"/>
      <c r="GC53" s="226"/>
      <c r="GD53" s="226"/>
      <c r="GE53" s="226"/>
      <c r="GF53" s="226"/>
      <c r="GG53" s="226"/>
      <c r="GH53" s="226"/>
      <c r="GI53" s="226"/>
      <c r="GJ53" s="226"/>
      <c r="GK53" s="226"/>
      <c r="GL53" s="226"/>
      <c r="GM53" s="226"/>
      <c r="GN53" s="226"/>
      <c r="GO53" s="226"/>
      <c r="GP53" s="226"/>
      <c r="GQ53" s="226"/>
      <c r="GR53" s="226"/>
      <c r="GS53" s="226"/>
      <c r="GT53" s="226"/>
      <c r="GU53" s="226"/>
      <c r="GV53" s="226"/>
      <c r="GW53" s="226"/>
      <c r="GX53" s="226"/>
      <c r="GY53" s="226"/>
      <c r="GZ53" s="226"/>
      <c r="HA53" s="226"/>
      <c r="HB53" s="226"/>
      <c r="HC53" s="226"/>
      <c r="HD53" s="226"/>
      <c r="HE53" s="226"/>
      <c r="HF53" s="226"/>
      <c r="HG53" s="226"/>
      <c r="HH53" s="226"/>
      <c r="HI53" s="226"/>
      <c r="HJ53" s="226"/>
      <c r="HK53" s="226"/>
      <c r="HL53" s="226"/>
      <c r="HM53" s="226"/>
      <c r="HN53" s="226"/>
      <c r="HO53" s="226"/>
      <c r="HP53" s="226"/>
      <c r="HQ53" s="226"/>
      <c r="HR53" s="226"/>
      <c r="HS53" s="226"/>
      <c r="HT53" s="226"/>
      <c r="HU53" s="226"/>
      <c r="HV53" s="226"/>
      <c r="HW53" s="226"/>
      <c r="HX53" s="226"/>
      <c r="HY53" s="226"/>
      <c r="HZ53" s="226"/>
      <c r="IA53" s="226"/>
      <c r="IB53" s="226"/>
      <c r="IC53" s="226"/>
      <c r="ID53" s="226"/>
      <c r="IE53" s="226"/>
      <c r="IF53" s="226"/>
      <c r="IG53" s="226"/>
      <c r="IH53" s="226"/>
      <c r="II53" s="226"/>
      <c r="IJ53" s="226"/>
      <c r="IK53" s="226"/>
      <c r="IL53" s="226"/>
      <c r="IM53" s="226"/>
      <c r="IN53" s="226"/>
      <c r="IO53" s="226"/>
      <c r="IP53" s="226"/>
      <c r="IQ53" s="226"/>
      <c r="IR53" s="226"/>
      <c r="IS53" s="226"/>
      <c r="IT53" s="226"/>
      <c r="IU53" s="226"/>
      <c r="IV53" s="226"/>
      <c r="IW53" s="226"/>
      <c r="IX53" s="226"/>
      <c r="IY53" s="226"/>
      <c r="IZ53" s="226"/>
      <c r="JA53" s="226"/>
      <c r="JB53" s="226"/>
      <c r="JC53" s="226"/>
      <c r="JD53" s="226"/>
      <c r="JE53" s="226"/>
      <c r="JF53" s="226"/>
      <c r="JG53" s="226"/>
      <c r="JH53" s="226"/>
      <c r="JI53" s="226"/>
      <c r="JJ53" s="226"/>
      <c r="JK53" s="226"/>
      <c r="JL53" s="226"/>
      <c r="JM53" s="226"/>
      <c r="JN53" s="226"/>
      <c r="JO53" s="226"/>
      <c r="JP53" s="226"/>
      <c r="JQ53" s="226"/>
      <c r="JR53" s="226"/>
      <c r="JS53" s="226"/>
      <c r="JT53" s="226"/>
      <c r="JU53" s="226"/>
      <c r="JV53" s="226"/>
      <c r="JW53" s="226"/>
      <c r="JX53" s="226"/>
      <c r="JY53" s="226"/>
      <c r="JZ53" s="226"/>
      <c r="KA53" s="226"/>
      <c r="KB53" s="226"/>
      <c r="KC53" s="226"/>
      <c r="KD53" s="226"/>
      <c r="KE53" s="226"/>
      <c r="KF53" s="226"/>
      <c r="KG53" s="226"/>
      <c r="KH53" s="226"/>
      <c r="KI53" s="226"/>
      <c r="KJ53" s="226"/>
      <c r="KK53" s="226"/>
      <c r="KL53" s="226"/>
      <c r="KM53" s="226"/>
      <c r="KN53" s="226"/>
      <c r="KO53" s="226"/>
      <c r="KP53" s="226"/>
      <c r="KQ53" s="226"/>
      <c r="KR53" s="226"/>
      <c r="KS53" s="226"/>
      <c r="KT53" s="226"/>
      <c r="KU53" s="226"/>
      <c r="KV53" s="226"/>
      <c r="KW53" s="226"/>
      <c r="KX53" s="226"/>
      <c r="KY53" s="226"/>
      <c r="KZ53" s="226"/>
      <c r="LA53" s="226"/>
      <c r="LB53" s="226"/>
      <c r="LC53" s="226"/>
      <c r="LD53" s="226"/>
      <c r="LE53" s="226"/>
      <c r="LF53" s="226"/>
      <c r="LG53" s="226"/>
      <c r="LH53" s="226"/>
      <c r="LI53" s="226"/>
      <c r="LJ53" s="226"/>
      <c r="LK53" s="226"/>
      <c r="LL53" s="226"/>
      <c r="LM53" s="226"/>
      <c r="LN53" s="226"/>
      <c r="LO53" s="226"/>
      <c r="LP53" s="226"/>
      <c r="LQ53" s="226"/>
      <c r="LR53" s="226"/>
      <c r="LS53" s="226"/>
      <c r="LT53" s="226"/>
      <c r="LU53" s="226"/>
      <c r="LV53" s="226"/>
      <c r="LW53" s="226"/>
      <c r="LX53" s="226"/>
      <c r="LY53" s="226"/>
      <c r="LZ53" s="226"/>
      <c r="MA53" s="226"/>
      <c r="MB53" s="226"/>
      <c r="MC53" s="226"/>
      <c r="MD53" s="226"/>
      <c r="ME53" s="226"/>
      <c r="MF53" s="226"/>
      <c r="MG53" s="226"/>
      <c r="MH53" s="226"/>
      <c r="MI53" s="226"/>
      <c r="MJ53" s="226"/>
      <c r="MK53" s="226"/>
      <c r="ML53" s="226"/>
      <c r="MM53" s="226"/>
      <c r="MN53" s="226"/>
      <c r="MO53" s="226"/>
      <c r="MP53" s="226"/>
      <c r="MQ53" s="226"/>
      <c r="MR53" s="226"/>
      <c r="MS53" s="226"/>
      <c r="MT53" s="226"/>
      <c r="MU53" s="226"/>
      <c r="MV53" s="226"/>
      <c r="MW53" s="226"/>
      <c r="MX53" s="226"/>
      <c r="MY53" s="226"/>
      <c r="MZ53" s="226"/>
      <c r="NA53" s="226"/>
      <c r="NB53" s="226"/>
      <c r="NC53" s="226"/>
      <c r="ND53" s="226"/>
      <c r="NE53" s="226"/>
      <c r="NF53" s="226"/>
      <c r="NG53" s="226"/>
      <c r="NH53" s="226"/>
      <c r="NI53" s="226"/>
      <c r="NJ53" s="226"/>
      <c r="NK53" s="226"/>
      <c r="NL53" s="226"/>
      <c r="NM53" s="226"/>
      <c r="NN53" s="226"/>
      <c r="NO53" s="226"/>
      <c r="NP53" s="226"/>
      <c r="NQ53" s="226"/>
      <c r="NR53" s="226"/>
      <c r="NS53" s="226"/>
      <c r="NT53" s="226"/>
      <c r="NU53" s="226"/>
      <c r="NV53" s="226"/>
      <c r="NW53" s="226"/>
      <c r="NX53" s="226"/>
      <c r="NY53" s="226"/>
      <c r="NZ53" s="226"/>
      <c r="OA53" s="226"/>
      <c r="OB53" s="226"/>
      <c r="OC53" s="226"/>
      <c r="OD53" s="226"/>
      <c r="OE53" s="226"/>
      <c r="OF53" s="226"/>
      <c r="OG53" s="226"/>
      <c r="OH53" s="226"/>
      <c r="OI53" s="226"/>
      <c r="OJ53" s="226"/>
      <c r="OK53" s="226"/>
      <c r="OL53" s="226"/>
      <c r="OM53" s="226"/>
      <c r="ON53" s="226"/>
      <c r="OO53" s="226"/>
      <c r="OP53" s="226"/>
      <c r="OQ53" s="226"/>
      <c r="OR53" s="226"/>
      <c r="OS53" s="226"/>
      <c r="OT53" s="226"/>
      <c r="OU53" s="226"/>
      <c r="OV53" s="226"/>
      <c r="OW53" s="226"/>
      <c r="OX53" s="226"/>
      <c r="OY53" s="226"/>
      <c r="OZ53" s="226"/>
      <c r="PA53" s="226"/>
      <c r="PB53" s="226"/>
      <c r="PC53" s="226"/>
      <c r="PD53" s="226"/>
      <c r="PE53" s="226"/>
      <c r="PF53" s="226"/>
      <c r="PG53" s="226"/>
      <c r="PH53" s="226"/>
      <c r="PI53" s="226"/>
      <c r="PJ53" s="226"/>
      <c r="PK53" s="226"/>
      <c r="PL53" s="226"/>
      <c r="PM53" s="226"/>
      <c r="PN53" s="226"/>
      <c r="PO53" s="226"/>
      <c r="PP53" s="226"/>
      <c r="PQ53" s="226"/>
      <c r="PR53" s="226"/>
      <c r="PS53" s="226"/>
      <c r="PT53" s="226"/>
      <c r="PU53" s="226"/>
      <c r="PV53" s="226"/>
      <c r="PW53" s="226"/>
      <c r="PX53" s="226"/>
      <c r="PY53" s="226"/>
      <c r="PZ53" s="226"/>
      <c r="QA53" s="226"/>
      <c r="QB53" s="226"/>
      <c r="QC53" s="226"/>
      <c r="QD53" s="226"/>
      <c r="QE53" s="226"/>
      <c r="QF53" s="226"/>
      <c r="QG53" s="226"/>
      <c r="QH53" s="226"/>
      <c r="QI53" s="226"/>
      <c r="QJ53" s="226"/>
      <c r="QK53" s="226"/>
      <c r="QL53" s="226"/>
      <c r="QM53" s="226"/>
      <c r="QN53" s="226"/>
      <c r="QO53" s="226"/>
      <c r="QP53" s="226"/>
      <c r="QQ53" s="226"/>
      <c r="QR53" s="226"/>
      <c r="QS53" s="226"/>
      <c r="QT53" s="226"/>
      <c r="QU53" s="226"/>
      <c r="QV53" s="226"/>
      <c r="QW53" s="226"/>
      <c r="QX53" s="226"/>
      <c r="QY53" s="226"/>
      <c r="QZ53" s="226"/>
      <c r="RA53" s="226"/>
      <c r="RB53" s="226"/>
      <c r="RC53" s="226"/>
      <c r="RD53" s="226"/>
      <c r="RE53" s="226"/>
      <c r="RF53" s="226"/>
      <c r="RG53" s="226"/>
      <c r="RH53" s="226"/>
      <c r="RI53" s="226"/>
      <c r="RJ53" s="226"/>
      <c r="RK53" s="226"/>
      <c r="RL53" s="226"/>
      <c r="RM53" s="226"/>
      <c r="RN53" s="226"/>
      <c r="RO53" s="226"/>
      <c r="RP53" s="226"/>
      <c r="RQ53" s="226"/>
      <c r="RR53" s="226"/>
      <c r="RS53" s="226"/>
      <c r="RT53" s="226"/>
      <c r="RU53" s="226"/>
      <c r="RV53" s="226"/>
      <c r="RW53" s="226"/>
      <c r="RX53" s="226"/>
      <c r="RY53" s="226"/>
      <c r="RZ53" s="226"/>
      <c r="SA53" s="226"/>
      <c r="SB53" s="226"/>
      <c r="SC53" s="226"/>
      <c r="SD53" s="226"/>
      <c r="SE53" s="226"/>
      <c r="SF53" s="226"/>
      <c r="SG53" s="226"/>
      <c r="SH53" s="226"/>
      <c r="SI53" s="226"/>
      <c r="SJ53" s="226"/>
      <c r="SK53" s="226"/>
      <c r="SL53" s="226"/>
      <c r="SM53" s="226"/>
      <c r="SN53" s="226"/>
      <c r="SO53" s="226"/>
      <c r="SP53" s="226"/>
      <c r="SQ53" s="226"/>
      <c r="SR53" s="226"/>
      <c r="SS53" s="226"/>
      <c r="ST53" s="226"/>
      <c r="SU53" s="226"/>
      <c r="SV53" s="226"/>
      <c r="SW53" s="226"/>
      <c r="SX53" s="226"/>
      <c r="SY53" s="226"/>
      <c r="SZ53" s="226"/>
      <c r="TA53" s="226"/>
      <c r="TB53" s="226"/>
      <c r="TC53" s="226"/>
    </row>
    <row r="54" spans="1:523">
      <c r="A54" s="194"/>
      <c r="B54" s="195"/>
      <c r="C54" s="198"/>
      <c r="D54" s="210"/>
      <c r="E54" s="196"/>
      <c r="F54" s="196"/>
      <c r="G54" s="197"/>
      <c r="H54" s="86"/>
      <c r="I54" s="86"/>
      <c r="J54" s="86"/>
      <c r="K54" s="225"/>
      <c r="L54" s="543"/>
      <c r="M54" s="72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26"/>
      <c r="FT54" s="226"/>
      <c r="FU54" s="226"/>
      <c r="FV54" s="226"/>
      <c r="FW54" s="226"/>
      <c r="FX54" s="226"/>
      <c r="FY54" s="226"/>
      <c r="FZ54" s="226"/>
      <c r="GA54" s="226"/>
      <c r="GB54" s="226"/>
      <c r="GC54" s="226"/>
      <c r="GD54" s="226"/>
      <c r="GE54" s="226"/>
      <c r="GF54" s="226"/>
      <c r="GG54" s="226"/>
      <c r="GH54" s="226"/>
      <c r="GI54" s="226"/>
      <c r="GJ54" s="226"/>
      <c r="GK54" s="226"/>
      <c r="GL54" s="226"/>
      <c r="GM54" s="226"/>
      <c r="GN54" s="226"/>
      <c r="GO54" s="226"/>
      <c r="GP54" s="226"/>
      <c r="GQ54" s="226"/>
      <c r="GR54" s="226"/>
      <c r="GS54" s="226"/>
      <c r="GT54" s="226"/>
      <c r="GU54" s="226"/>
      <c r="GV54" s="226"/>
      <c r="GW54" s="226"/>
      <c r="GX54" s="226"/>
      <c r="GY54" s="226"/>
      <c r="GZ54" s="226"/>
      <c r="HA54" s="226"/>
      <c r="HB54" s="226"/>
      <c r="HC54" s="226"/>
      <c r="HD54" s="226"/>
      <c r="HE54" s="226"/>
      <c r="HF54" s="226"/>
      <c r="HG54" s="226"/>
      <c r="HH54" s="226"/>
      <c r="HI54" s="226"/>
      <c r="HJ54" s="226"/>
      <c r="HK54" s="226"/>
      <c r="HL54" s="226"/>
      <c r="HM54" s="226"/>
      <c r="HN54" s="226"/>
      <c r="HO54" s="226"/>
      <c r="HP54" s="226"/>
      <c r="HQ54" s="226"/>
      <c r="HR54" s="226"/>
      <c r="HS54" s="226"/>
      <c r="HT54" s="226"/>
      <c r="HU54" s="226"/>
      <c r="HV54" s="226"/>
      <c r="HW54" s="226"/>
      <c r="HX54" s="226"/>
      <c r="HY54" s="226"/>
      <c r="HZ54" s="226"/>
      <c r="IA54" s="226"/>
      <c r="IB54" s="226"/>
      <c r="IC54" s="226"/>
      <c r="ID54" s="226"/>
      <c r="IE54" s="226"/>
      <c r="IF54" s="226"/>
      <c r="IG54" s="226"/>
      <c r="IH54" s="226"/>
      <c r="II54" s="226"/>
      <c r="IJ54" s="226"/>
      <c r="IK54" s="226"/>
      <c r="IL54" s="226"/>
      <c r="IM54" s="226"/>
      <c r="IN54" s="226"/>
      <c r="IO54" s="226"/>
      <c r="IP54" s="226"/>
      <c r="IQ54" s="226"/>
      <c r="IR54" s="226"/>
      <c r="IS54" s="226"/>
      <c r="IT54" s="226"/>
      <c r="IU54" s="226"/>
      <c r="IV54" s="226"/>
      <c r="IW54" s="226"/>
      <c r="IX54" s="226"/>
      <c r="IY54" s="226"/>
      <c r="IZ54" s="226"/>
      <c r="JA54" s="226"/>
      <c r="JB54" s="226"/>
      <c r="JC54" s="226"/>
      <c r="JD54" s="226"/>
      <c r="JE54" s="226"/>
      <c r="JF54" s="226"/>
      <c r="JG54" s="226"/>
      <c r="JH54" s="226"/>
      <c r="JI54" s="226"/>
      <c r="JJ54" s="226"/>
      <c r="JK54" s="226"/>
      <c r="JL54" s="226"/>
      <c r="JM54" s="226"/>
      <c r="JN54" s="226"/>
      <c r="JO54" s="226"/>
      <c r="JP54" s="226"/>
      <c r="JQ54" s="226"/>
      <c r="JR54" s="226"/>
      <c r="JS54" s="226"/>
      <c r="JT54" s="226"/>
      <c r="JU54" s="226"/>
      <c r="JV54" s="226"/>
      <c r="JW54" s="226"/>
      <c r="JX54" s="226"/>
      <c r="JY54" s="226"/>
      <c r="JZ54" s="226"/>
      <c r="KA54" s="226"/>
      <c r="KB54" s="226"/>
      <c r="KC54" s="226"/>
      <c r="KD54" s="226"/>
      <c r="KE54" s="226"/>
      <c r="KF54" s="226"/>
      <c r="KG54" s="226"/>
      <c r="KH54" s="226"/>
      <c r="KI54" s="226"/>
      <c r="KJ54" s="226"/>
      <c r="KK54" s="226"/>
      <c r="KL54" s="226"/>
      <c r="KM54" s="226"/>
      <c r="KN54" s="226"/>
      <c r="KO54" s="226"/>
      <c r="KP54" s="226"/>
      <c r="KQ54" s="226"/>
      <c r="KR54" s="226"/>
      <c r="KS54" s="226"/>
      <c r="KT54" s="226"/>
      <c r="KU54" s="226"/>
      <c r="KV54" s="226"/>
      <c r="KW54" s="226"/>
      <c r="KX54" s="226"/>
      <c r="KY54" s="226"/>
      <c r="KZ54" s="226"/>
      <c r="LA54" s="226"/>
      <c r="LB54" s="226"/>
      <c r="LC54" s="226"/>
      <c r="LD54" s="226"/>
      <c r="LE54" s="226"/>
      <c r="LF54" s="226"/>
      <c r="LG54" s="226"/>
      <c r="LH54" s="226"/>
      <c r="LI54" s="226"/>
      <c r="LJ54" s="226"/>
      <c r="LK54" s="226"/>
      <c r="LL54" s="226"/>
      <c r="LM54" s="226"/>
      <c r="LN54" s="226"/>
      <c r="LO54" s="226"/>
      <c r="LP54" s="226"/>
      <c r="LQ54" s="226"/>
      <c r="LR54" s="226"/>
      <c r="LS54" s="226"/>
      <c r="LT54" s="226"/>
      <c r="LU54" s="226"/>
      <c r="LV54" s="226"/>
      <c r="LW54" s="226"/>
      <c r="LX54" s="226"/>
      <c r="LY54" s="226"/>
      <c r="LZ54" s="226"/>
      <c r="MA54" s="226"/>
      <c r="MB54" s="226"/>
      <c r="MC54" s="226"/>
      <c r="MD54" s="226"/>
      <c r="ME54" s="226"/>
      <c r="MF54" s="226"/>
      <c r="MG54" s="226"/>
      <c r="MH54" s="226"/>
      <c r="MI54" s="226"/>
      <c r="MJ54" s="226"/>
      <c r="MK54" s="226"/>
      <c r="ML54" s="226"/>
      <c r="MM54" s="226"/>
      <c r="MN54" s="226"/>
      <c r="MO54" s="226"/>
      <c r="MP54" s="226"/>
      <c r="MQ54" s="226"/>
      <c r="MR54" s="226"/>
      <c r="MS54" s="226"/>
      <c r="MT54" s="226"/>
      <c r="MU54" s="226"/>
      <c r="MV54" s="226"/>
      <c r="MW54" s="226"/>
      <c r="MX54" s="226"/>
      <c r="MY54" s="226"/>
      <c r="MZ54" s="226"/>
      <c r="NA54" s="226"/>
      <c r="NB54" s="226"/>
      <c r="NC54" s="226"/>
      <c r="ND54" s="226"/>
      <c r="NE54" s="226"/>
      <c r="NF54" s="226"/>
      <c r="NG54" s="226"/>
      <c r="NH54" s="226"/>
      <c r="NI54" s="226"/>
      <c r="NJ54" s="226"/>
      <c r="NK54" s="226"/>
      <c r="NL54" s="226"/>
      <c r="NM54" s="226"/>
      <c r="NN54" s="226"/>
      <c r="NO54" s="226"/>
      <c r="NP54" s="226"/>
      <c r="NQ54" s="226"/>
      <c r="NR54" s="226"/>
      <c r="NS54" s="226"/>
      <c r="NT54" s="226"/>
      <c r="NU54" s="226"/>
      <c r="NV54" s="226"/>
      <c r="NW54" s="226"/>
      <c r="NX54" s="226"/>
      <c r="NY54" s="226"/>
      <c r="NZ54" s="226"/>
      <c r="OA54" s="226"/>
      <c r="OB54" s="226"/>
      <c r="OC54" s="226"/>
      <c r="OD54" s="226"/>
      <c r="OE54" s="226"/>
      <c r="OF54" s="226"/>
      <c r="OG54" s="226"/>
      <c r="OH54" s="226"/>
      <c r="OI54" s="226"/>
      <c r="OJ54" s="226"/>
      <c r="OK54" s="226"/>
      <c r="OL54" s="226"/>
      <c r="OM54" s="226"/>
      <c r="ON54" s="226"/>
      <c r="OO54" s="226"/>
      <c r="OP54" s="226"/>
      <c r="OQ54" s="226"/>
      <c r="OR54" s="226"/>
      <c r="OS54" s="226"/>
      <c r="OT54" s="226"/>
      <c r="OU54" s="226"/>
      <c r="OV54" s="226"/>
      <c r="OW54" s="226"/>
      <c r="OX54" s="226"/>
      <c r="OY54" s="226"/>
      <c r="OZ54" s="226"/>
      <c r="PA54" s="226"/>
      <c r="PB54" s="226"/>
      <c r="PC54" s="226"/>
      <c r="PD54" s="226"/>
      <c r="PE54" s="226"/>
      <c r="PF54" s="226"/>
      <c r="PG54" s="226"/>
      <c r="PH54" s="226"/>
      <c r="PI54" s="226"/>
      <c r="PJ54" s="226"/>
      <c r="PK54" s="226"/>
      <c r="PL54" s="226"/>
      <c r="PM54" s="226"/>
      <c r="PN54" s="226"/>
      <c r="PO54" s="226"/>
      <c r="PP54" s="226"/>
      <c r="PQ54" s="226"/>
      <c r="PR54" s="226"/>
      <c r="PS54" s="226"/>
      <c r="PT54" s="226"/>
      <c r="PU54" s="226"/>
      <c r="PV54" s="226"/>
      <c r="PW54" s="226"/>
      <c r="PX54" s="226"/>
      <c r="PY54" s="226"/>
      <c r="PZ54" s="226"/>
      <c r="QA54" s="226"/>
      <c r="QB54" s="226"/>
      <c r="QC54" s="226"/>
      <c r="QD54" s="226"/>
      <c r="QE54" s="226"/>
      <c r="QF54" s="226"/>
      <c r="QG54" s="226"/>
      <c r="QH54" s="226"/>
      <c r="QI54" s="226"/>
      <c r="QJ54" s="226"/>
      <c r="QK54" s="226"/>
      <c r="QL54" s="226"/>
      <c r="QM54" s="226"/>
      <c r="QN54" s="226"/>
      <c r="QO54" s="226"/>
      <c r="QP54" s="226"/>
      <c r="QQ54" s="226"/>
      <c r="QR54" s="226"/>
      <c r="QS54" s="226"/>
      <c r="QT54" s="226"/>
      <c r="QU54" s="226"/>
      <c r="QV54" s="226"/>
      <c r="QW54" s="226"/>
      <c r="QX54" s="226"/>
      <c r="QY54" s="226"/>
      <c r="QZ54" s="226"/>
      <c r="RA54" s="226"/>
      <c r="RB54" s="226"/>
      <c r="RC54" s="226"/>
      <c r="RD54" s="226"/>
      <c r="RE54" s="226"/>
      <c r="RF54" s="226"/>
      <c r="RG54" s="226"/>
      <c r="RH54" s="226"/>
      <c r="RI54" s="226"/>
      <c r="RJ54" s="226"/>
      <c r="RK54" s="226"/>
      <c r="RL54" s="226"/>
      <c r="RM54" s="226"/>
      <c r="RN54" s="226"/>
      <c r="RO54" s="226"/>
      <c r="RP54" s="226"/>
      <c r="RQ54" s="226"/>
      <c r="RR54" s="226"/>
      <c r="RS54" s="226"/>
      <c r="RT54" s="226"/>
      <c r="RU54" s="226"/>
      <c r="RV54" s="226"/>
      <c r="RW54" s="226"/>
      <c r="RX54" s="226"/>
      <c r="RY54" s="226"/>
      <c r="RZ54" s="226"/>
      <c r="SA54" s="226"/>
      <c r="SB54" s="226"/>
      <c r="SC54" s="226"/>
      <c r="SD54" s="226"/>
      <c r="SE54" s="226"/>
      <c r="SF54" s="226"/>
      <c r="SG54" s="226"/>
      <c r="SH54" s="226"/>
      <c r="SI54" s="226"/>
      <c r="SJ54" s="226"/>
      <c r="SK54" s="226"/>
      <c r="SL54" s="226"/>
      <c r="SM54" s="226"/>
      <c r="SN54" s="226"/>
      <c r="SO54" s="226"/>
      <c r="SP54" s="226"/>
      <c r="SQ54" s="226"/>
      <c r="SR54" s="226"/>
      <c r="SS54" s="226"/>
      <c r="ST54" s="226"/>
      <c r="SU54" s="226"/>
      <c r="SV54" s="226"/>
      <c r="SW54" s="226"/>
      <c r="SX54" s="226"/>
      <c r="SY54" s="226"/>
      <c r="SZ54" s="226"/>
      <c r="TA54" s="226"/>
      <c r="TB54" s="226"/>
      <c r="TC54" s="226"/>
    </row>
    <row r="55" spans="1:523">
      <c r="A55" s="194"/>
      <c r="B55" s="195"/>
      <c r="C55" s="198"/>
      <c r="D55" s="198"/>
      <c r="E55" s="206"/>
      <c r="F55" s="196"/>
      <c r="G55" s="197"/>
      <c r="H55" s="86"/>
      <c r="I55" s="86"/>
      <c r="J55" s="86"/>
      <c r="K55" s="224"/>
      <c r="L55" s="543"/>
      <c r="M55" s="72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26"/>
      <c r="FT55" s="226"/>
      <c r="FU55" s="226"/>
      <c r="FV55" s="226"/>
      <c r="FW55" s="226"/>
      <c r="FX55" s="226"/>
      <c r="FY55" s="226"/>
      <c r="FZ55" s="226"/>
      <c r="GA55" s="226"/>
      <c r="GB55" s="226"/>
      <c r="GC55" s="226"/>
      <c r="GD55" s="226"/>
      <c r="GE55" s="226"/>
      <c r="GF55" s="226"/>
      <c r="GG55" s="226"/>
      <c r="GH55" s="226"/>
      <c r="GI55" s="226"/>
      <c r="GJ55" s="226"/>
      <c r="GK55" s="226"/>
      <c r="GL55" s="226"/>
      <c r="GM55" s="226"/>
      <c r="GN55" s="226"/>
      <c r="GO55" s="226"/>
      <c r="GP55" s="226"/>
      <c r="GQ55" s="226"/>
      <c r="GR55" s="226"/>
      <c r="GS55" s="226"/>
      <c r="GT55" s="226"/>
      <c r="GU55" s="226"/>
      <c r="GV55" s="226"/>
      <c r="GW55" s="226"/>
      <c r="GX55" s="226"/>
      <c r="GY55" s="226"/>
      <c r="GZ55" s="226"/>
      <c r="HA55" s="226"/>
      <c r="HB55" s="226"/>
      <c r="HC55" s="226"/>
      <c r="HD55" s="226"/>
      <c r="HE55" s="226"/>
      <c r="HF55" s="226"/>
      <c r="HG55" s="226"/>
      <c r="HH55" s="226"/>
      <c r="HI55" s="226"/>
      <c r="HJ55" s="226"/>
      <c r="HK55" s="226"/>
      <c r="HL55" s="226"/>
      <c r="HM55" s="226"/>
      <c r="HN55" s="226"/>
      <c r="HO55" s="226"/>
      <c r="HP55" s="226"/>
      <c r="HQ55" s="226"/>
      <c r="HR55" s="226"/>
      <c r="HS55" s="226"/>
      <c r="HT55" s="226"/>
      <c r="HU55" s="226"/>
      <c r="HV55" s="226"/>
      <c r="HW55" s="226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  <c r="II55" s="226"/>
      <c r="IJ55" s="226"/>
      <c r="IK55" s="226"/>
      <c r="IL55" s="226"/>
      <c r="IM55" s="226"/>
      <c r="IN55" s="226"/>
      <c r="IO55" s="226"/>
      <c r="IP55" s="226"/>
      <c r="IQ55" s="226"/>
      <c r="IR55" s="226"/>
      <c r="IS55" s="226"/>
      <c r="IT55" s="226"/>
      <c r="IU55" s="226"/>
      <c r="IV55" s="226"/>
      <c r="IW55" s="226"/>
      <c r="IX55" s="226"/>
      <c r="IY55" s="226"/>
      <c r="IZ55" s="226"/>
      <c r="JA55" s="226"/>
      <c r="JB55" s="226"/>
      <c r="JC55" s="226"/>
      <c r="JD55" s="226"/>
      <c r="JE55" s="226"/>
      <c r="JF55" s="226"/>
      <c r="JG55" s="226"/>
      <c r="JH55" s="226"/>
      <c r="JI55" s="226"/>
      <c r="JJ55" s="226"/>
      <c r="JK55" s="226"/>
      <c r="JL55" s="226"/>
      <c r="JM55" s="226"/>
      <c r="JN55" s="226"/>
      <c r="JO55" s="226"/>
      <c r="JP55" s="226"/>
      <c r="JQ55" s="226"/>
      <c r="JR55" s="226"/>
      <c r="JS55" s="226"/>
      <c r="JT55" s="226"/>
      <c r="JU55" s="226"/>
      <c r="JV55" s="226"/>
      <c r="JW55" s="226"/>
      <c r="JX55" s="226"/>
      <c r="JY55" s="226"/>
      <c r="JZ55" s="226"/>
      <c r="KA55" s="226"/>
      <c r="KB55" s="226"/>
      <c r="KC55" s="226"/>
      <c r="KD55" s="226"/>
      <c r="KE55" s="226"/>
      <c r="KF55" s="226"/>
      <c r="KG55" s="226"/>
      <c r="KH55" s="226"/>
      <c r="KI55" s="226"/>
      <c r="KJ55" s="226"/>
      <c r="KK55" s="226"/>
      <c r="KL55" s="226"/>
      <c r="KM55" s="226"/>
      <c r="KN55" s="226"/>
      <c r="KO55" s="226"/>
      <c r="KP55" s="226"/>
      <c r="KQ55" s="226"/>
      <c r="KR55" s="226"/>
      <c r="KS55" s="226"/>
      <c r="KT55" s="226"/>
      <c r="KU55" s="226"/>
      <c r="KV55" s="226"/>
      <c r="KW55" s="226"/>
      <c r="KX55" s="226"/>
      <c r="KY55" s="226"/>
      <c r="KZ55" s="226"/>
      <c r="LA55" s="226"/>
      <c r="LB55" s="226"/>
      <c r="LC55" s="226"/>
      <c r="LD55" s="226"/>
      <c r="LE55" s="226"/>
      <c r="LF55" s="226"/>
      <c r="LG55" s="226"/>
      <c r="LH55" s="226"/>
      <c r="LI55" s="226"/>
      <c r="LJ55" s="226"/>
      <c r="LK55" s="226"/>
      <c r="LL55" s="226"/>
      <c r="LM55" s="226"/>
      <c r="LN55" s="226"/>
      <c r="LO55" s="226"/>
      <c r="LP55" s="226"/>
      <c r="LQ55" s="226"/>
      <c r="LR55" s="226"/>
      <c r="LS55" s="226"/>
      <c r="LT55" s="226"/>
      <c r="LU55" s="226"/>
      <c r="LV55" s="226"/>
      <c r="LW55" s="226"/>
      <c r="LX55" s="226"/>
      <c r="LY55" s="226"/>
      <c r="LZ55" s="226"/>
      <c r="MA55" s="226"/>
      <c r="MB55" s="226"/>
      <c r="MC55" s="226"/>
      <c r="MD55" s="226"/>
      <c r="ME55" s="226"/>
      <c r="MF55" s="226"/>
      <c r="MG55" s="226"/>
      <c r="MH55" s="226"/>
      <c r="MI55" s="226"/>
      <c r="MJ55" s="226"/>
      <c r="MK55" s="226"/>
      <c r="ML55" s="226"/>
      <c r="MM55" s="226"/>
      <c r="MN55" s="226"/>
      <c r="MO55" s="226"/>
      <c r="MP55" s="226"/>
      <c r="MQ55" s="226"/>
      <c r="MR55" s="226"/>
      <c r="MS55" s="226"/>
      <c r="MT55" s="226"/>
      <c r="MU55" s="226"/>
      <c r="MV55" s="226"/>
      <c r="MW55" s="226"/>
      <c r="MX55" s="226"/>
      <c r="MY55" s="226"/>
      <c r="MZ55" s="226"/>
      <c r="NA55" s="226"/>
      <c r="NB55" s="226"/>
      <c r="NC55" s="226"/>
      <c r="ND55" s="226"/>
      <c r="NE55" s="226"/>
      <c r="NF55" s="226"/>
      <c r="NG55" s="226"/>
      <c r="NH55" s="226"/>
      <c r="NI55" s="226"/>
      <c r="NJ55" s="226"/>
      <c r="NK55" s="226"/>
      <c r="NL55" s="226"/>
      <c r="NM55" s="226"/>
      <c r="NN55" s="226"/>
      <c r="NO55" s="226"/>
      <c r="NP55" s="226"/>
      <c r="NQ55" s="226"/>
      <c r="NR55" s="226"/>
      <c r="NS55" s="226"/>
      <c r="NT55" s="226"/>
      <c r="NU55" s="226"/>
      <c r="NV55" s="226"/>
      <c r="NW55" s="226"/>
      <c r="NX55" s="226"/>
      <c r="NY55" s="226"/>
      <c r="NZ55" s="226"/>
      <c r="OA55" s="226"/>
      <c r="OB55" s="226"/>
      <c r="OC55" s="226"/>
      <c r="OD55" s="226"/>
      <c r="OE55" s="226"/>
      <c r="OF55" s="226"/>
      <c r="OG55" s="226"/>
      <c r="OH55" s="226"/>
      <c r="OI55" s="226"/>
      <c r="OJ55" s="226"/>
      <c r="OK55" s="226"/>
      <c r="OL55" s="226"/>
      <c r="OM55" s="226"/>
      <c r="ON55" s="226"/>
      <c r="OO55" s="226"/>
      <c r="OP55" s="226"/>
      <c r="OQ55" s="226"/>
      <c r="OR55" s="226"/>
      <c r="OS55" s="226"/>
      <c r="OT55" s="226"/>
      <c r="OU55" s="226"/>
      <c r="OV55" s="226"/>
      <c r="OW55" s="226"/>
      <c r="OX55" s="226"/>
      <c r="OY55" s="226"/>
      <c r="OZ55" s="226"/>
      <c r="PA55" s="226"/>
      <c r="PB55" s="226"/>
      <c r="PC55" s="226"/>
      <c r="PD55" s="226"/>
      <c r="PE55" s="226"/>
      <c r="PF55" s="226"/>
      <c r="PG55" s="226"/>
      <c r="PH55" s="226"/>
      <c r="PI55" s="226"/>
      <c r="PJ55" s="226"/>
      <c r="PK55" s="226"/>
      <c r="PL55" s="226"/>
      <c r="PM55" s="226"/>
      <c r="PN55" s="226"/>
      <c r="PO55" s="226"/>
      <c r="PP55" s="226"/>
      <c r="PQ55" s="226"/>
      <c r="PR55" s="226"/>
      <c r="PS55" s="226"/>
      <c r="PT55" s="226"/>
      <c r="PU55" s="226"/>
      <c r="PV55" s="226"/>
      <c r="PW55" s="226"/>
      <c r="PX55" s="226"/>
      <c r="PY55" s="226"/>
      <c r="PZ55" s="226"/>
      <c r="QA55" s="226"/>
      <c r="QB55" s="226"/>
      <c r="QC55" s="226"/>
      <c r="QD55" s="226"/>
      <c r="QE55" s="226"/>
      <c r="QF55" s="226"/>
      <c r="QG55" s="226"/>
      <c r="QH55" s="226"/>
      <c r="QI55" s="226"/>
      <c r="QJ55" s="226"/>
      <c r="QK55" s="226"/>
      <c r="QL55" s="226"/>
      <c r="QM55" s="226"/>
      <c r="QN55" s="226"/>
      <c r="QO55" s="226"/>
      <c r="QP55" s="226"/>
      <c r="QQ55" s="226"/>
      <c r="QR55" s="226"/>
      <c r="QS55" s="226"/>
      <c r="QT55" s="226"/>
      <c r="QU55" s="226"/>
      <c r="QV55" s="226"/>
      <c r="QW55" s="226"/>
      <c r="QX55" s="226"/>
      <c r="QY55" s="226"/>
      <c r="QZ55" s="226"/>
      <c r="RA55" s="226"/>
      <c r="RB55" s="226"/>
      <c r="RC55" s="226"/>
      <c r="RD55" s="226"/>
      <c r="RE55" s="226"/>
      <c r="RF55" s="226"/>
      <c r="RG55" s="226"/>
      <c r="RH55" s="226"/>
      <c r="RI55" s="226"/>
      <c r="RJ55" s="226"/>
      <c r="RK55" s="226"/>
      <c r="RL55" s="226"/>
      <c r="RM55" s="226"/>
      <c r="RN55" s="226"/>
      <c r="RO55" s="226"/>
      <c r="RP55" s="226"/>
      <c r="RQ55" s="226"/>
      <c r="RR55" s="226"/>
      <c r="RS55" s="226"/>
      <c r="RT55" s="226"/>
      <c r="RU55" s="226"/>
      <c r="RV55" s="226"/>
      <c r="RW55" s="226"/>
      <c r="RX55" s="226"/>
      <c r="RY55" s="226"/>
      <c r="RZ55" s="226"/>
      <c r="SA55" s="226"/>
      <c r="SB55" s="226"/>
      <c r="SC55" s="226"/>
      <c r="SD55" s="226"/>
      <c r="SE55" s="226"/>
      <c r="SF55" s="226"/>
      <c r="SG55" s="226"/>
      <c r="SH55" s="226"/>
      <c r="SI55" s="226"/>
      <c r="SJ55" s="226"/>
      <c r="SK55" s="226"/>
      <c r="SL55" s="226"/>
      <c r="SM55" s="226"/>
      <c r="SN55" s="226"/>
      <c r="SO55" s="226"/>
      <c r="SP55" s="226"/>
      <c r="SQ55" s="226"/>
      <c r="SR55" s="226"/>
      <c r="SS55" s="226"/>
      <c r="ST55" s="226"/>
      <c r="SU55" s="226"/>
      <c r="SV55" s="226"/>
      <c r="SW55" s="226"/>
      <c r="SX55" s="226"/>
      <c r="SY55" s="226"/>
      <c r="SZ55" s="226"/>
      <c r="TA55" s="226"/>
      <c r="TB55" s="226"/>
      <c r="TC55" s="226"/>
    </row>
    <row r="56" spans="1:523">
      <c r="A56" s="194"/>
      <c r="B56" s="195"/>
      <c r="C56" s="198"/>
      <c r="D56" s="198"/>
      <c r="E56" s="206"/>
      <c r="F56" s="196"/>
      <c r="G56" s="197"/>
      <c r="H56" s="86"/>
      <c r="I56" s="86"/>
      <c r="J56" s="86"/>
      <c r="K56" s="224"/>
      <c r="L56" s="543"/>
      <c r="M56" s="72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GT56" s="226"/>
      <c r="GU56" s="226"/>
      <c r="GV56" s="226"/>
      <c r="GW56" s="226"/>
      <c r="GX56" s="226"/>
      <c r="GY56" s="226"/>
      <c r="GZ56" s="226"/>
      <c r="HA56" s="226"/>
      <c r="HB56" s="226"/>
      <c r="HC56" s="226"/>
      <c r="HD56" s="226"/>
      <c r="HE56" s="226"/>
      <c r="HF56" s="226"/>
      <c r="HG56" s="226"/>
      <c r="HH56" s="226"/>
      <c r="HI56" s="226"/>
      <c r="HJ56" s="226"/>
      <c r="HK56" s="226"/>
      <c r="HL56" s="226"/>
      <c r="HM56" s="226"/>
      <c r="HN56" s="226"/>
      <c r="HO56" s="226"/>
      <c r="HP56" s="226"/>
      <c r="HQ56" s="226"/>
      <c r="HR56" s="226"/>
      <c r="HS56" s="226"/>
      <c r="HT56" s="226"/>
      <c r="HU56" s="226"/>
      <c r="HV56" s="226"/>
      <c r="HW56" s="226"/>
      <c r="HX56" s="226"/>
      <c r="HY56" s="226"/>
      <c r="HZ56" s="226"/>
      <c r="IA56" s="226"/>
      <c r="IB56" s="226"/>
      <c r="IC56" s="226"/>
      <c r="ID56" s="226"/>
      <c r="IE56" s="226"/>
      <c r="IF56" s="226"/>
      <c r="IG56" s="226"/>
      <c r="IH56" s="226"/>
      <c r="II56" s="226"/>
      <c r="IJ56" s="226"/>
      <c r="IK56" s="226"/>
      <c r="IL56" s="226"/>
      <c r="IM56" s="226"/>
      <c r="IN56" s="226"/>
      <c r="IO56" s="226"/>
      <c r="IP56" s="226"/>
      <c r="IQ56" s="226"/>
      <c r="IR56" s="226"/>
      <c r="IS56" s="226"/>
      <c r="IT56" s="226"/>
      <c r="IU56" s="226"/>
      <c r="IV56" s="226"/>
      <c r="IW56" s="226"/>
      <c r="IX56" s="226"/>
      <c r="IY56" s="226"/>
      <c r="IZ56" s="226"/>
      <c r="JA56" s="226"/>
      <c r="JB56" s="226"/>
      <c r="JC56" s="226"/>
      <c r="JD56" s="226"/>
      <c r="JE56" s="226"/>
      <c r="JF56" s="226"/>
      <c r="JG56" s="226"/>
      <c r="JH56" s="226"/>
      <c r="JI56" s="226"/>
      <c r="JJ56" s="226"/>
      <c r="JK56" s="226"/>
      <c r="JL56" s="226"/>
      <c r="JM56" s="226"/>
      <c r="JN56" s="226"/>
      <c r="JO56" s="226"/>
      <c r="JP56" s="226"/>
      <c r="JQ56" s="226"/>
      <c r="JR56" s="226"/>
      <c r="JS56" s="226"/>
      <c r="JT56" s="226"/>
      <c r="JU56" s="226"/>
      <c r="JV56" s="226"/>
      <c r="JW56" s="226"/>
      <c r="JX56" s="226"/>
      <c r="JY56" s="226"/>
      <c r="JZ56" s="226"/>
      <c r="KA56" s="226"/>
      <c r="KB56" s="226"/>
      <c r="KC56" s="226"/>
      <c r="KD56" s="226"/>
      <c r="KE56" s="226"/>
      <c r="KF56" s="226"/>
      <c r="KG56" s="226"/>
      <c r="KH56" s="226"/>
      <c r="KI56" s="226"/>
      <c r="KJ56" s="226"/>
      <c r="KK56" s="226"/>
      <c r="KL56" s="226"/>
      <c r="KM56" s="226"/>
      <c r="KN56" s="226"/>
      <c r="KO56" s="226"/>
      <c r="KP56" s="226"/>
      <c r="KQ56" s="226"/>
      <c r="KR56" s="226"/>
      <c r="KS56" s="226"/>
      <c r="KT56" s="226"/>
      <c r="KU56" s="226"/>
      <c r="KV56" s="226"/>
      <c r="KW56" s="226"/>
      <c r="KX56" s="226"/>
      <c r="KY56" s="226"/>
      <c r="KZ56" s="226"/>
      <c r="LA56" s="226"/>
      <c r="LB56" s="226"/>
      <c r="LC56" s="226"/>
      <c r="LD56" s="226"/>
      <c r="LE56" s="226"/>
      <c r="LF56" s="226"/>
      <c r="LG56" s="226"/>
      <c r="LH56" s="226"/>
      <c r="LI56" s="226"/>
      <c r="LJ56" s="226"/>
      <c r="LK56" s="226"/>
      <c r="LL56" s="226"/>
      <c r="LM56" s="226"/>
      <c r="LN56" s="226"/>
      <c r="LO56" s="226"/>
      <c r="LP56" s="226"/>
      <c r="LQ56" s="226"/>
      <c r="LR56" s="226"/>
      <c r="LS56" s="226"/>
      <c r="LT56" s="226"/>
      <c r="LU56" s="226"/>
      <c r="LV56" s="226"/>
      <c r="LW56" s="226"/>
      <c r="LX56" s="226"/>
      <c r="LY56" s="226"/>
      <c r="LZ56" s="226"/>
      <c r="MA56" s="226"/>
      <c r="MB56" s="226"/>
      <c r="MC56" s="226"/>
      <c r="MD56" s="226"/>
      <c r="ME56" s="226"/>
      <c r="MF56" s="226"/>
      <c r="MG56" s="226"/>
      <c r="MH56" s="226"/>
      <c r="MI56" s="226"/>
      <c r="MJ56" s="226"/>
      <c r="MK56" s="226"/>
      <c r="ML56" s="226"/>
      <c r="MM56" s="226"/>
      <c r="MN56" s="226"/>
      <c r="MO56" s="226"/>
      <c r="MP56" s="226"/>
      <c r="MQ56" s="226"/>
      <c r="MR56" s="226"/>
      <c r="MS56" s="226"/>
      <c r="MT56" s="226"/>
      <c r="MU56" s="226"/>
      <c r="MV56" s="226"/>
      <c r="MW56" s="226"/>
      <c r="MX56" s="226"/>
      <c r="MY56" s="226"/>
      <c r="MZ56" s="226"/>
      <c r="NA56" s="226"/>
      <c r="NB56" s="226"/>
      <c r="NC56" s="226"/>
      <c r="ND56" s="226"/>
      <c r="NE56" s="226"/>
      <c r="NF56" s="226"/>
      <c r="NG56" s="226"/>
      <c r="NH56" s="226"/>
      <c r="NI56" s="226"/>
      <c r="NJ56" s="226"/>
      <c r="NK56" s="226"/>
      <c r="NL56" s="226"/>
      <c r="NM56" s="226"/>
      <c r="NN56" s="226"/>
      <c r="NO56" s="226"/>
      <c r="NP56" s="226"/>
      <c r="NQ56" s="226"/>
      <c r="NR56" s="226"/>
      <c r="NS56" s="226"/>
      <c r="NT56" s="226"/>
      <c r="NU56" s="226"/>
      <c r="NV56" s="226"/>
      <c r="NW56" s="226"/>
      <c r="NX56" s="226"/>
      <c r="NY56" s="226"/>
      <c r="NZ56" s="226"/>
      <c r="OA56" s="226"/>
      <c r="OB56" s="226"/>
      <c r="OC56" s="226"/>
      <c r="OD56" s="226"/>
      <c r="OE56" s="226"/>
      <c r="OF56" s="226"/>
      <c r="OG56" s="226"/>
      <c r="OH56" s="226"/>
      <c r="OI56" s="226"/>
      <c r="OJ56" s="226"/>
      <c r="OK56" s="226"/>
      <c r="OL56" s="226"/>
      <c r="OM56" s="226"/>
      <c r="ON56" s="226"/>
      <c r="OO56" s="226"/>
      <c r="OP56" s="226"/>
      <c r="OQ56" s="226"/>
      <c r="OR56" s="226"/>
      <c r="OS56" s="226"/>
      <c r="OT56" s="226"/>
      <c r="OU56" s="226"/>
      <c r="OV56" s="226"/>
      <c r="OW56" s="226"/>
      <c r="OX56" s="226"/>
      <c r="OY56" s="226"/>
      <c r="OZ56" s="226"/>
      <c r="PA56" s="226"/>
      <c r="PB56" s="226"/>
      <c r="PC56" s="226"/>
      <c r="PD56" s="226"/>
      <c r="PE56" s="226"/>
      <c r="PF56" s="226"/>
      <c r="PG56" s="226"/>
      <c r="PH56" s="226"/>
      <c r="PI56" s="226"/>
      <c r="PJ56" s="226"/>
      <c r="PK56" s="226"/>
      <c r="PL56" s="226"/>
      <c r="PM56" s="226"/>
      <c r="PN56" s="226"/>
      <c r="PO56" s="226"/>
      <c r="PP56" s="226"/>
      <c r="PQ56" s="226"/>
      <c r="PR56" s="226"/>
      <c r="PS56" s="226"/>
      <c r="PT56" s="226"/>
      <c r="PU56" s="226"/>
      <c r="PV56" s="226"/>
      <c r="PW56" s="226"/>
      <c r="PX56" s="226"/>
      <c r="PY56" s="226"/>
      <c r="PZ56" s="226"/>
      <c r="QA56" s="226"/>
      <c r="QB56" s="226"/>
      <c r="QC56" s="226"/>
      <c r="QD56" s="226"/>
      <c r="QE56" s="226"/>
      <c r="QF56" s="226"/>
      <c r="QG56" s="226"/>
      <c r="QH56" s="226"/>
      <c r="QI56" s="226"/>
      <c r="QJ56" s="226"/>
      <c r="QK56" s="226"/>
      <c r="QL56" s="226"/>
      <c r="QM56" s="226"/>
      <c r="QN56" s="226"/>
      <c r="QO56" s="226"/>
      <c r="QP56" s="226"/>
      <c r="QQ56" s="226"/>
      <c r="QR56" s="226"/>
      <c r="QS56" s="226"/>
      <c r="QT56" s="226"/>
      <c r="QU56" s="226"/>
      <c r="QV56" s="226"/>
      <c r="QW56" s="226"/>
      <c r="QX56" s="226"/>
      <c r="QY56" s="226"/>
      <c r="QZ56" s="226"/>
      <c r="RA56" s="226"/>
      <c r="RB56" s="226"/>
      <c r="RC56" s="226"/>
      <c r="RD56" s="226"/>
      <c r="RE56" s="226"/>
      <c r="RF56" s="226"/>
      <c r="RG56" s="226"/>
      <c r="RH56" s="226"/>
      <c r="RI56" s="226"/>
      <c r="RJ56" s="226"/>
      <c r="RK56" s="226"/>
      <c r="RL56" s="226"/>
      <c r="RM56" s="226"/>
      <c r="RN56" s="226"/>
      <c r="RO56" s="226"/>
      <c r="RP56" s="226"/>
      <c r="RQ56" s="226"/>
      <c r="RR56" s="226"/>
      <c r="RS56" s="226"/>
      <c r="RT56" s="226"/>
      <c r="RU56" s="226"/>
      <c r="RV56" s="226"/>
      <c r="RW56" s="226"/>
      <c r="RX56" s="226"/>
      <c r="RY56" s="226"/>
      <c r="RZ56" s="226"/>
      <c r="SA56" s="226"/>
      <c r="SB56" s="226"/>
      <c r="SC56" s="226"/>
      <c r="SD56" s="226"/>
      <c r="SE56" s="226"/>
      <c r="SF56" s="226"/>
      <c r="SG56" s="226"/>
      <c r="SH56" s="226"/>
      <c r="SI56" s="226"/>
      <c r="SJ56" s="226"/>
      <c r="SK56" s="226"/>
      <c r="SL56" s="226"/>
      <c r="SM56" s="226"/>
      <c r="SN56" s="226"/>
      <c r="SO56" s="226"/>
      <c r="SP56" s="226"/>
      <c r="SQ56" s="226"/>
      <c r="SR56" s="226"/>
      <c r="SS56" s="226"/>
      <c r="ST56" s="226"/>
      <c r="SU56" s="226"/>
      <c r="SV56" s="226"/>
      <c r="SW56" s="226"/>
      <c r="SX56" s="226"/>
      <c r="SY56" s="226"/>
      <c r="SZ56" s="226"/>
      <c r="TA56" s="226"/>
      <c r="TB56" s="226"/>
      <c r="TC56" s="226"/>
    </row>
    <row r="57" spans="1:523">
      <c r="A57" s="194"/>
      <c r="B57" s="195"/>
      <c r="C57" s="198"/>
      <c r="D57" s="198"/>
      <c r="E57" s="206"/>
      <c r="F57" s="196"/>
      <c r="G57" s="197"/>
      <c r="H57" s="86"/>
      <c r="I57" s="86"/>
      <c r="J57" s="86"/>
      <c r="K57" s="224"/>
      <c r="L57" s="543"/>
      <c r="M57" s="72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26"/>
      <c r="FT57" s="226"/>
      <c r="FU57" s="226"/>
      <c r="FV57" s="226"/>
      <c r="FW57" s="226"/>
      <c r="FX57" s="226"/>
      <c r="FY57" s="226"/>
      <c r="FZ57" s="226"/>
      <c r="GA57" s="226"/>
      <c r="GB57" s="226"/>
      <c r="GC57" s="226"/>
      <c r="GD57" s="226"/>
      <c r="GE57" s="226"/>
      <c r="GF57" s="226"/>
      <c r="GG57" s="226"/>
      <c r="GH57" s="226"/>
      <c r="GI57" s="226"/>
      <c r="GJ57" s="226"/>
      <c r="GK57" s="226"/>
      <c r="GL57" s="226"/>
      <c r="GM57" s="226"/>
      <c r="GN57" s="226"/>
      <c r="GO57" s="226"/>
      <c r="GP57" s="226"/>
      <c r="GQ57" s="226"/>
      <c r="GR57" s="226"/>
      <c r="GS57" s="226"/>
      <c r="GT57" s="226"/>
      <c r="GU57" s="226"/>
      <c r="GV57" s="226"/>
      <c r="GW57" s="226"/>
      <c r="GX57" s="226"/>
      <c r="GY57" s="226"/>
      <c r="GZ57" s="226"/>
      <c r="HA57" s="226"/>
      <c r="HB57" s="226"/>
      <c r="HC57" s="226"/>
      <c r="HD57" s="226"/>
      <c r="HE57" s="226"/>
      <c r="HF57" s="226"/>
      <c r="HG57" s="226"/>
      <c r="HH57" s="226"/>
      <c r="HI57" s="226"/>
      <c r="HJ57" s="226"/>
      <c r="HK57" s="226"/>
      <c r="HL57" s="226"/>
      <c r="HM57" s="226"/>
      <c r="HN57" s="226"/>
      <c r="HO57" s="226"/>
      <c r="HP57" s="226"/>
      <c r="HQ57" s="226"/>
      <c r="HR57" s="226"/>
      <c r="HS57" s="226"/>
      <c r="HT57" s="226"/>
      <c r="HU57" s="226"/>
      <c r="HV57" s="226"/>
      <c r="HW57" s="226"/>
      <c r="HX57" s="226"/>
      <c r="HY57" s="226"/>
      <c r="HZ57" s="226"/>
      <c r="IA57" s="226"/>
      <c r="IB57" s="226"/>
      <c r="IC57" s="226"/>
      <c r="ID57" s="226"/>
      <c r="IE57" s="226"/>
      <c r="IF57" s="226"/>
      <c r="IG57" s="226"/>
      <c r="IH57" s="226"/>
      <c r="II57" s="226"/>
      <c r="IJ57" s="226"/>
      <c r="IK57" s="226"/>
      <c r="IL57" s="226"/>
      <c r="IM57" s="226"/>
      <c r="IN57" s="226"/>
      <c r="IO57" s="226"/>
      <c r="IP57" s="226"/>
      <c r="IQ57" s="226"/>
      <c r="IR57" s="226"/>
      <c r="IS57" s="226"/>
      <c r="IT57" s="226"/>
      <c r="IU57" s="226"/>
      <c r="IV57" s="226"/>
      <c r="IW57" s="226"/>
      <c r="IX57" s="226"/>
      <c r="IY57" s="226"/>
      <c r="IZ57" s="226"/>
      <c r="JA57" s="226"/>
      <c r="JB57" s="226"/>
      <c r="JC57" s="226"/>
      <c r="JD57" s="226"/>
      <c r="JE57" s="226"/>
      <c r="JF57" s="226"/>
      <c r="JG57" s="226"/>
      <c r="JH57" s="226"/>
      <c r="JI57" s="226"/>
      <c r="JJ57" s="226"/>
      <c r="JK57" s="226"/>
      <c r="JL57" s="226"/>
      <c r="JM57" s="226"/>
      <c r="JN57" s="226"/>
      <c r="JO57" s="226"/>
      <c r="JP57" s="226"/>
      <c r="JQ57" s="226"/>
      <c r="JR57" s="226"/>
      <c r="JS57" s="226"/>
      <c r="JT57" s="226"/>
      <c r="JU57" s="226"/>
      <c r="JV57" s="226"/>
      <c r="JW57" s="226"/>
      <c r="JX57" s="226"/>
      <c r="JY57" s="226"/>
      <c r="JZ57" s="226"/>
      <c r="KA57" s="226"/>
      <c r="KB57" s="226"/>
      <c r="KC57" s="226"/>
      <c r="KD57" s="226"/>
      <c r="KE57" s="226"/>
      <c r="KF57" s="226"/>
      <c r="KG57" s="226"/>
      <c r="KH57" s="226"/>
      <c r="KI57" s="226"/>
      <c r="KJ57" s="226"/>
      <c r="KK57" s="226"/>
      <c r="KL57" s="226"/>
      <c r="KM57" s="226"/>
      <c r="KN57" s="226"/>
      <c r="KO57" s="226"/>
      <c r="KP57" s="226"/>
      <c r="KQ57" s="226"/>
      <c r="KR57" s="226"/>
      <c r="KS57" s="226"/>
      <c r="KT57" s="226"/>
      <c r="KU57" s="226"/>
      <c r="KV57" s="226"/>
      <c r="KW57" s="226"/>
      <c r="KX57" s="226"/>
      <c r="KY57" s="226"/>
      <c r="KZ57" s="226"/>
      <c r="LA57" s="226"/>
      <c r="LB57" s="226"/>
      <c r="LC57" s="226"/>
      <c r="LD57" s="226"/>
      <c r="LE57" s="226"/>
      <c r="LF57" s="226"/>
      <c r="LG57" s="226"/>
      <c r="LH57" s="226"/>
      <c r="LI57" s="226"/>
      <c r="LJ57" s="226"/>
      <c r="LK57" s="226"/>
      <c r="LL57" s="226"/>
      <c r="LM57" s="226"/>
      <c r="LN57" s="226"/>
      <c r="LO57" s="226"/>
      <c r="LP57" s="226"/>
      <c r="LQ57" s="226"/>
      <c r="LR57" s="226"/>
      <c r="LS57" s="226"/>
      <c r="LT57" s="226"/>
      <c r="LU57" s="226"/>
      <c r="LV57" s="226"/>
      <c r="LW57" s="226"/>
      <c r="LX57" s="226"/>
      <c r="LY57" s="226"/>
      <c r="LZ57" s="226"/>
      <c r="MA57" s="226"/>
      <c r="MB57" s="226"/>
      <c r="MC57" s="226"/>
      <c r="MD57" s="226"/>
      <c r="ME57" s="226"/>
      <c r="MF57" s="226"/>
      <c r="MG57" s="226"/>
      <c r="MH57" s="226"/>
      <c r="MI57" s="226"/>
      <c r="MJ57" s="226"/>
      <c r="MK57" s="226"/>
      <c r="ML57" s="226"/>
      <c r="MM57" s="226"/>
      <c r="MN57" s="226"/>
      <c r="MO57" s="226"/>
      <c r="MP57" s="226"/>
      <c r="MQ57" s="226"/>
      <c r="MR57" s="226"/>
      <c r="MS57" s="226"/>
      <c r="MT57" s="226"/>
      <c r="MU57" s="226"/>
      <c r="MV57" s="226"/>
      <c r="MW57" s="226"/>
      <c r="MX57" s="226"/>
      <c r="MY57" s="226"/>
      <c r="MZ57" s="226"/>
      <c r="NA57" s="226"/>
      <c r="NB57" s="226"/>
      <c r="NC57" s="226"/>
      <c r="ND57" s="226"/>
      <c r="NE57" s="226"/>
      <c r="NF57" s="226"/>
      <c r="NG57" s="226"/>
      <c r="NH57" s="226"/>
      <c r="NI57" s="226"/>
      <c r="NJ57" s="226"/>
      <c r="NK57" s="226"/>
      <c r="NL57" s="226"/>
      <c r="NM57" s="226"/>
      <c r="NN57" s="226"/>
      <c r="NO57" s="226"/>
      <c r="NP57" s="226"/>
      <c r="NQ57" s="226"/>
      <c r="NR57" s="226"/>
      <c r="NS57" s="226"/>
      <c r="NT57" s="226"/>
      <c r="NU57" s="226"/>
      <c r="NV57" s="226"/>
      <c r="NW57" s="226"/>
      <c r="NX57" s="226"/>
      <c r="NY57" s="226"/>
      <c r="NZ57" s="226"/>
      <c r="OA57" s="226"/>
      <c r="OB57" s="226"/>
      <c r="OC57" s="226"/>
      <c r="OD57" s="226"/>
      <c r="OE57" s="226"/>
      <c r="OF57" s="226"/>
      <c r="OG57" s="226"/>
      <c r="OH57" s="226"/>
      <c r="OI57" s="226"/>
      <c r="OJ57" s="226"/>
      <c r="OK57" s="226"/>
      <c r="OL57" s="226"/>
      <c r="OM57" s="226"/>
      <c r="ON57" s="226"/>
      <c r="OO57" s="226"/>
      <c r="OP57" s="226"/>
      <c r="OQ57" s="226"/>
      <c r="OR57" s="226"/>
      <c r="OS57" s="226"/>
      <c r="OT57" s="226"/>
      <c r="OU57" s="226"/>
      <c r="OV57" s="226"/>
      <c r="OW57" s="226"/>
      <c r="OX57" s="226"/>
      <c r="OY57" s="226"/>
      <c r="OZ57" s="226"/>
      <c r="PA57" s="226"/>
      <c r="PB57" s="226"/>
      <c r="PC57" s="226"/>
      <c r="PD57" s="226"/>
      <c r="PE57" s="226"/>
      <c r="PF57" s="226"/>
      <c r="PG57" s="226"/>
      <c r="PH57" s="226"/>
      <c r="PI57" s="226"/>
      <c r="PJ57" s="226"/>
      <c r="PK57" s="226"/>
      <c r="PL57" s="226"/>
      <c r="PM57" s="226"/>
      <c r="PN57" s="226"/>
      <c r="PO57" s="226"/>
      <c r="PP57" s="226"/>
      <c r="PQ57" s="226"/>
      <c r="PR57" s="226"/>
      <c r="PS57" s="226"/>
      <c r="PT57" s="226"/>
      <c r="PU57" s="226"/>
      <c r="PV57" s="226"/>
      <c r="PW57" s="226"/>
      <c r="PX57" s="226"/>
      <c r="PY57" s="226"/>
      <c r="PZ57" s="226"/>
      <c r="QA57" s="226"/>
      <c r="QB57" s="226"/>
      <c r="QC57" s="226"/>
      <c r="QD57" s="226"/>
      <c r="QE57" s="226"/>
      <c r="QF57" s="226"/>
      <c r="QG57" s="226"/>
      <c r="QH57" s="226"/>
      <c r="QI57" s="226"/>
      <c r="QJ57" s="226"/>
      <c r="QK57" s="226"/>
      <c r="QL57" s="226"/>
      <c r="QM57" s="226"/>
      <c r="QN57" s="226"/>
      <c r="QO57" s="226"/>
      <c r="QP57" s="226"/>
      <c r="QQ57" s="226"/>
      <c r="QR57" s="226"/>
      <c r="QS57" s="226"/>
      <c r="QT57" s="226"/>
      <c r="QU57" s="226"/>
      <c r="QV57" s="226"/>
      <c r="QW57" s="226"/>
      <c r="QX57" s="226"/>
      <c r="QY57" s="226"/>
      <c r="QZ57" s="226"/>
      <c r="RA57" s="226"/>
      <c r="RB57" s="226"/>
      <c r="RC57" s="226"/>
      <c r="RD57" s="226"/>
      <c r="RE57" s="226"/>
      <c r="RF57" s="226"/>
      <c r="RG57" s="226"/>
      <c r="RH57" s="226"/>
      <c r="RI57" s="226"/>
      <c r="RJ57" s="226"/>
      <c r="RK57" s="226"/>
      <c r="RL57" s="226"/>
      <c r="RM57" s="226"/>
      <c r="RN57" s="226"/>
      <c r="RO57" s="226"/>
      <c r="RP57" s="226"/>
      <c r="RQ57" s="226"/>
      <c r="RR57" s="226"/>
      <c r="RS57" s="226"/>
      <c r="RT57" s="226"/>
      <c r="RU57" s="226"/>
      <c r="RV57" s="226"/>
      <c r="RW57" s="226"/>
      <c r="RX57" s="226"/>
      <c r="RY57" s="226"/>
      <c r="RZ57" s="226"/>
      <c r="SA57" s="226"/>
      <c r="SB57" s="226"/>
      <c r="SC57" s="226"/>
      <c r="SD57" s="226"/>
      <c r="SE57" s="226"/>
      <c r="SF57" s="226"/>
      <c r="SG57" s="226"/>
      <c r="SH57" s="226"/>
      <c r="SI57" s="226"/>
      <c r="SJ57" s="226"/>
      <c r="SK57" s="226"/>
      <c r="SL57" s="226"/>
      <c r="SM57" s="226"/>
      <c r="SN57" s="226"/>
      <c r="SO57" s="226"/>
      <c r="SP57" s="226"/>
      <c r="SQ57" s="226"/>
      <c r="SR57" s="226"/>
      <c r="SS57" s="226"/>
      <c r="ST57" s="226"/>
      <c r="SU57" s="226"/>
      <c r="SV57" s="226"/>
      <c r="SW57" s="226"/>
      <c r="SX57" s="226"/>
      <c r="SY57" s="226"/>
      <c r="SZ57" s="226"/>
      <c r="TA57" s="226"/>
      <c r="TB57" s="226"/>
      <c r="TC57" s="226"/>
    </row>
    <row r="58" spans="1:523" ht="15.75">
      <c r="A58" s="194"/>
      <c r="B58" s="195"/>
      <c r="C58" s="198"/>
      <c r="D58" s="198"/>
      <c r="E58" s="206"/>
      <c r="F58" s="196"/>
      <c r="G58" s="197"/>
      <c r="H58" s="86"/>
      <c r="I58" s="86"/>
      <c r="J58" s="86"/>
      <c r="K58" s="224"/>
      <c r="L58" s="216"/>
      <c r="M58" s="72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GT58" s="226"/>
      <c r="GU58" s="226"/>
      <c r="GV58" s="226"/>
      <c r="GW58" s="226"/>
      <c r="GX58" s="226"/>
      <c r="GY58" s="226"/>
      <c r="GZ58" s="226"/>
      <c r="HA58" s="226"/>
      <c r="HB58" s="226"/>
      <c r="HC58" s="226"/>
      <c r="HD58" s="226"/>
      <c r="HE58" s="226"/>
      <c r="HF58" s="226"/>
      <c r="HG58" s="226"/>
      <c r="HH58" s="226"/>
      <c r="HI58" s="226"/>
      <c r="HJ58" s="226"/>
      <c r="HK58" s="226"/>
      <c r="HL58" s="226"/>
      <c r="HM58" s="226"/>
      <c r="HN58" s="226"/>
      <c r="HO58" s="226"/>
      <c r="HP58" s="226"/>
      <c r="HQ58" s="226"/>
      <c r="HR58" s="226"/>
      <c r="HS58" s="226"/>
      <c r="HT58" s="226"/>
      <c r="HU58" s="226"/>
      <c r="HV58" s="226"/>
      <c r="HW58" s="226"/>
      <c r="HX58" s="226"/>
      <c r="HY58" s="226"/>
      <c r="HZ58" s="226"/>
      <c r="IA58" s="226"/>
      <c r="IB58" s="226"/>
      <c r="IC58" s="226"/>
      <c r="ID58" s="226"/>
      <c r="IE58" s="226"/>
      <c r="IF58" s="226"/>
      <c r="IG58" s="226"/>
      <c r="IH58" s="226"/>
      <c r="II58" s="226"/>
      <c r="IJ58" s="226"/>
      <c r="IK58" s="226"/>
      <c r="IL58" s="226"/>
      <c r="IM58" s="226"/>
      <c r="IN58" s="226"/>
      <c r="IO58" s="226"/>
      <c r="IP58" s="226"/>
      <c r="IQ58" s="226"/>
      <c r="IR58" s="226"/>
      <c r="IS58" s="226"/>
      <c r="IT58" s="226"/>
      <c r="IU58" s="226"/>
      <c r="IV58" s="226"/>
      <c r="IW58" s="226"/>
      <c r="IX58" s="226"/>
      <c r="IY58" s="226"/>
      <c r="IZ58" s="226"/>
      <c r="JA58" s="226"/>
      <c r="JB58" s="226"/>
      <c r="JC58" s="226"/>
      <c r="JD58" s="226"/>
      <c r="JE58" s="226"/>
      <c r="JF58" s="226"/>
      <c r="JG58" s="226"/>
      <c r="JH58" s="226"/>
      <c r="JI58" s="226"/>
      <c r="JJ58" s="226"/>
      <c r="JK58" s="226"/>
      <c r="JL58" s="226"/>
      <c r="JM58" s="226"/>
      <c r="JN58" s="226"/>
      <c r="JO58" s="226"/>
      <c r="JP58" s="226"/>
      <c r="JQ58" s="226"/>
      <c r="JR58" s="226"/>
      <c r="JS58" s="226"/>
      <c r="JT58" s="226"/>
      <c r="JU58" s="226"/>
      <c r="JV58" s="226"/>
      <c r="JW58" s="226"/>
      <c r="JX58" s="226"/>
      <c r="JY58" s="226"/>
      <c r="JZ58" s="226"/>
      <c r="KA58" s="226"/>
      <c r="KB58" s="226"/>
      <c r="KC58" s="226"/>
      <c r="KD58" s="226"/>
      <c r="KE58" s="226"/>
      <c r="KF58" s="226"/>
      <c r="KG58" s="226"/>
      <c r="KH58" s="226"/>
      <c r="KI58" s="226"/>
      <c r="KJ58" s="226"/>
      <c r="KK58" s="226"/>
      <c r="KL58" s="226"/>
      <c r="KM58" s="226"/>
      <c r="KN58" s="226"/>
      <c r="KO58" s="226"/>
      <c r="KP58" s="226"/>
      <c r="KQ58" s="226"/>
      <c r="KR58" s="226"/>
      <c r="KS58" s="226"/>
      <c r="KT58" s="226"/>
      <c r="KU58" s="226"/>
      <c r="KV58" s="226"/>
      <c r="KW58" s="226"/>
      <c r="KX58" s="226"/>
      <c r="KY58" s="226"/>
      <c r="KZ58" s="226"/>
      <c r="LA58" s="226"/>
      <c r="LB58" s="226"/>
      <c r="LC58" s="226"/>
      <c r="LD58" s="226"/>
      <c r="LE58" s="226"/>
      <c r="LF58" s="226"/>
      <c r="LG58" s="226"/>
      <c r="LH58" s="226"/>
      <c r="LI58" s="226"/>
      <c r="LJ58" s="226"/>
      <c r="LK58" s="226"/>
      <c r="LL58" s="226"/>
      <c r="LM58" s="226"/>
      <c r="LN58" s="226"/>
      <c r="LO58" s="226"/>
      <c r="LP58" s="226"/>
      <c r="LQ58" s="226"/>
      <c r="LR58" s="226"/>
      <c r="LS58" s="226"/>
      <c r="LT58" s="226"/>
      <c r="LU58" s="226"/>
      <c r="LV58" s="226"/>
      <c r="LW58" s="226"/>
      <c r="LX58" s="226"/>
      <c r="LY58" s="226"/>
      <c r="LZ58" s="226"/>
      <c r="MA58" s="226"/>
      <c r="MB58" s="226"/>
      <c r="MC58" s="226"/>
      <c r="MD58" s="226"/>
      <c r="ME58" s="226"/>
      <c r="MF58" s="226"/>
      <c r="MG58" s="226"/>
      <c r="MH58" s="226"/>
      <c r="MI58" s="226"/>
      <c r="MJ58" s="226"/>
      <c r="MK58" s="226"/>
      <c r="ML58" s="226"/>
      <c r="MM58" s="226"/>
      <c r="MN58" s="226"/>
      <c r="MO58" s="226"/>
      <c r="MP58" s="226"/>
      <c r="MQ58" s="226"/>
      <c r="MR58" s="226"/>
      <c r="MS58" s="226"/>
      <c r="MT58" s="226"/>
      <c r="MU58" s="226"/>
      <c r="MV58" s="226"/>
      <c r="MW58" s="226"/>
      <c r="MX58" s="226"/>
      <c r="MY58" s="226"/>
      <c r="MZ58" s="226"/>
      <c r="NA58" s="226"/>
      <c r="NB58" s="226"/>
      <c r="NC58" s="226"/>
      <c r="ND58" s="226"/>
      <c r="NE58" s="226"/>
      <c r="NF58" s="226"/>
      <c r="NG58" s="226"/>
      <c r="NH58" s="226"/>
      <c r="NI58" s="226"/>
      <c r="NJ58" s="226"/>
      <c r="NK58" s="226"/>
      <c r="NL58" s="226"/>
      <c r="NM58" s="226"/>
      <c r="NN58" s="226"/>
      <c r="NO58" s="226"/>
      <c r="NP58" s="226"/>
      <c r="NQ58" s="226"/>
      <c r="NR58" s="226"/>
      <c r="NS58" s="226"/>
      <c r="NT58" s="226"/>
      <c r="NU58" s="226"/>
      <c r="NV58" s="226"/>
      <c r="NW58" s="226"/>
      <c r="NX58" s="226"/>
      <c r="NY58" s="226"/>
      <c r="NZ58" s="226"/>
      <c r="OA58" s="226"/>
      <c r="OB58" s="226"/>
      <c r="OC58" s="226"/>
      <c r="OD58" s="226"/>
      <c r="OE58" s="226"/>
      <c r="OF58" s="226"/>
      <c r="OG58" s="226"/>
      <c r="OH58" s="226"/>
      <c r="OI58" s="226"/>
      <c r="OJ58" s="226"/>
      <c r="OK58" s="226"/>
      <c r="OL58" s="226"/>
      <c r="OM58" s="226"/>
      <c r="ON58" s="226"/>
      <c r="OO58" s="226"/>
      <c r="OP58" s="226"/>
      <c r="OQ58" s="226"/>
      <c r="OR58" s="226"/>
      <c r="OS58" s="226"/>
      <c r="OT58" s="226"/>
      <c r="OU58" s="226"/>
      <c r="OV58" s="226"/>
      <c r="OW58" s="226"/>
      <c r="OX58" s="226"/>
      <c r="OY58" s="226"/>
      <c r="OZ58" s="226"/>
      <c r="PA58" s="226"/>
      <c r="PB58" s="226"/>
      <c r="PC58" s="226"/>
      <c r="PD58" s="226"/>
      <c r="PE58" s="226"/>
      <c r="PF58" s="226"/>
      <c r="PG58" s="226"/>
      <c r="PH58" s="226"/>
      <c r="PI58" s="226"/>
      <c r="PJ58" s="226"/>
      <c r="PK58" s="226"/>
      <c r="PL58" s="226"/>
      <c r="PM58" s="226"/>
      <c r="PN58" s="226"/>
      <c r="PO58" s="226"/>
      <c r="PP58" s="226"/>
      <c r="PQ58" s="226"/>
      <c r="PR58" s="226"/>
      <c r="PS58" s="226"/>
      <c r="PT58" s="226"/>
      <c r="PU58" s="226"/>
      <c r="PV58" s="226"/>
      <c r="PW58" s="226"/>
      <c r="PX58" s="226"/>
      <c r="PY58" s="226"/>
      <c r="PZ58" s="226"/>
      <c r="QA58" s="226"/>
      <c r="QB58" s="226"/>
      <c r="QC58" s="226"/>
      <c r="QD58" s="226"/>
      <c r="QE58" s="226"/>
      <c r="QF58" s="226"/>
      <c r="QG58" s="226"/>
      <c r="QH58" s="226"/>
      <c r="QI58" s="226"/>
      <c r="QJ58" s="226"/>
      <c r="QK58" s="226"/>
      <c r="QL58" s="226"/>
      <c r="QM58" s="226"/>
      <c r="QN58" s="226"/>
      <c r="QO58" s="226"/>
      <c r="QP58" s="226"/>
      <c r="QQ58" s="226"/>
      <c r="QR58" s="226"/>
      <c r="QS58" s="226"/>
      <c r="QT58" s="226"/>
      <c r="QU58" s="226"/>
      <c r="QV58" s="226"/>
      <c r="QW58" s="226"/>
      <c r="QX58" s="226"/>
      <c r="QY58" s="226"/>
      <c r="QZ58" s="226"/>
      <c r="RA58" s="226"/>
      <c r="RB58" s="226"/>
      <c r="RC58" s="226"/>
      <c r="RD58" s="226"/>
      <c r="RE58" s="226"/>
      <c r="RF58" s="226"/>
      <c r="RG58" s="226"/>
      <c r="RH58" s="226"/>
      <c r="RI58" s="226"/>
      <c r="RJ58" s="226"/>
      <c r="RK58" s="226"/>
      <c r="RL58" s="226"/>
      <c r="RM58" s="226"/>
      <c r="RN58" s="226"/>
      <c r="RO58" s="226"/>
      <c r="RP58" s="226"/>
      <c r="RQ58" s="226"/>
      <c r="RR58" s="226"/>
      <c r="RS58" s="226"/>
      <c r="RT58" s="226"/>
      <c r="RU58" s="226"/>
      <c r="RV58" s="226"/>
      <c r="RW58" s="226"/>
      <c r="RX58" s="226"/>
      <c r="RY58" s="226"/>
      <c r="RZ58" s="226"/>
      <c r="SA58" s="226"/>
      <c r="SB58" s="226"/>
      <c r="SC58" s="226"/>
      <c r="SD58" s="226"/>
      <c r="SE58" s="226"/>
      <c r="SF58" s="226"/>
      <c r="SG58" s="226"/>
      <c r="SH58" s="226"/>
      <c r="SI58" s="226"/>
      <c r="SJ58" s="226"/>
      <c r="SK58" s="226"/>
      <c r="SL58" s="226"/>
      <c r="SM58" s="226"/>
      <c r="SN58" s="226"/>
      <c r="SO58" s="226"/>
      <c r="SP58" s="226"/>
      <c r="SQ58" s="226"/>
      <c r="SR58" s="226"/>
      <c r="SS58" s="226"/>
      <c r="ST58" s="226"/>
      <c r="SU58" s="226"/>
      <c r="SV58" s="226"/>
      <c r="SW58" s="226"/>
      <c r="SX58" s="226"/>
      <c r="SY58" s="226"/>
      <c r="SZ58" s="226"/>
      <c r="TA58" s="226"/>
      <c r="TB58" s="226"/>
      <c r="TC58" s="226"/>
    </row>
    <row r="59" spans="1:523" ht="15.75">
      <c r="A59" s="194"/>
      <c r="B59" s="195"/>
      <c r="C59" s="198"/>
      <c r="D59" s="198"/>
      <c r="E59" s="206"/>
      <c r="F59" s="196"/>
      <c r="G59" s="197"/>
      <c r="H59" s="86"/>
      <c r="I59" s="86"/>
      <c r="J59" s="86"/>
      <c r="K59" s="224"/>
      <c r="L59" s="216"/>
      <c r="M59" s="72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26"/>
      <c r="FT59" s="226"/>
      <c r="FU59" s="226"/>
      <c r="FV59" s="226"/>
      <c r="FW59" s="226"/>
      <c r="FX59" s="226"/>
      <c r="FY59" s="226"/>
      <c r="FZ59" s="226"/>
      <c r="GA59" s="226"/>
      <c r="GB59" s="226"/>
      <c r="GC59" s="226"/>
      <c r="GD59" s="226"/>
      <c r="GE59" s="226"/>
      <c r="GF59" s="226"/>
      <c r="GG59" s="226"/>
      <c r="GH59" s="226"/>
      <c r="GI59" s="226"/>
      <c r="GJ59" s="226"/>
      <c r="GK59" s="226"/>
      <c r="GL59" s="226"/>
      <c r="GM59" s="226"/>
      <c r="GN59" s="226"/>
      <c r="GO59" s="226"/>
      <c r="GP59" s="226"/>
      <c r="GQ59" s="226"/>
      <c r="GR59" s="226"/>
      <c r="GS59" s="226"/>
      <c r="GT59" s="226"/>
      <c r="GU59" s="226"/>
      <c r="GV59" s="226"/>
      <c r="GW59" s="226"/>
      <c r="GX59" s="226"/>
      <c r="GY59" s="226"/>
      <c r="GZ59" s="226"/>
      <c r="HA59" s="226"/>
      <c r="HB59" s="226"/>
      <c r="HC59" s="226"/>
      <c r="HD59" s="226"/>
      <c r="HE59" s="226"/>
      <c r="HF59" s="226"/>
      <c r="HG59" s="226"/>
      <c r="HH59" s="226"/>
      <c r="HI59" s="226"/>
      <c r="HJ59" s="226"/>
      <c r="HK59" s="226"/>
      <c r="HL59" s="226"/>
      <c r="HM59" s="226"/>
      <c r="HN59" s="226"/>
      <c r="HO59" s="226"/>
      <c r="HP59" s="226"/>
      <c r="HQ59" s="226"/>
      <c r="HR59" s="226"/>
      <c r="HS59" s="226"/>
      <c r="HT59" s="226"/>
      <c r="HU59" s="226"/>
      <c r="HV59" s="226"/>
      <c r="HW59" s="226"/>
      <c r="HX59" s="226"/>
      <c r="HY59" s="226"/>
      <c r="HZ59" s="226"/>
      <c r="IA59" s="226"/>
      <c r="IB59" s="226"/>
      <c r="IC59" s="226"/>
      <c r="ID59" s="226"/>
      <c r="IE59" s="226"/>
      <c r="IF59" s="226"/>
      <c r="IG59" s="226"/>
      <c r="IH59" s="226"/>
      <c r="II59" s="226"/>
      <c r="IJ59" s="226"/>
      <c r="IK59" s="226"/>
      <c r="IL59" s="226"/>
      <c r="IM59" s="226"/>
      <c r="IN59" s="226"/>
      <c r="IO59" s="226"/>
      <c r="IP59" s="226"/>
      <c r="IQ59" s="226"/>
      <c r="IR59" s="226"/>
      <c r="IS59" s="226"/>
      <c r="IT59" s="226"/>
      <c r="IU59" s="226"/>
      <c r="IV59" s="226"/>
      <c r="IW59" s="226"/>
      <c r="IX59" s="226"/>
      <c r="IY59" s="226"/>
      <c r="IZ59" s="226"/>
      <c r="JA59" s="226"/>
      <c r="JB59" s="226"/>
      <c r="JC59" s="226"/>
      <c r="JD59" s="226"/>
      <c r="JE59" s="226"/>
      <c r="JF59" s="226"/>
      <c r="JG59" s="226"/>
      <c r="JH59" s="226"/>
      <c r="JI59" s="226"/>
      <c r="JJ59" s="226"/>
      <c r="JK59" s="226"/>
      <c r="JL59" s="226"/>
      <c r="JM59" s="226"/>
      <c r="JN59" s="226"/>
      <c r="JO59" s="226"/>
      <c r="JP59" s="226"/>
      <c r="JQ59" s="226"/>
      <c r="JR59" s="226"/>
      <c r="JS59" s="226"/>
      <c r="JT59" s="226"/>
      <c r="JU59" s="226"/>
      <c r="JV59" s="226"/>
      <c r="JW59" s="226"/>
      <c r="JX59" s="226"/>
      <c r="JY59" s="226"/>
      <c r="JZ59" s="226"/>
      <c r="KA59" s="226"/>
      <c r="KB59" s="226"/>
      <c r="KC59" s="226"/>
      <c r="KD59" s="226"/>
      <c r="KE59" s="226"/>
      <c r="KF59" s="226"/>
      <c r="KG59" s="226"/>
      <c r="KH59" s="226"/>
      <c r="KI59" s="226"/>
      <c r="KJ59" s="226"/>
      <c r="KK59" s="226"/>
      <c r="KL59" s="226"/>
      <c r="KM59" s="226"/>
      <c r="KN59" s="226"/>
      <c r="KO59" s="226"/>
      <c r="KP59" s="226"/>
      <c r="KQ59" s="226"/>
      <c r="KR59" s="226"/>
      <c r="KS59" s="226"/>
      <c r="KT59" s="226"/>
      <c r="KU59" s="226"/>
      <c r="KV59" s="226"/>
      <c r="KW59" s="226"/>
      <c r="KX59" s="226"/>
      <c r="KY59" s="226"/>
      <c r="KZ59" s="226"/>
      <c r="LA59" s="226"/>
      <c r="LB59" s="226"/>
      <c r="LC59" s="226"/>
      <c r="LD59" s="226"/>
      <c r="LE59" s="226"/>
      <c r="LF59" s="226"/>
      <c r="LG59" s="226"/>
      <c r="LH59" s="226"/>
      <c r="LI59" s="226"/>
      <c r="LJ59" s="226"/>
      <c r="LK59" s="226"/>
      <c r="LL59" s="226"/>
      <c r="LM59" s="226"/>
      <c r="LN59" s="226"/>
      <c r="LO59" s="226"/>
      <c r="LP59" s="226"/>
      <c r="LQ59" s="226"/>
      <c r="LR59" s="226"/>
      <c r="LS59" s="226"/>
      <c r="LT59" s="226"/>
      <c r="LU59" s="226"/>
      <c r="LV59" s="226"/>
      <c r="LW59" s="226"/>
      <c r="LX59" s="226"/>
      <c r="LY59" s="226"/>
      <c r="LZ59" s="226"/>
      <c r="MA59" s="226"/>
      <c r="MB59" s="226"/>
      <c r="MC59" s="226"/>
      <c r="MD59" s="226"/>
      <c r="ME59" s="226"/>
      <c r="MF59" s="226"/>
      <c r="MG59" s="226"/>
      <c r="MH59" s="226"/>
      <c r="MI59" s="226"/>
      <c r="MJ59" s="226"/>
      <c r="MK59" s="226"/>
      <c r="ML59" s="226"/>
      <c r="MM59" s="226"/>
      <c r="MN59" s="226"/>
      <c r="MO59" s="226"/>
      <c r="MP59" s="226"/>
      <c r="MQ59" s="226"/>
      <c r="MR59" s="226"/>
      <c r="MS59" s="226"/>
      <c r="MT59" s="226"/>
      <c r="MU59" s="226"/>
      <c r="MV59" s="226"/>
      <c r="MW59" s="226"/>
      <c r="MX59" s="226"/>
      <c r="MY59" s="226"/>
      <c r="MZ59" s="226"/>
      <c r="NA59" s="226"/>
      <c r="NB59" s="226"/>
      <c r="NC59" s="226"/>
      <c r="ND59" s="226"/>
      <c r="NE59" s="226"/>
      <c r="NF59" s="226"/>
      <c r="NG59" s="226"/>
      <c r="NH59" s="226"/>
      <c r="NI59" s="226"/>
      <c r="NJ59" s="226"/>
      <c r="NK59" s="226"/>
      <c r="NL59" s="226"/>
      <c r="NM59" s="226"/>
      <c r="NN59" s="226"/>
      <c r="NO59" s="226"/>
      <c r="NP59" s="226"/>
      <c r="NQ59" s="226"/>
      <c r="NR59" s="226"/>
      <c r="NS59" s="226"/>
      <c r="NT59" s="226"/>
      <c r="NU59" s="226"/>
      <c r="NV59" s="226"/>
      <c r="NW59" s="226"/>
      <c r="NX59" s="226"/>
      <c r="NY59" s="226"/>
      <c r="NZ59" s="226"/>
      <c r="OA59" s="226"/>
      <c r="OB59" s="226"/>
      <c r="OC59" s="226"/>
      <c r="OD59" s="226"/>
      <c r="OE59" s="226"/>
      <c r="OF59" s="226"/>
      <c r="OG59" s="226"/>
      <c r="OH59" s="226"/>
      <c r="OI59" s="226"/>
      <c r="OJ59" s="226"/>
      <c r="OK59" s="226"/>
      <c r="OL59" s="226"/>
      <c r="OM59" s="226"/>
      <c r="ON59" s="226"/>
      <c r="OO59" s="226"/>
      <c r="OP59" s="226"/>
      <c r="OQ59" s="226"/>
      <c r="OR59" s="226"/>
      <c r="OS59" s="226"/>
      <c r="OT59" s="226"/>
      <c r="OU59" s="226"/>
      <c r="OV59" s="226"/>
      <c r="OW59" s="226"/>
      <c r="OX59" s="226"/>
      <c r="OY59" s="226"/>
      <c r="OZ59" s="226"/>
      <c r="PA59" s="226"/>
      <c r="PB59" s="226"/>
      <c r="PC59" s="226"/>
      <c r="PD59" s="226"/>
      <c r="PE59" s="226"/>
      <c r="PF59" s="226"/>
      <c r="PG59" s="226"/>
      <c r="PH59" s="226"/>
      <c r="PI59" s="226"/>
      <c r="PJ59" s="226"/>
      <c r="PK59" s="226"/>
      <c r="PL59" s="226"/>
      <c r="PM59" s="226"/>
      <c r="PN59" s="226"/>
      <c r="PO59" s="226"/>
      <c r="PP59" s="226"/>
      <c r="PQ59" s="226"/>
      <c r="PR59" s="226"/>
      <c r="PS59" s="226"/>
      <c r="PT59" s="226"/>
      <c r="PU59" s="226"/>
      <c r="PV59" s="226"/>
      <c r="PW59" s="226"/>
      <c r="PX59" s="226"/>
      <c r="PY59" s="226"/>
      <c r="PZ59" s="226"/>
      <c r="QA59" s="226"/>
      <c r="QB59" s="226"/>
      <c r="QC59" s="226"/>
      <c r="QD59" s="226"/>
      <c r="QE59" s="226"/>
      <c r="QF59" s="226"/>
      <c r="QG59" s="226"/>
      <c r="QH59" s="226"/>
      <c r="QI59" s="226"/>
      <c r="QJ59" s="226"/>
      <c r="QK59" s="226"/>
      <c r="QL59" s="226"/>
      <c r="QM59" s="226"/>
      <c r="QN59" s="226"/>
      <c r="QO59" s="226"/>
      <c r="QP59" s="226"/>
      <c r="QQ59" s="226"/>
      <c r="QR59" s="226"/>
      <c r="QS59" s="226"/>
      <c r="QT59" s="226"/>
      <c r="QU59" s="226"/>
      <c r="QV59" s="226"/>
      <c r="QW59" s="226"/>
      <c r="QX59" s="226"/>
      <c r="QY59" s="226"/>
      <c r="QZ59" s="226"/>
      <c r="RA59" s="226"/>
      <c r="RB59" s="226"/>
      <c r="RC59" s="226"/>
      <c r="RD59" s="226"/>
      <c r="RE59" s="226"/>
      <c r="RF59" s="226"/>
      <c r="RG59" s="226"/>
      <c r="RH59" s="226"/>
      <c r="RI59" s="226"/>
      <c r="RJ59" s="226"/>
      <c r="RK59" s="226"/>
      <c r="RL59" s="226"/>
      <c r="RM59" s="226"/>
      <c r="RN59" s="226"/>
      <c r="RO59" s="226"/>
      <c r="RP59" s="226"/>
      <c r="RQ59" s="226"/>
      <c r="RR59" s="226"/>
      <c r="RS59" s="226"/>
      <c r="RT59" s="226"/>
      <c r="RU59" s="226"/>
      <c r="RV59" s="226"/>
      <c r="RW59" s="226"/>
      <c r="RX59" s="226"/>
      <c r="RY59" s="226"/>
      <c r="RZ59" s="226"/>
      <c r="SA59" s="226"/>
      <c r="SB59" s="226"/>
      <c r="SC59" s="226"/>
      <c r="SD59" s="226"/>
      <c r="SE59" s="226"/>
      <c r="SF59" s="226"/>
      <c r="SG59" s="226"/>
      <c r="SH59" s="226"/>
      <c r="SI59" s="226"/>
      <c r="SJ59" s="226"/>
      <c r="SK59" s="226"/>
      <c r="SL59" s="226"/>
      <c r="SM59" s="226"/>
      <c r="SN59" s="226"/>
      <c r="SO59" s="226"/>
      <c r="SP59" s="226"/>
      <c r="SQ59" s="226"/>
      <c r="SR59" s="226"/>
      <c r="SS59" s="226"/>
      <c r="ST59" s="226"/>
      <c r="SU59" s="226"/>
      <c r="SV59" s="226"/>
      <c r="SW59" s="226"/>
      <c r="SX59" s="226"/>
      <c r="SY59" s="226"/>
      <c r="SZ59" s="226"/>
      <c r="TA59" s="226"/>
      <c r="TB59" s="226"/>
      <c r="TC59" s="226"/>
    </row>
    <row r="60" spans="1:523" ht="15.75">
      <c r="A60" s="194"/>
      <c r="B60" s="195"/>
      <c r="C60" s="86"/>
      <c r="D60" s="198"/>
      <c r="E60" s="206"/>
      <c r="F60" s="196"/>
      <c r="G60" s="197"/>
      <c r="H60" s="211"/>
      <c r="I60" s="86"/>
      <c r="J60" s="86"/>
      <c r="K60" s="224"/>
      <c r="L60" s="216"/>
      <c r="M60" s="72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26"/>
      <c r="FT60" s="226"/>
      <c r="FU60" s="226"/>
      <c r="FV60" s="226"/>
      <c r="FW60" s="226"/>
      <c r="FX60" s="226"/>
      <c r="FY60" s="226"/>
      <c r="FZ60" s="226"/>
      <c r="GA60" s="226"/>
      <c r="GB60" s="226"/>
      <c r="GC60" s="226"/>
      <c r="GD60" s="226"/>
      <c r="GE60" s="226"/>
      <c r="GF60" s="226"/>
      <c r="GG60" s="226"/>
      <c r="GH60" s="226"/>
      <c r="GI60" s="226"/>
      <c r="GJ60" s="226"/>
      <c r="GK60" s="226"/>
      <c r="GL60" s="226"/>
      <c r="GM60" s="226"/>
      <c r="GN60" s="226"/>
      <c r="GO60" s="226"/>
      <c r="GP60" s="226"/>
      <c r="GQ60" s="226"/>
      <c r="GR60" s="226"/>
      <c r="GS60" s="226"/>
      <c r="GT60" s="226"/>
      <c r="GU60" s="226"/>
      <c r="GV60" s="226"/>
      <c r="GW60" s="226"/>
      <c r="GX60" s="226"/>
      <c r="GY60" s="226"/>
      <c r="GZ60" s="226"/>
      <c r="HA60" s="226"/>
      <c r="HB60" s="226"/>
      <c r="HC60" s="226"/>
      <c r="HD60" s="226"/>
      <c r="HE60" s="226"/>
      <c r="HF60" s="226"/>
      <c r="HG60" s="226"/>
      <c r="HH60" s="226"/>
      <c r="HI60" s="226"/>
      <c r="HJ60" s="226"/>
      <c r="HK60" s="226"/>
      <c r="HL60" s="226"/>
      <c r="HM60" s="226"/>
      <c r="HN60" s="226"/>
      <c r="HO60" s="226"/>
      <c r="HP60" s="226"/>
      <c r="HQ60" s="226"/>
      <c r="HR60" s="226"/>
      <c r="HS60" s="226"/>
      <c r="HT60" s="226"/>
      <c r="HU60" s="226"/>
      <c r="HV60" s="226"/>
      <c r="HW60" s="226"/>
      <c r="HX60" s="226"/>
      <c r="HY60" s="226"/>
      <c r="HZ60" s="226"/>
      <c r="IA60" s="226"/>
      <c r="IB60" s="226"/>
      <c r="IC60" s="226"/>
      <c r="ID60" s="226"/>
      <c r="IE60" s="226"/>
      <c r="IF60" s="226"/>
      <c r="IG60" s="226"/>
      <c r="IH60" s="226"/>
      <c r="II60" s="226"/>
      <c r="IJ60" s="226"/>
      <c r="IK60" s="226"/>
      <c r="IL60" s="226"/>
      <c r="IM60" s="226"/>
      <c r="IN60" s="226"/>
      <c r="IO60" s="226"/>
      <c r="IP60" s="226"/>
      <c r="IQ60" s="226"/>
      <c r="IR60" s="226"/>
      <c r="IS60" s="226"/>
      <c r="IT60" s="226"/>
      <c r="IU60" s="226"/>
      <c r="IV60" s="226"/>
      <c r="IW60" s="226"/>
      <c r="IX60" s="226"/>
      <c r="IY60" s="226"/>
      <c r="IZ60" s="226"/>
      <c r="JA60" s="226"/>
      <c r="JB60" s="226"/>
      <c r="JC60" s="226"/>
      <c r="JD60" s="226"/>
      <c r="JE60" s="226"/>
      <c r="JF60" s="226"/>
      <c r="JG60" s="226"/>
      <c r="JH60" s="226"/>
      <c r="JI60" s="226"/>
      <c r="JJ60" s="226"/>
      <c r="JK60" s="226"/>
      <c r="JL60" s="226"/>
      <c r="JM60" s="226"/>
      <c r="JN60" s="226"/>
      <c r="JO60" s="226"/>
      <c r="JP60" s="226"/>
      <c r="JQ60" s="226"/>
      <c r="JR60" s="226"/>
      <c r="JS60" s="226"/>
      <c r="JT60" s="226"/>
      <c r="JU60" s="226"/>
      <c r="JV60" s="226"/>
      <c r="JW60" s="226"/>
      <c r="JX60" s="226"/>
      <c r="JY60" s="226"/>
      <c r="JZ60" s="226"/>
      <c r="KA60" s="226"/>
      <c r="KB60" s="226"/>
      <c r="KC60" s="226"/>
      <c r="KD60" s="226"/>
      <c r="KE60" s="226"/>
      <c r="KF60" s="226"/>
      <c r="KG60" s="226"/>
      <c r="KH60" s="226"/>
      <c r="KI60" s="226"/>
      <c r="KJ60" s="226"/>
      <c r="KK60" s="226"/>
      <c r="KL60" s="226"/>
      <c r="KM60" s="226"/>
      <c r="KN60" s="226"/>
      <c r="KO60" s="226"/>
      <c r="KP60" s="226"/>
      <c r="KQ60" s="226"/>
      <c r="KR60" s="226"/>
      <c r="KS60" s="226"/>
      <c r="KT60" s="226"/>
      <c r="KU60" s="226"/>
      <c r="KV60" s="226"/>
      <c r="KW60" s="226"/>
      <c r="KX60" s="226"/>
      <c r="KY60" s="226"/>
      <c r="KZ60" s="226"/>
      <c r="LA60" s="226"/>
      <c r="LB60" s="226"/>
      <c r="LC60" s="226"/>
      <c r="LD60" s="226"/>
      <c r="LE60" s="226"/>
      <c r="LF60" s="226"/>
      <c r="LG60" s="226"/>
      <c r="LH60" s="226"/>
      <c r="LI60" s="226"/>
      <c r="LJ60" s="226"/>
      <c r="LK60" s="226"/>
      <c r="LL60" s="226"/>
      <c r="LM60" s="226"/>
      <c r="LN60" s="226"/>
      <c r="LO60" s="226"/>
      <c r="LP60" s="226"/>
      <c r="LQ60" s="226"/>
      <c r="LR60" s="226"/>
      <c r="LS60" s="226"/>
      <c r="LT60" s="226"/>
      <c r="LU60" s="226"/>
      <c r="LV60" s="226"/>
      <c r="LW60" s="226"/>
      <c r="LX60" s="226"/>
      <c r="LY60" s="226"/>
      <c r="LZ60" s="226"/>
      <c r="MA60" s="226"/>
      <c r="MB60" s="226"/>
      <c r="MC60" s="226"/>
      <c r="MD60" s="226"/>
      <c r="ME60" s="226"/>
      <c r="MF60" s="226"/>
      <c r="MG60" s="226"/>
      <c r="MH60" s="226"/>
      <c r="MI60" s="226"/>
      <c r="MJ60" s="226"/>
      <c r="MK60" s="226"/>
      <c r="ML60" s="226"/>
      <c r="MM60" s="226"/>
      <c r="MN60" s="226"/>
      <c r="MO60" s="226"/>
      <c r="MP60" s="226"/>
      <c r="MQ60" s="226"/>
      <c r="MR60" s="226"/>
      <c r="MS60" s="226"/>
      <c r="MT60" s="226"/>
      <c r="MU60" s="226"/>
      <c r="MV60" s="226"/>
      <c r="MW60" s="226"/>
      <c r="MX60" s="226"/>
      <c r="MY60" s="226"/>
      <c r="MZ60" s="226"/>
      <c r="NA60" s="226"/>
      <c r="NB60" s="226"/>
      <c r="NC60" s="226"/>
      <c r="ND60" s="226"/>
      <c r="NE60" s="226"/>
      <c r="NF60" s="226"/>
      <c r="NG60" s="226"/>
      <c r="NH60" s="226"/>
      <c r="NI60" s="226"/>
      <c r="NJ60" s="226"/>
      <c r="NK60" s="226"/>
      <c r="NL60" s="226"/>
      <c r="NM60" s="226"/>
      <c r="NN60" s="226"/>
      <c r="NO60" s="226"/>
      <c r="NP60" s="226"/>
      <c r="NQ60" s="226"/>
      <c r="NR60" s="226"/>
      <c r="NS60" s="226"/>
      <c r="NT60" s="226"/>
      <c r="NU60" s="226"/>
      <c r="NV60" s="226"/>
      <c r="NW60" s="226"/>
      <c r="NX60" s="226"/>
      <c r="NY60" s="226"/>
      <c r="NZ60" s="226"/>
      <c r="OA60" s="226"/>
      <c r="OB60" s="226"/>
      <c r="OC60" s="226"/>
      <c r="OD60" s="226"/>
      <c r="OE60" s="226"/>
      <c r="OF60" s="226"/>
      <c r="OG60" s="226"/>
      <c r="OH60" s="226"/>
      <c r="OI60" s="226"/>
      <c r="OJ60" s="226"/>
      <c r="OK60" s="226"/>
      <c r="OL60" s="226"/>
      <c r="OM60" s="226"/>
      <c r="ON60" s="226"/>
      <c r="OO60" s="226"/>
      <c r="OP60" s="226"/>
      <c r="OQ60" s="226"/>
      <c r="OR60" s="226"/>
      <c r="OS60" s="226"/>
      <c r="OT60" s="226"/>
      <c r="OU60" s="226"/>
      <c r="OV60" s="226"/>
      <c r="OW60" s="226"/>
      <c r="OX60" s="226"/>
      <c r="OY60" s="226"/>
      <c r="OZ60" s="226"/>
      <c r="PA60" s="226"/>
      <c r="PB60" s="226"/>
      <c r="PC60" s="226"/>
      <c r="PD60" s="226"/>
      <c r="PE60" s="226"/>
      <c r="PF60" s="226"/>
      <c r="PG60" s="226"/>
      <c r="PH60" s="226"/>
      <c r="PI60" s="226"/>
      <c r="PJ60" s="226"/>
      <c r="PK60" s="226"/>
      <c r="PL60" s="226"/>
      <c r="PM60" s="226"/>
      <c r="PN60" s="226"/>
      <c r="PO60" s="226"/>
      <c r="PP60" s="226"/>
      <c r="PQ60" s="226"/>
      <c r="PR60" s="226"/>
      <c r="PS60" s="226"/>
      <c r="PT60" s="226"/>
      <c r="PU60" s="226"/>
      <c r="PV60" s="226"/>
      <c r="PW60" s="226"/>
      <c r="PX60" s="226"/>
      <c r="PY60" s="226"/>
      <c r="PZ60" s="226"/>
      <c r="QA60" s="226"/>
      <c r="QB60" s="226"/>
      <c r="QC60" s="226"/>
      <c r="QD60" s="226"/>
      <c r="QE60" s="226"/>
      <c r="QF60" s="226"/>
      <c r="QG60" s="226"/>
      <c r="QH60" s="226"/>
      <c r="QI60" s="226"/>
      <c r="QJ60" s="226"/>
      <c r="QK60" s="226"/>
      <c r="QL60" s="226"/>
      <c r="QM60" s="226"/>
      <c r="QN60" s="226"/>
      <c r="QO60" s="226"/>
      <c r="QP60" s="226"/>
      <c r="QQ60" s="226"/>
      <c r="QR60" s="226"/>
      <c r="QS60" s="226"/>
      <c r="QT60" s="226"/>
      <c r="QU60" s="226"/>
      <c r="QV60" s="226"/>
      <c r="QW60" s="226"/>
      <c r="QX60" s="226"/>
      <c r="QY60" s="226"/>
      <c r="QZ60" s="226"/>
      <c r="RA60" s="226"/>
      <c r="RB60" s="226"/>
      <c r="RC60" s="226"/>
      <c r="RD60" s="226"/>
      <c r="RE60" s="226"/>
      <c r="RF60" s="226"/>
      <c r="RG60" s="226"/>
      <c r="RH60" s="226"/>
      <c r="RI60" s="226"/>
      <c r="RJ60" s="226"/>
      <c r="RK60" s="226"/>
      <c r="RL60" s="226"/>
      <c r="RM60" s="226"/>
      <c r="RN60" s="226"/>
      <c r="RO60" s="226"/>
      <c r="RP60" s="226"/>
      <c r="RQ60" s="226"/>
      <c r="RR60" s="226"/>
      <c r="RS60" s="226"/>
      <c r="RT60" s="226"/>
      <c r="RU60" s="226"/>
      <c r="RV60" s="226"/>
      <c r="RW60" s="226"/>
      <c r="RX60" s="226"/>
      <c r="RY60" s="226"/>
      <c r="RZ60" s="226"/>
      <c r="SA60" s="226"/>
      <c r="SB60" s="226"/>
      <c r="SC60" s="226"/>
      <c r="SD60" s="226"/>
      <c r="SE60" s="226"/>
      <c r="SF60" s="226"/>
      <c r="SG60" s="226"/>
      <c r="SH60" s="226"/>
      <c r="SI60" s="226"/>
      <c r="SJ60" s="226"/>
      <c r="SK60" s="226"/>
      <c r="SL60" s="226"/>
      <c r="SM60" s="226"/>
      <c r="SN60" s="226"/>
      <c r="SO60" s="226"/>
      <c r="SP60" s="226"/>
      <c r="SQ60" s="226"/>
      <c r="SR60" s="226"/>
      <c r="SS60" s="226"/>
      <c r="ST60" s="226"/>
      <c r="SU60" s="226"/>
      <c r="SV60" s="226"/>
      <c r="SW60" s="226"/>
      <c r="SX60" s="226"/>
      <c r="SY60" s="226"/>
      <c r="SZ60" s="226"/>
      <c r="TA60" s="226"/>
      <c r="TB60" s="226"/>
      <c r="TC60" s="226"/>
    </row>
    <row r="61" spans="1:523" ht="15.75">
      <c r="A61" s="194"/>
      <c r="B61" s="195"/>
      <c r="C61" s="86"/>
      <c r="D61" s="86"/>
      <c r="E61" s="196"/>
      <c r="F61" s="196"/>
      <c r="G61" s="197"/>
      <c r="H61" s="86"/>
      <c r="I61" s="86"/>
      <c r="J61" s="86"/>
      <c r="K61" s="222"/>
      <c r="L61" s="216"/>
      <c r="M61" s="72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26"/>
      <c r="FT61" s="226"/>
      <c r="FU61" s="226"/>
      <c r="FV61" s="226"/>
      <c r="FW61" s="226"/>
      <c r="FX61" s="226"/>
      <c r="FY61" s="226"/>
      <c r="FZ61" s="226"/>
      <c r="GA61" s="226"/>
      <c r="GB61" s="226"/>
      <c r="GC61" s="226"/>
      <c r="GD61" s="226"/>
      <c r="GE61" s="226"/>
      <c r="GF61" s="226"/>
      <c r="GG61" s="226"/>
      <c r="GH61" s="226"/>
      <c r="GI61" s="226"/>
      <c r="GJ61" s="226"/>
      <c r="GK61" s="226"/>
      <c r="GL61" s="226"/>
      <c r="GM61" s="226"/>
      <c r="GN61" s="226"/>
      <c r="GO61" s="226"/>
      <c r="GP61" s="226"/>
      <c r="GQ61" s="226"/>
      <c r="GR61" s="226"/>
      <c r="GS61" s="226"/>
      <c r="GT61" s="226"/>
      <c r="GU61" s="226"/>
      <c r="GV61" s="226"/>
      <c r="GW61" s="226"/>
      <c r="GX61" s="226"/>
      <c r="GY61" s="226"/>
      <c r="GZ61" s="226"/>
      <c r="HA61" s="226"/>
      <c r="HB61" s="226"/>
      <c r="HC61" s="226"/>
      <c r="HD61" s="226"/>
      <c r="HE61" s="226"/>
      <c r="HF61" s="226"/>
      <c r="HG61" s="226"/>
      <c r="HH61" s="226"/>
      <c r="HI61" s="226"/>
      <c r="HJ61" s="226"/>
      <c r="HK61" s="226"/>
      <c r="HL61" s="226"/>
      <c r="HM61" s="226"/>
      <c r="HN61" s="226"/>
      <c r="HO61" s="226"/>
      <c r="HP61" s="226"/>
      <c r="HQ61" s="226"/>
      <c r="HR61" s="226"/>
      <c r="HS61" s="226"/>
      <c r="HT61" s="226"/>
      <c r="HU61" s="226"/>
      <c r="HV61" s="226"/>
      <c r="HW61" s="226"/>
      <c r="HX61" s="226"/>
      <c r="HY61" s="226"/>
      <c r="HZ61" s="226"/>
      <c r="IA61" s="226"/>
      <c r="IB61" s="226"/>
      <c r="IC61" s="226"/>
      <c r="ID61" s="226"/>
      <c r="IE61" s="226"/>
      <c r="IF61" s="226"/>
      <c r="IG61" s="226"/>
      <c r="IH61" s="226"/>
      <c r="II61" s="226"/>
      <c r="IJ61" s="226"/>
      <c r="IK61" s="226"/>
      <c r="IL61" s="226"/>
      <c r="IM61" s="226"/>
      <c r="IN61" s="226"/>
      <c r="IO61" s="226"/>
      <c r="IP61" s="226"/>
      <c r="IQ61" s="226"/>
      <c r="IR61" s="226"/>
      <c r="IS61" s="226"/>
      <c r="IT61" s="226"/>
      <c r="IU61" s="226"/>
      <c r="IV61" s="226"/>
      <c r="IW61" s="226"/>
      <c r="IX61" s="226"/>
      <c r="IY61" s="226"/>
      <c r="IZ61" s="226"/>
      <c r="JA61" s="226"/>
      <c r="JB61" s="226"/>
      <c r="JC61" s="226"/>
      <c r="JD61" s="226"/>
      <c r="JE61" s="226"/>
      <c r="JF61" s="226"/>
      <c r="JG61" s="226"/>
      <c r="JH61" s="226"/>
      <c r="JI61" s="226"/>
      <c r="JJ61" s="226"/>
      <c r="JK61" s="226"/>
      <c r="JL61" s="226"/>
      <c r="JM61" s="226"/>
      <c r="JN61" s="226"/>
      <c r="JO61" s="226"/>
      <c r="JP61" s="226"/>
      <c r="JQ61" s="226"/>
      <c r="JR61" s="226"/>
      <c r="JS61" s="226"/>
      <c r="JT61" s="226"/>
      <c r="JU61" s="226"/>
      <c r="JV61" s="226"/>
      <c r="JW61" s="226"/>
      <c r="JX61" s="226"/>
      <c r="JY61" s="226"/>
      <c r="JZ61" s="226"/>
      <c r="KA61" s="226"/>
      <c r="KB61" s="226"/>
      <c r="KC61" s="226"/>
      <c r="KD61" s="226"/>
      <c r="KE61" s="226"/>
      <c r="KF61" s="226"/>
      <c r="KG61" s="226"/>
      <c r="KH61" s="226"/>
      <c r="KI61" s="226"/>
      <c r="KJ61" s="226"/>
      <c r="KK61" s="226"/>
      <c r="KL61" s="226"/>
      <c r="KM61" s="226"/>
      <c r="KN61" s="226"/>
      <c r="KO61" s="226"/>
      <c r="KP61" s="226"/>
      <c r="KQ61" s="226"/>
      <c r="KR61" s="226"/>
      <c r="KS61" s="226"/>
      <c r="KT61" s="226"/>
      <c r="KU61" s="226"/>
      <c r="KV61" s="226"/>
      <c r="KW61" s="226"/>
      <c r="KX61" s="226"/>
      <c r="KY61" s="226"/>
      <c r="KZ61" s="226"/>
      <c r="LA61" s="226"/>
      <c r="LB61" s="226"/>
      <c r="LC61" s="226"/>
      <c r="LD61" s="226"/>
      <c r="LE61" s="226"/>
      <c r="LF61" s="226"/>
      <c r="LG61" s="226"/>
      <c r="LH61" s="226"/>
      <c r="LI61" s="226"/>
      <c r="LJ61" s="226"/>
      <c r="LK61" s="226"/>
      <c r="LL61" s="226"/>
      <c r="LM61" s="226"/>
      <c r="LN61" s="226"/>
      <c r="LO61" s="226"/>
      <c r="LP61" s="226"/>
      <c r="LQ61" s="226"/>
      <c r="LR61" s="226"/>
      <c r="LS61" s="226"/>
      <c r="LT61" s="226"/>
      <c r="LU61" s="226"/>
      <c r="LV61" s="226"/>
      <c r="LW61" s="226"/>
      <c r="LX61" s="226"/>
      <c r="LY61" s="226"/>
      <c r="LZ61" s="226"/>
      <c r="MA61" s="226"/>
      <c r="MB61" s="226"/>
      <c r="MC61" s="226"/>
      <c r="MD61" s="226"/>
      <c r="ME61" s="226"/>
      <c r="MF61" s="226"/>
      <c r="MG61" s="226"/>
      <c r="MH61" s="226"/>
      <c r="MI61" s="226"/>
      <c r="MJ61" s="226"/>
      <c r="MK61" s="226"/>
      <c r="ML61" s="226"/>
      <c r="MM61" s="226"/>
      <c r="MN61" s="226"/>
      <c r="MO61" s="226"/>
      <c r="MP61" s="226"/>
      <c r="MQ61" s="226"/>
      <c r="MR61" s="226"/>
      <c r="MS61" s="226"/>
      <c r="MT61" s="226"/>
      <c r="MU61" s="226"/>
      <c r="MV61" s="226"/>
      <c r="MW61" s="226"/>
      <c r="MX61" s="226"/>
      <c r="MY61" s="226"/>
      <c r="MZ61" s="226"/>
      <c r="NA61" s="226"/>
      <c r="NB61" s="226"/>
      <c r="NC61" s="226"/>
      <c r="ND61" s="226"/>
      <c r="NE61" s="226"/>
      <c r="NF61" s="226"/>
      <c r="NG61" s="226"/>
      <c r="NH61" s="226"/>
      <c r="NI61" s="226"/>
      <c r="NJ61" s="226"/>
      <c r="NK61" s="226"/>
      <c r="NL61" s="226"/>
      <c r="NM61" s="226"/>
      <c r="NN61" s="226"/>
      <c r="NO61" s="226"/>
      <c r="NP61" s="226"/>
      <c r="NQ61" s="226"/>
      <c r="NR61" s="226"/>
      <c r="NS61" s="226"/>
      <c r="NT61" s="226"/>
      <c r="NU61" s="226"/>
      <c r="NV61" s="226"/>
      <c r="NW61" s="226"/>
      <c r="NX61" s="226"/>
      <c r="NY61" s="226"/>
      <c r="NZ61" s="226"/>
      <c r="OA61" s="226"/>
      <c r="OB61" s="226"/>
      <c r="OC61" s="226"/>
      <c r="OD61" s="226"/>
      <c r="OE61" s="226"/>
      <c r="OF61" s="226"/>
      <c r="OG61" s="226"/>
      <c r="OH61" s="226"/>
      <c r="OI61" s="226"/>
      <c r="OJ61" s="226"/>
      <c r="OK61" s="226"/>
      <c r="OL61" s="226"/>
      <c r="OM61" s="226"/>
      <c r="ON61" s="226"/>
      <c r="OO61" s="226"/>
      <c r="OP61" s="226"/>
      <c r="OQ61" s="226"/>
      <c r="OR61" s="226"/>
      <c r="OS61" s="226"/>
      <c r="OT61" s="226"/>
      <c r="OU61" s="226"/>
      <c r="OV61" s="226"/>
      <c r="OW61" s="226"/>
      <c r="OX61" s="226"/>
      <c r="OY61" s="226"/>
      <c r="OZ61" s="226"/>
      <c r="PA61" s="226"/>
      <c r="PB61" s="226"/>
      <c r="PC61" s="226"/>
      <c r="PD61" s="226"/>
      <c r="PE61" s="226"/>
      <c r="PF61" s="226"/>
      <c r="PG61" s="226"/>
      <c r="PH61" s="226"/>
      <c r="PI61" s="226"/>
      <c r="PJ61" s="226"/>
      <c r="PK61" s="226"/>
      <c r="PL61" s="226"/>
      <c r="PM61" s="226"/>
      <c r="PN61" s="226"/>
      <c r="PO61" s="226"/>
      <c r="PP61" s="226"/>
      <c r="PQ61" s="226"/>
      <c r="PR61" s="226"/>
      <c r="PS61" s="226"/>
      <c r="PT61" s="226"/>
      <c r="PU61" s="226"/>
      <c r="PV61" s="226"/>
      <c r="PW61" s="226"/>
      <c r="PX61" s="226"/>
      <c r="PY61" s="226"/>
      <c r="PZ61" s="226"/>
      <c r="QA61" s="226"/>
      <c r="QB61" s="226"/>
      <c r="QC61" s="226"/>
      <c r="QD61" s="226"/>
      <c r="QE61" s="226"/>
      <c r="QF61" s="226"/>
      <c r="QG61" s="226"/>
      <c r="QH61" s="226"/>
      <c r="QI61" s="226"/>
      <c r="QJ61" s="226"/>
      <c r="QK61" s="226"/>
      <c r="QL61" s="226"/>
      <c r="QM61" s="226"/>
      <c r="QN61" s="226"/>
      <c r="QO61" s="226"/>
      <c r="QP61" s="226"/>
      <c r="QQ61" s="226"/>
      <c r="QR61" s="226"/>
      <c r="QS61" s="226"/>
      <c r="QT61" s="226"/>
      <c r="QU61" s="226"/>
      <c r="QV61" s="226"/>
      <c r="QW61" s="226"/>
      <c r="QX61" s="226"/>
      <c r="QY61" s="226"/>
      <c r="QZ61" s="226"/>
      <c r="RA61" s="226"/>
      <c r="RB61" s="226"/>
      <c r="RC61" s="226"/>
      <c r="RD61" s="226"/>
      <c r="RE61" s="226"/>
      <c r="RF61" s="226"/>
      <c r="RG61" s="226"/>
      <c r="RH61" s="226"/>
      <c r="RI61" s="226"/>
      <c r="RJ61" s="226"/>
      <c r="RK61" s="226"/>
      <c r="RL61" s="226"/>
      <c r="RM61" s="226"/>
      <c r="RN61" s="226"/>
      <c r="RO61" s="226"/>
      <c r="RP61" s="226"/>
      <c r="RQ61" s="226"/>
      <c r="RR61" s="226"/>
      <c r="RS61" s="226"/>
      <c r="RT61" s="226"/>
      <c r="RU61" s="226"/>
      <c r="RV61" s="226"/>
      <c r="RW61" s="226"/>
      <c r="RX61" s="226"/>
      <c r="RY61" s="226"/>
      <c r="RZ61" s="226"/>
      <c r="SA61" s="226"/>
      <c r="SB61" s="226"/>
      <c r="SC61" s="226"/>
      <c r="SD61" s="226"/>
      <c r="SE61" s="226"/>
      <c r="SF61" s="226"/>
      <c r="SG61" s="226"/>
      <c r="SH61" s="226"/>
      <c r="SI61" s="226"/>
      <c r="SJ61" s="226"/>
      <c r="SK61" s="226"/>
      <c r="SL61" s="226"/>
      <c r="SM61" s="226"/>
      <c r="SN61" s="226"/>
      <c r="SO61" s="226"/>
      <c r="SP61" s="226"/>
      <c r="SQ61" s="226"/>
      <c r="SR61" s="226"/>
      <c r="SS61" s="226"/>
      <c r="ST61" s="226"/>
      <c r="SU61" s="226"/>
      <c r="SV61" s="226"/>
      <c r="SW61" s="226"/>
      <c r="SX61" s="226"/>
      <c r="SY61" s="226"/>
      <c r="SZ61" s="226"/>
      <c r="TA61" s="226"/>
      <c r="TB61" s="226"/>
      <c r="TC61" s="226"/>
    </row>
    <row r="62" spans="1:523" ht="15.75">
      <c r="A62" s="194"/>
      <c r="B62" s="195"/>
      <c r="C62" s="86"/>
      <c r="D62" s="86"/>
      <c r="E62" s="196"/>
      <c r="F62" s="196"/>
      <c r="G62" s="197"/>
      <c r="H62" s="86"/>
      <c r="I62" s="86"/>
      <c r="J62" s="86"/>
      <c r="K62" s="224"/>
      <c r="L62" s="216"/>
      <c r="M62" s="72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26"/>
      <c r="FT62" s="226"/>
      <c r="FU62" s="226"/>
      <c r="FV62" s="226"/>
      <c r="FW62" s="226"/>
      <c r="FX62" s="226"/>
      <c r="FY62" s="226"/>
      <c r="FZ62" s="226"/>
      <c r="GA62" s="226"/>
      <c r="GB62" s="226"/>
      <c r="GC62" s="226"/>
      <c r="GD62" s="226"/>
      <c r="GE62" s="226"/>
      <c r="GF62" s="226"/>
      <c r="GG62" s="226"/>
      <c r="GH62" s="226"/>
      <c r="GI62" s="226"/>
      <c r="GJ62" s="226"/>
      <c r="GK62" s="226"/>
      <c r="GL62" s="226"/>
      <c r="GM62" s="226"/>
      <c r="GN62" s="226"/>
      <c r="GO62" s="226"/>
      <c r="GP62" s="226"/>
      <c r="GQ62" s="226"/>
      <c r="GR62" s="226"/>
      <c r="GS62" s="226"/>
      <c r="GT62" s="226"/>
      <c r="GU62" s="226"/>
      <c r="GV62" s="226"/>
      <c r="GW62" s="226"/>
      <c r="GX62" s="226"/>
      <c r="GY62" s="226"/>
      <c r="GZ62" s="226"/>
      <c r="HA62" s="226"/>
      <c r="HB62" s="226"/>
      <c r="HC62" s="226"/>
      <c r="HD62" s="226"/>
      <c r="HE62" s="226"/>
      <c r="HF62" s="226"/>
      <c r="HG62" s="226"/>
      <c r="HH62" s="226"/>
      <c r="HI62" s="226"/>
      <c r="HJ62" s="226"/>
      <c r="HK62" s="226"/>
      <c r="HL62" s="226"/>
      <c r="HM62" s="226"/>
      <c r="HN62" s="226"/>
      <c r="HO62" s="226"/>
      <c r="HP62" s="226"/>
      <c r="HQ62" s="226"/>
      <c r="HR62" s="226"/>
      <c r="HS62" s="226"/>
      <c r="HT62" s="226"/>
      <c r="HU62" s="226"/>
      <c r="HV62" s="226"/>
      <c r="HW62" s="226"/>
      <c r="HX62" s="226"/>
      <c r="HY62" s="226"/>
      <c r="HZ62" s="226"/>
      <c r="IA62" s="226"/>
      <c r="IB62" s="226"/>
      <c r="IC62" s="226"/>
      <c r="ID62" s="226"/>
      <c r="IE62" s="226"/>
      <c r="IF62" s="226"/>
      <c r="IG62" s="226"/>
      <c r="IH62" s="226"/>
      <c r="II62" s="226"/>
      <c r="IJ62" s="226"/>
      <c r="IK62" s="226"/>
      <c r="IL62" s="226"/>
      <c r="IM62" s="226"/>
      <c r="IN62" s="226"/>
      <c r="IO62" s="226"/>
      <c r="IP62" s="226"/>
      <c r="IQ62" s="226"/>
      <c r="IR62" s="226"/>
      <c r="IS62" s="226"/>
      <c r="IT62" s="226"/>
      <c r="IU62" s="226"/>
      <c r="IV62" s="226"/>
      <c r="IW62" s="226"/>
      <c r="IX62" s="226"/>
      <c r="IY62" s="226"/>
      <c r="IZ62" s="226"/>
      <c r="JA62" s="226"/>
      <c r="JB62" s="226"/>
      <c r="JC62" s="226"/>
      <c r="JD62" s="226"/>
      <c r="JE62" s="226"/>
      <c r="JF62" s="226"/>
      <c r="JG62" s="226"/>
      <c r="JH62" s="226"/>
      <c r="JI62" s="226"/>
      <c r="JJ62" s="226"/>
      <c r="JK62" s="226"/>
      <c r="JL62" s="226"/>
      <c r="JM62" s="226"/>
      <c r="JN62" s="226"/>
      <c r="JO62" s="226"/>
      <c r="JP62" s="226"/>
      <c r="JQ62" s="226"/>
      <c r="JR62" s="226"/>
      <c r="JS62" s="226"/>
      <c r="JT62" s="226"/>
      <c r="JU62" s="226"/>
      <c r="JV62" s="226"/>
      <c r="JW62" s="226"/>
      <c r="JX62" s="226"/>
      <c r="JY62" s="226"/>
      <c r="JZ62" s="226"/>
      <c r="KA62" s="226"/>
      <c r="KB62" s="226"/>
      <c r="KC62" s="226"/>
      <c r="KD62" s="226"/>
      <c r="KE62" s="226"/>
      <c r="KF62" s="226"/>
      <c r="KG62" s="226"/>
      <c r="KH62" s="226"/>
      <c r="KI62" s="226"/>
      <c r="KJ62" s="226"/>
      <c r="KK62" s="226"/>
      <c r="KL62" s="226"/>
      <c r="KM62" s="226"/>
      <c r="KN62" s="226"/>
      <c r="KO62" s="226"/>
      <c r="KP62" s="226"/>
      <c r="KQ62" s="226"/>
      <c r="KR62" s="226"/>
      <c r="KS62" s="226"/>
      <c r="KT62" s="226"/>
      <c r="KU62" s="226"/>
      <c r="KV62" s="226"/>
      <c r="KW62" s="226"/>
      <c r="KX62" s="226"/>
      <c r="KY62" s="226"/>
      <c r="KZ62" s="226"/>
      <c r="LA62" s="226"/>
      <c r="LB62" s="226"/>
      <c r="LC62" s="226"/>
      <c r="LD62" s="226"/>
      <c r="LE62" s="226"/>
      <c r="LF62" s="226"/>
      <c r="LG62" s="226"/>
      <c r="LH62" s="226"/>
      <c r="LI62" s="226"/>
      <c r="LJ62" s="226"/>
      <c r="LK62" s="226"/>
      <c r="LL62" s="226"/>
      <c r="LM62" s="226"/>
      <c r="LN62" s="226"/>
      <c r="LO62" s="226"/>
      <c r="LP62" s="226"/>
      <c r="LQ62" s="226"/>
      <c r="LR62" s="226"/>
      <c r="LS62" s="226"/>
      <c r="LT62" s="226"/>
      <c r="LU62" s="226"/>
      <c r="LV62" s="226"/>
      <c r="LW62" s="226"/>
      <c r="LX62" s="226"/>
      <c r="LY62" s="226"/>
      <c r="LZ62" s="226"/>
      <c r="MA62" s="226"/>
      <c r="MB62" s="226"/>
      <c r="MC62" s="226"/>
      <c r="MD62" s="226"/>
      <c r="ME62" s="226"/>
      <c r="MF62" s="226"/>
      <c r="MG62" s="226"/>
      <c r="MH62" s="226"/>
      <c r="MI62" s="226"/>
      <c r="MJ62" s="226"/>
      <c r="MK62" s="226"/>
      <c r="ML62" s="226"/>
      <c r="MM62" s="226"/>
      <c r="MN62" s="226"/>
      <c r="MO62" s="226"/>
      <c r="MP62" s="226"/>
      <c r="MQ62" s="226"/>
      <c r="MR62" s="226"/>
      <c r="MS62" s="226"/>
      <c r="MT62" s="226"/>
      <c r="MU62" s="226"/>
      <c r="MV62" s="226"/>
      <c r="MW62" s="226"/>
      <c r="MX62" s="226"/>
      <c r="MY62" s="226"/>
      <c r="MZ62" s="226"/>
      <c r="NA62" s="226"/>
      <c r="NB62" s="226"/>
      <c r="NC62" s="226"/>
      <c r="ND62" s="226"/>
      <c r="NE62" s="226"/>
      <c r="NF62" s="226"/>
      <c r="NG62" s="226"/>
      <c r="NH62" s="226"/>
      <c r="NI62" s="226"/>
      <c r="NJ62" s="226"/>
      <c r="NK62" s="226"/>
      <c r="NL62" s="226"/>
      <c r="NM62" s="226"/>
      <c r="NN62" s="226"/>
      <c r="NO62" s="226"/>
      <c r="NP62" s="226"/>
      <c r="NQ62" s="226"/>
      <c r="NR62" s="226"/>
      <c r="NS62" s="226"/>
      <c r="NT62" s="226"/>
      <c r="NU62" s="226"/>
      <c r="NV62" s="226"/>
      <c r="NW62" s="226"/>
      <c r="NX62" s="226"/>
      <c r="NY62" s="226"/>
      <c r="NZ62" s="226"/>
      <c r="OA62" s="226"/>
      <c r="OB62" s="226"/>
      <c r="OC62" s="226"/>
      <c r="OD62" s="226"/>
      <c r="OE62" s="226"/>
      <c r="OF62" s="226"/>
      <c r="OG62" s="226"/>
      <c r="OH62" s="226"/>
      <c r="OI62" s="226"/>
      <c r="OJ62" s="226"/>
      <c r="OK62" s="226"/>
      <c r="OL62" s="226"/>
      <c r="OM62" s="226"/>
      <c r="ON62" s="226"/>
      <c r="OO62" s="226"/>
      <c r="OP62" s="226"/>
      <c r="OQ62" s="226"/>
      <c r="OR62" s="226"/>
      <c r="OS62" s="226"/>
      <c r="OT62" s="226"/>
      <c r="OU62" s="226"/>
      <c r="OV62" s="226"/>
      <c r="OW62" s="226"/>
      <c r="OX62" s="226"/>
      <c r="OY62" s="226"/>
      <c r="OZ62" s="226"/>
      <c r="PA62" s="226"/>
      <c r="PB62" s="226"/>
      <c r="PC62" s="226"/>
      <c r="PD62" s="226"/>
      <c r="PE62" s="226"/>
      <c r="PF62" s="226"/>
      <c r="PG62" s="226"/>
      <c r="PH62" s="226"/>
      <c r="PI62" s="226"/>
      <c r="PJ62" s="226"/>
      <c r="PK62" s="226"/>
      <c r="PL62" s="226"/>
      <c r="PM62" s="226"/>
      <c r="PN62" s="226"/>
      <c r="PO62" s="226"/>
      <c r="PP62" s="226"/>
      <c r="PQ62" s="226"/>
      <c r="PR62" s="226"/>
      <c r="PS62" s="226"/>
      <c r="PT62" s="226"/>
      <c r="PU62" s="226"/>
      <c r="PV62" s="226"/>
      <c r="PW62" s="226"/>
      <c r="PX62" s="226"/>
      <c r="PY62" s="226"/>
      <c r="PZ62" s="226"/>
      <c r="QA62" s="226"/>
      <c r="QB62" s="226"/>
      <c r="QC62" s="226"/>
      <c r="QD62" s="226"/>
      <c r="QE62" s="226"/>
      <c r="QF62" s="226"/>
      <c r="QG62" s="226"/>
      <c r="QH62" s="226"/>
      <c r="QI62" s="226"/>
      <c r="QJ62" s="226"/>
      <c r="QK62" s="226"/>
      <c r="QL62" s="226"/>
      <c r="QM62" s="226"/>
      <c r="QN62" s="226"/>
      <c r="QO62" s="226"/>
      <c r="QP62" s="226"/>
      <c r="QQ62" s="226"/>
      <c r="QR62" s="226"/>
      <c r="QS62" s="226"/>
      <c r="QT62" s="226"/>
      <c r="QU62" s="226"/>
      <c r="QV62" s="226"/>
      <c r="QW62" s="226"/>
      <c r="QX62" s="226"/>
      <c r="QY62" s="226"/>
      <c r="QZ62" s="226"/>
      <c r="RA62" s="226"/>
      <c r="RB62" s="226"/>
      <c r="RC62" s="226"/>
      <c r="RD62" s="226"/>
      <c r="RE62" s="226"/>
      <c r="RF62" s="226"/>
      <c r="RG62" s="226"/>
      <c r="RH62" s="226"/>
      <c r="RI62" s="226"/>
      <c r="RJ62" s="226"/>
      <c r="RK62" s="226"/>
      <c r="RL62" s="226"/>
      <c r="RM62" s="226"/>
      <c r="RN62" s="226"/>
      <c r="RO62" s="226"/>
      <c r="RP62" s="226"/>
      <c r="RQ62" s="226"/>
      <c r="RR62" s="226"/>
      <c r="RS62" s="226"/>
      <c r="RT62" s="226"/>
      <c r="RU62" s="226"/>
      <c r="RV62" s="226"/>
      <c r="RW62" s="226"/>
      <c r="RX62" s="226"/>
      <c r="RY62" s="226"/>
      <c r="RZ62" s="226"/>
      <c r="SA62" s="226"/>
      <c r="SB62" s="226"/>
      <c r="SC62" s="226"/>
      <c r="SD62" s="226"/>
      <c r="SE62" s="226"/>
      <c r="SF62" s="226"/>
      <c r="SG62" s="226"/>
      <c r="SH62" s="226"/>
      <c r="SI62" s="226"/>
      <c r="SJ62" s="226"/>
      <c r="SK62" s="226"/>
      <c r="SL62" s="226"/>
      <c r="SM62" s="226"/>
      <c r="SN62" s="226"/>
      <c r="SO62" s="226"/>
      <c r="SP62" s="226"/>
      <c r="SQ62" s="226"/>
      <c r="SR62" s="226"/>
      <c r="SS62" s="226"/>
      <c r="ST62" s="226"/>
      <c r="SU62" s="226"/>
      <c r="SV62" s="226"/>
      <c r="SW62" s="226"/>
      <c r="SX62" s="226"/>
      <c r="SY62" s="226"/>
      <c r="SZ62" s="226"/>
      <c r="TA62" s="226"/>
      <c r="TB62" s="226"/>
      <c r="TC62" s="226"/>
    </row>
    <row r="63" spans="1:523" ht="15.75">
      <c r="A63" s="194"/>
      <c r="B63" s="195"/>
      <c r="C63" s="86"/>
      <c r="D63" s="86"/>
      <c r="E63" s="196"/>
      <c r="F63" s="196"/>
      <c r="G63" s="197"/>
      <c r="H63" s="86"/>
      <c r="I63" s="86"/>
      <c r="J63" s="86"/>
      <c r="K63" s="224"/>
      <c r="L63" s="216"/>
      <c r="M63" s="72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  <c r="II63" s="226"/>
      <c r="IJ63" s="226"/>
      <c r="IK63" s="226"/>
      <c r="IL63" s="226"/>
      <c r="IM63" s="226"/>
      <c r="IN63" s="226"/>
      <c r="IO63" s="226"/>
      <c r="IP63" s="226"/>
      <c r="IQ63" s="226"/>
      <c r="IR63" s="226"/>
      <c r="IS63" s="226"/>
      <c r="IT63" s="226"/>
      <c r="IU63" s="226"/>
      <c r="IV63" s="226"/>
      <c r="IW63" s="226"/>
      <c r="IX63" s="226"/>
      <c r="IY63" s="226"/>
      <c r="IZ63" s="226"/>
      <c r="JA63" s="226"/>
      <c r="JB63" s="226"/>
      <c r="JC63" s="226"/>
      <c r="JD63" s="226"/>
      <c r="JE63" s="226"/>
      <c r="JF63" s="226"/>
      <c r="JG63" s="226"/>
      <c r="JH63" s="226"/>
      <c r="JI63" s="226"/>
      <c r="JJ63" s="226"/>
      <c r="JK63" s="226"/>
      <c r="JL63" s="226"/>
      <c r="JM63" s="226"/>
      <c r="JN63" s="226"/>
      <c r="JO63" s="226"/>
      <c r="JP63" s="226"/>
      <c r="JQ63" s="226"/>
      <c r="JR63" s="226"/>
      <c r="JS63" s="226"/>
      <c r="JT63" s="226"/>
      <c r="JU63" s="226"/>
      <c r="JV63" s="226"/>
      <c r="JW63" s="226"/>
      <c r="JX63" s="226"/>
      <c r="JY63" s="226"/>
      <c r="JZ63" s="226"/>
      <c r="KA63" s="226"/>
      <c r="KB63" s="226"/>
      <c r="KC63" s="226"/>
      <c r="KD63" s="226"/>
      <c r="KE63" s="226"/>
      <c r="KF63" s="226"/>
      <c r="KG63" s="226"/>
      <c r="KH63" s="226"/>
      <c r="KI63" s="226"/>
      <c r="KJ63" s="226"/>
      <c r="KK63" s="226"/>
      <c r="KL63" s="226"/>
      <c r="KM63" s="226"/>
      <c r="KN63" s="226"/>
      <c r="KO63" s="226"/>
      <c r="KP63" s="226"/>
      <c r="KQ63" s="226"/>
      <c r="KR63" s="226"/>
      <c r="KS63" s="226"/>
      <c r="KT63" s="226"/>
      <c r="KU63" s="226"/>
      <c r="KV63" s="226"/>
      <c r="KW63" s="226"/>
      <c r="KX63" s="226"/>
      <c r="KY63" s="226"/>
      <c r="KZ63" s="226"/>
      <c r="LA63" s="226"/>
      <c r="LB63" s="226"/>
      <c r="LC63" s="226"/>
      <c r="LD63" s="226"/>
      <c r="LE63" s="226"/>
      <c r="LF63" s="226"/>
      <c r="LG63" s="226"/>
      <c r="LH63" s="226"/>
      <c r="LI63" s="226"/>
      <c r="LJ63" s="226"/>
      <c r="LK63" s="226"/>
      <c r="LL63" s="226"/>
      <c r="LM63" s="226"/>
      <c r="LN63" s="226"/>
      <c r="LO63" s="226"/>
      <c r="LP63" s="226"/>
      <c r="LQ63" s="226"/>
      <c r="LR63" s="226"/>
      <c r="LS63" s="226"/>
      <c r="LT63" s="226"/>
      <c r="LU63" s="226"/>
      <c r="LV63" s="226"/>
      <c r="LW63" s="226"/>
      <c r="LX63" s="226"/>
      <c r="LY63" s="226"/>
      <c r="LZ63" s="226"/>
      <c r="MA63" s="226"/>
      <c r="MB63" s="226"/>
      <c r="MC63" s="226"/>
      <c r="MD63" s="226"/>
      <c r="ME63" s="226"/>
      <c r="MF63" s="226"/>
      <c r="MG63" s="226"/>
      <c r="MH63" s="226"/>
      <c r="MI63" s="226"/>
      <c r="MJ63" s="226"/>
      <c r="MK63" s="226"/>
      <c r="ML63" s="226"/>
      <c r="MM63" s="226"/>
      <c r="MN63" s="226"/>
      <c r="MO63" s="226"/>
      <c r="MP63" s="226"/>
      <c r="MQ63" s="226"/>
      <c r="MR63" s="226"/>
      <c r="MS63" s="226"/>
      <c r="MT63" s="226"/>
      <c r="MU63" s="226"/>
      <c r="MV63" s="226"/>
      <c r="MW63" s="226"/>
      <c r="MX63" s="226"/>
      <c r="MY63" s="226"/>
      <c r="MZ63" s="226"/>
      <c r="NA63" s="226"/>
      <c r="NB63" s="226"/>
      <c r="NC63" s="226"/>
      <c r="ND63" s="226"/>
      <c r="NE63" s="226"/>
      <c r="NF63" s="226"/>
      <c r="NG63" s="226"/>
      <c r="NH63" s="226"/>
      <c r="NI63" s="226"/>
      <c r="NJ63" s="226"/>
      <c r="NK63" s="226"/>
      <c r="NL63" s="226"/>
      <c r="NM63" s="226"/>
      <c r="NN63" s="226"/>
      <c r="NO63" s="226"/>
      <c r="NP63" s="226"/>
      <c r="NQ63" s="226"/>
      <c r="NR63" s="226"/>
      <c r="NS63" s="226"/>
      <c r="NT63" s="226"/>
      <c r="NU63" s="226"/>
      <c r="NV63" s="226"/>
      <c r="NW63" s="226"/>
      <c r="NX63" s="226"/>
      <c r="NY63" s="226"/>
      <c r="NZ63" s="226"/>
      <c r="OA63" s="226"/>
      <c r="OB63" s="226"/>
      <c r="OC63" s="226"/>
      <c r="OD63" s="226"/>
      <c r="OE63" s="226"/>
      <c r="OF63" s="226"/>
      <c r="OG63" s="226"/>
      <c r="OH63" s="226"/>
      <c r="OI63" s="226"/>
      <c r="OJ63" s="226"/>
      <c r="OK63" s="226"/>
      <c r="OL63" s="226"/>
      <c r="OM63" s="226"/>
      <c r="ON63" s="226"/>
      <c r="OO63" s="226"/>
      <c r="OP63" s="226"/>
      <c r="OQ63" s="226"/>
      <c r="OR63" s="226"/>
      <c r="OS63" s="226"/>
      <c r="OT63" s="226"/>
      <c r="OU63" s="226"/>
      <c r="OV63" s="226"/>
      <c r="OW63" s="226"/>
      <c r="OX63" s="226"/>
      <c r="OY63" s="226"/>
      <c r="OZ63" s="226"/>
      <c r="PA63" s="226"/>
      <c r="PB63" s="226"/>
      <c r="PC63" s="226"/>
      <c r="PD63" s="226"/>
      <c r="PE63" s="226"/>
      <c r="PF63" s="226"/>
      <c r="PG63" s="226"/>
      <c r="PH63" s="226"/>
      <c r="PI63" s="226"/>
      <c r="PJ63" s="226"/>
      <c r="PK63" s="226"/>
      <c r="PL63" s="226"/>
      <c r="PM63" s="226"/>
      <c r="PN63" s="226"/>
      <c r="PO63" s="226"/>
      <c r="PP63" s="226"/>
      <c r="PQ63" s="226"/>
      <c r="PR63" s="226"/>
      <c r="PS63" s="226"/>
      <c r="PT63" s="226"/>
      <c r="PU63" s="226"/>
      <c r="PV63" s="226"/>
      <c r="PW63" s="226"/>
      <c r="PX63" s="226"/>
      <c r="PY63" s="226"/>
      <c r="PZ63" s="226"/>
      <c r="QA63" s="226"/>
      <c r="QB63" s="226"/>
      <c r="QC63" s="226"/>
      <c r="QD63" s="226"/>
      <c r="QE63" s="226"/>
      <c r="QF63" s="226"/>
      <c r="QG63" s="226"/>
      <c r="QH63" s="226"/>
      <c r="QI63" s="226"/>
      <c r="QJ63" s="226"/>
      <c r="QK63" s="226"/>
      <c r="QL63" s="226"/>
      <c r="QM63" s="226"/>
      <c r="QN63" s="226"/>
      <c r="QO63" s="226"/>
      <c r="QP63" s="226"/>
      <c r="QQ63" s="226"/>
      <c r="QR63" s="226"/>
      <c r="QS63" s="226"/>
      <c r="QT63" s="226"/>
      <c r="QU63" s="226"/>
      <c r="QV63" s="226"/>
      <c r="QW63" s="226"/>
      <c r="QX63" s="226"/>
      <c r="QY63" s="226"/>
      <c r="QZ63" s="226"/>
      <c r="RA63" s="226"/>
      <c r="RB63" s="226"/>
      <c r="RC63" s="226"/>
      <c r="RD63" s="226"/>
      <c r="RE63" s="226"/>
      <c r="RF63" s="226"/>
      <c r="RG63" s="226"/>
      <c r="RH63" s="226"/>
      <c r="RI63" s="226"/>
      <c r="RJ63" s="226"/>
      <c r="RK63" s="226"/>
      <c r="RL63" s="226"/>
      <c r="RM63" s="226"/>
      <c r="RN63" s="226"/>
      <c r="RO63" s="226"/>
      <c r="RP63" s="226"/>
      <c r="RQ63" s="226"/>
      <c r="RR63" s="226"/>
      <c r="RS63" s="226"/>
      <c r="RT63" s="226"/>
      <c r="RU63" s="226"/>
      <c r="RV63" s="226"/>
      <c r="RW63" s="226"/>
      <c r="RX63" s="226"/>
      <c r="RY63" s="226"/>
      <c r="RZ63" s="226"/>
      <c r="SA63" s="226"/>
      <c r="SB63" s="226"/>
      <c r="SC63" s="226"/>
      <c r="SD63" s="226"/>
      <c r="SE63" s="226"/>
      <c r="SF63" s="226"/>
      <c r="SG63" s="226"/>
      <c r="SH63" s="226"/>
      <c r="SI63" s="226"/>
      <c r="SJ63" s="226"/>
      <c r="SK63" s="226"/>
      <c r="SL63" s="226"/>
      <c r="SM63" s="226"/>
      <c r="SN63" s="226"/>
      <c r="SO63" s="226"/>
      <c r="SP63" s="226"/>
      <c r="SQ63" s="226"/>
      <c r="SR63" s="226"/>
      <c r="SS63" s="226"/>
      <c r="ST63" s="226"/>
      <c r="SU63" s="226"/>
      <c r="SV63" s="226"/>
      <c r="SW63" s="226"/>
      <c r="SX63" s="226"/>
      <c r="SY63" s="226"/>
      <c r="SZ63" s="226"/>
      <c r="TA63" s="226"/>
      <c r="TB63" s="226"/>
      <c r="TC63" s="226"/>
    </row>
    <row r="64" spans="1:523" ht="15.75">
      <c r="A64" s="194"/>
      <c r="B64" s="195"/>
      <c r="C64" s="86"/>
      <c r="D64" s="86"/>
      <c r="E64" s="196"/>
      <c r="F64" s="196"/>
      <c r="G64" s="197"/>
      <c r="H64" s="86"/>
      <c r="I64" s="86"/>
      <c r="J64" s="86"/>
      <c r="K64" s="224"/>
      <c r="L64" s="216"/>
      <c r="M64" s="72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26"/>
      <c r="FT64" s="226"/>
      <c r="FU64" s="226"/>
      <c r="FV64" s="226"/>
      <c r="FW64" s="226"/>
      <c r="FX64" s="226"/>
      <c r="FY64" s="226"/>
      <c r="FZ64" s="226"/>
      <c r="GA64" s="226"/>
      <c r="GB64" s="226"/>
      <c r="GC64" s="226"/>
      <c r="GD64" s="226"/>
      <c r="GE64" s="226"/>
      <c r="GF64" s="226"/>
      <c r="GG64" s="226"/>
      <c r="GH64" s="226"/>
      <c r="GI64" s="226"/>
      <c r="GJ64" s="226"/>
      <c r="GK64" s="226"/>
      <c r="GL64" s="226"/>
      <c r="GM64" s="226"/>
      <c r="GN64" s="226"/>
      <c r="GO64" s="226"/>
      <c r="GP64" s="226"/>
      <c r="GQ64" s="226"/>
      <c r="GR64" s="226"/>
      <c r="GS64" s="226"/>
      <c r="GT64" s="226"/>
      <c r="GU64" s="226"/>
      <c r="GV64" s="226"/>
      <c r="GW64" s="226"/>
      <c r="GX64" s="226"/>
      <c r="GY64" s="226"/>
      <c r="GZ64" s="226"/>
      <c r="HA64" s="226"/>
      <c r="HB64" s="226"/>
      <c r="HC64" s="226"/>
      <c r="HD64" s="226"/>
      <c r="HE64" s="226"/>
      <c r="HF64" s="226"/>
      <c r="HG64" s="226"/>
      <c r="HH64" s="226"/>
      <c r="HI64" s="226"/>
      <c r="HJ64" s="226"/>
      <c r="HK64" s="226"/>
      <c r="HL64" s="226"/>
      <c r="HM64" s="226"/>
      <c r="HN64" s="226"/>
      <c r="HO64" s="226"/>
      <c r="HP64" s="226"/>
      <c r="HQ64" s="226"/>
      <c r="HR64" s="226"/>
      <c r="HS64" s="226"/>
      <c r="HT64" s="226"/>
      <c r="HU64" s="226"/>
      <c r="HV64" s="226"/>
      <c r="HW64" s="226"/>
      <c r="HX64" s="226"/>
      <c r="HY64" s="226"/>
      <c r="HZ64" s="226"/>
      <c r="IA64" s="226"/>
      <c r="IB64" s="226"/>
      <c r="IC64" s="226"/>
      <c r="ID64" s="226"/>
      <c r="IE64" s="226"/>
      <c r="IF64" s="226"/>
      <c r="IG64" s="226"/>
      <c r="IH64" s="226"/>
      <c r="II64" s="226"/>
      <c r="IJ64" s="226"/>
      <c r="IK64" s="226"/>
      <c r="IL64" s="226"/>
      <c r="IM64" s="226"/>
      <c r="IN64" s="226"/>
      <c r="IO64" s="226"/>
      <c r="IP64" s="226"/>
      <c r="IQ64" s="226"/>
      <c r="IR64" s="226"/>
      <c r="IS64" s="226"/>
      <c r="IT64" s="226"/>
      <c r="IU64" s="226"/>
      <c r="IV64" s="226"/>
      <c r="IW64" s="226"/>
      <c r="IX64" s="226"/>
      <c r="IY64" s="226"/>
      <c r="IZ64" s="226"/>
      <c r="JA64" s="226"/>
      <c r="JB64" s="226"/>
      <c r="JC64" s="226"/>
      <c r="JD64" s="226"/>
      <c r="JE64" s="226"/>
      <c r="JF64" s="226"/>
      <c r="JG64" s="226"/>
      <c r="JH64" s="226"/>
      <c r="JI64" s="226"/>
      <c r="JJ64" s="226"/>
      <c r="JK64" s="226"/>
      <c r="JL64" s="226"/>
      <c r="JM64" s="226"/>
      <c r="JN64" s="226"/>
      <c r="JO64" s="226"/>
      <c r="JP64" s="226"/>
      <c r="JQ64" s="226"/>
      <c r="JR64" s="226"/>
      <c r="JS64" s="226"/>
      <c r="JT64" s="226"/>
      <c r="JU64" s="226"/>
      <c r="JV64" s="226"/>
      <c r="JW64" s="226"/>
      <c r="JX64" s="226"/>
      <c r="JY64" s="226"/>
      <c r="JZ64" s="226"/>
      <c r="KA64" s="226"/>
      <c r="KB64" s="226"/>
      <c r="KC64" s="226"/>
      <c r="KD64" s="226"/>
      <c r="KE64" s="226"/>
      <c r="KF64" s="226"/>
      <c r="KG64" s="226"/>
      <c r="KH64" s="226"/>
      <c r="KI64" s="226"/>
      <c r="KJ64" s="226"/>
      <c r="KK64" s="226"/>
      <c r="KL64" s="226"/>
      <c r="KM64" s="226"/>
      <c r="KN64" s="226"/>
      <c r="KO64" s="226"/>
      <c r="KP64" s="226"/>
      <c r="KQ64" s="226"/>
      <c r="KR64" s="226"/>
      <c r="KS64" s="226"/>
      <c r="KT64" s="226"/>
      <c r="KU64" s="226"/>
      <c r="KV64" s="226"/>
      <c r="KW64" s="226"/>
      <c r="KX64" s="226"/>
      <c r="KY64" s="226"/>
      <c r="KZ64" s="226"/>
      <c r="LA64" s="226"/>
      <c r="LB64" s="226"/>
      <c r="LC64" s="226"/>
      <c r="LD64" s="226"/>
      <c r="LE64" s="226"/>
      <c r="LF64" s="226"/>
      <c r="LG64" s="226"/>
      <c r="LH64" s="226"/>
      <c r="LI64" s="226"/>
      <c r="LJ64" s="226"/>
      <c r="LK64" s="226"/>
      <c r="LL64" s="226"/>
      <c r="LM64" s="226"/>
      <c r="LN64" s="226"/>
      <c r="LO64" s="226"/>
      <c r="LP64" s="226"/>
      <c r="LQ64" s="226"/>
      <c r="LR64" s="226"/>
      <c r="LS64" s="226"/>
      <c r="LT64" s="226"/>
      <c r="LU64" s="226"/>
      <c r="LV64" s="226"/>
      <c r="LW64" s="226"/>
      <c r="LX64" s="226"/>
      <c r="LY64" s="226"/>
      <c r="LZ64" s="226"/>
      <c r="MA64" s="226"/>
      <c r="MB64" s="226"/>
      <c r="MC64" s="226"/>
      <c r="MD64" s="226"/>
      <c r="ME64" s="226"/>
      <c r="MF64" s="226"/>
      <c r="MG64" s="226"/>
      <c r="MH64" s="226"/>
      <c r="MI64" s="226"/>
      <c r="MJ64" s="226"/>
      <c r="MK64" s="226"/>
      <c r="ML64" s="226"/>
      <c r="MM64" s="226"/>
      <c r="MN64" s="226"/>
      <c r="MO64" s="226"/>
      <c r="MP64" s="226"/>
      <c r="MQ64" s="226"/>
      <c r="MR64" s="226"/>
      <c r="MS64" s="226"/>
      <c r="MT64" s="226"/>
      <c r="MU64" s="226"/>
      <c r="MV64" s="226"/>
      <c r="MW64" s="226"/>
      <c r="MX64" s="226"/>
      <c r="MY64" s="226"/>
      <c r="MZ64" s="226"/>
      <c r="NA64" s="226"/>
      <c r="NB64" s="226"/>
      <c r="NC64" s="226"/>
      <c r="ND64" s="226"/>
      <c r="NE64" s="226"/>
      <c r="NF64" s="226"/>
      <c r="NG64" s="226"/>
      <c r="NH64" s="226"/>
      <c r="NI64" s="226"/>
      <c r="NJ64" s="226"/>
      <c r="NK64" s="226"/>
      <c r="NL64" s="226"/>
      <c r="NM64" s="226"/>
      <c r="NN64" s="226"/>
      <c r="NO64" s="226"/>
      <c r="NP64" s="226"/>
      <c r="NQ64" s="226"/>
      <c r="NR64" s="226"/>
      <c r="NS64" s="226"/>
      <c r="NT64" s="226"/>
      <c r="NU64" s="226"/>
      <c r="NV64" s="226"/>
      <c r="NW64" s="226"/>
      <c r="NX64" s="226"/>
      <c r="NY64" s="226"/>
      <c r="NZ64" s="226"/>
      <c r="OA64" s="226"/>
      <c r="OB64" s="226"/>
      <c r="OC64" s="226"/>
      <c r="OD64" s="226"/>
      <c r="OE64" s="226"/>
      <c r="OF64" s="226"/>
      <c r="OG64" s="226"/>
      <c r="OH64" s="226"/>
      <c r="OI64" s="226"/>
      <c r="OJ64" s="226"/>
      <c r="OK64" s="226"/>
      <c r="OL64" s="226"/>
      <c r="OM64" s="226"/>
      <c r="ON64" s="226"/>
      <c r="OO64" s="226"/>
      <c r="OP64" s="226"/>
      <c r="OQ64" s="226"/>
      <c r="OR64" s="226"/>
      <c r="OS64" s="226"/>
      <c r="OT64" s="226"/>
      <c r="OU64" s="226"/>
      <c r="OV64" s="226"/>
      <c r="OW64" s="226"/>
      <c r="OX64" s="226"/>
      <c r="OY64" s="226"/>
      <c r="OZ64" s="226"/>
      <c r="PA64" s="226"/>
      <c r="PB64" s="226"/>
      <c r="PC64" s="226"/>
      <c r="PD64" s="226"/>
      <c r="PE64" s="226"/>
      <c r="PF64" s="226"/>
      <c r="PG64" s="226"/>
      <c r="PH64" s="226"/>
      <c r="PI64" s="226"/>
      <c r="PJ64" s="226"/>
      <c r="PK64" s="226"/>
      <c r="PL64" s="226"/>
      <c r="PM64" s="226"/>
      <c r="PN64" s="226"/>
      <c r="PO64" s="226"/>
      <c r="PP64" s="226"/>
      <c r="PQ64" s="226"/>
      <c r="PR64" s="226"/>
      <c r="PS64" s="226"/>
      <c r="PT64" s="226"/>
      <c r="PU64" s="226"/>
      <c r="PV64" s="226"/>
      <c r="PW64" s="226"/>
      <c r="PX64" s="226"/>
      <c r="PY64" s="226"/>
      <c r="PZ64" s="226"/>
      <c r="QA64" s="226"/>
      <c r="QB64" s="226"/>
      <c r="QC64" s="226"/>
      <c r="QD64" s="226"/>
      <c r="QE64" s="226"/>
      <c r="QF64" s="226"/>
      <c r="QG64" s="226"/>
      <c r="QH64" s="226"/>
      <c r="QI64" s="226"/>
      <c r="QJ64" s="226"/>
      <c r="QK64" s="226"/>
      <c r="QL64" s="226"/>
      <c r="QM64" s="226"/>
      <c r="QN64" s="226"/>
      <c r="QO64" s="226"/>
      <c r="QP64" s="226"/>
      <c r="QQ64" s="226"/>
      <c r="QR64" s="226"/>
      <c r="QS64" s="226"/>
      <c r="QT64" s="226"/>
      <c r="QU64" s="226"/>
      <c r="QV64" s="226"/>
      <c r="QW64" s="226"/>
      <c r="QX64" s="226"/>
      <c r="QY64" s="226"/>
      <c r="QZ64" s="226"/>
      <c r="RA64" s="226"/>
      <c r="RB64" s="226"/>
      <c r="RC64" s="226"/>
      <c r="RD64" s="226"/>
      <c r="RE64" s="226"/>
      <c r="RF64" s="226"/>
      <c r="RG64" s="226"/>
      <c r="RH64" s="226"/>
      <c r="RI64" s="226"/>
      <c r="RJ64" s="226"/>
      <c r="RK64" s="226"/>
      <c r="RL64" s="226"/>
      <c r="RM64" s="226"/>
      <c r="RN64" s="226"/>
      <c r="RO64" s="226"/>
      <c r="RP64" s="226"/>
      <c r="RQ64" s="226"/>
      <c r="RR64" s="226"/>
      <c r="RS64" s="226"/>
      <c r="RT64" s="226"/>
      <c r="RU64" s="226"/>
      <c r="RV64" s="226"/>
      <c r="RW64" s="226"/>
      <c r="RX64" s="226"/>
      <c r="RY64" s="226"/>
      <c r="RZ64" s="226"/>
      <c r="SA64" s="226"/>
      <c r="SB64" s="226"/>
      <c r="SC64" s="226"/>
      <c r="SD64" s="226"/>
      <c r="SE64" s="226"/>
      <c r="SF64" s="226"/>
      <c r="SG64" s="226"/>
      <c r="SH64" s="226"/>
      <c r="SI64" s="226"/>
      <c r="SJ64" s="226"/>
      <c r="SK64" s="226"/>
      <c r="SL64" s="226"/>
      <c r="SM64" s="226"/>
      <c r="SN64" s="226"/>
      <c r="SO64" s="226"/>
      <c r="SP64" s="226"/>
      <c r="SQ64" s="226"/>
      <c r="SR64" s="226"/>
      <c r="SS64" s="226"/>
      <c r="ST64" s="226"/>
      <c r="SU64" s="226"/>
      <c r="SV64" s="226"/>
      <c r="SW64" s="226"/>
      <c r="SX64" s="226"/>
      <c r="SY64" s="226"/>
      <c r="SZ64" s="226"/>
      <c r="TA64" s="226"/>
      <c r="TB64" s="226"/>
      <c r="TC64" s="226"/>
    </row>
    <row r="65" spans="1:523" ht="15.75">
      <c r="A65" s="194"/>
      <c r="B65" s="195"/>
      <c r="C65" s="86"/>
      <c r="D65" s="86"/>
      <c r="E65" s="196"/>
      <c r="F65" s="196"/>
      <c r="G65" s="197"/>
      <c r="H65" s="86"/>
      <c r="I65" s="86"/>
      <c r="J65" s="86"/>
      <c r="K65" s="222"/>
      <c r="L65" s="216"/>
      <c r="M65" s="72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  <c r="IO65" s="226"/>
      <c r="IP65" s="226"/>
      <c r="IQ65" s="226"/>
      <c r="IR65" s="226"/>
      <c r="IS65" s="226"/>
      <c r="IT65" s="226"/>
      <c r="IU65" s="226"/>
      <c r="IV65" s="226"/>
      <c r="IW65" s="226"/>
      <c r="IX65" s="226"/>
      <c r="IY65" s="226"/>
      <c r="IZ65" s="226"/>
      <c r="JA65" s="226"/>
      <c r="JB65" s="226"/>
      <c r="JC65" s="226"/>
      <c r="JD65" s="226"/>
      <c r="JE65" s="226"/>
      <c r="JF65" s="226"/>
      <c r="JG65" s="226"/>
      <c r="JH65" s="226"/>
      <c r="JI65" s="226"/>
      <c r="JJ65" s="226"/>
      <c r="JK65" s="226"/>
      <c r="JL65" s="226"/>
      <c r="JM65" s="226"/>
      <c r="JN65" s="226"/>
      <c r="JO65" s="226"/>
      <c r="JP65" s="226"/>
      <c r="JQ65" s="226"/>
      <c r="JR65" s="226"/>
      <c r="JS65" s="226"/>
      <c r="JT65" s="226"/>
      <c r="JU65" s="226"/>
      <c r="JV65" s="226"/>
      <c r="JW65" s="226"/>
      <c r="JX65" s="226"/>
      <c r="JY65" s="226"/>
      <c r="JZ65" s="226"/>
      <c r="KA65" s="226"/>
      <c r="KB65" s="226"/>
      <c r="KC65" s="226"/>
      <c r="KD65" s="226"/>
      <c r="KE65" s="226"/>
      <c r="KF65" s="226"/>
      <c r="KG65" s="226"/>
      <c r="KH65" s="226"/>
      <c r="KI65" s="226"/>
      <c r="KJ65" s="226"/>
      <c r="KK65" s="226"/>
      <c r="KL65" s="226"/>
      <c r="KM65" s="226"/>
      <c r="KN65" s="226"/>
      <c r="KO65" s="226"/>
      <c r="KP65" s="226"/>
      <c r="KQ65" s="226"/>
      <c r="KR65" s="226"/>
      <c r="KS65" s="226"/>
      <c r="KT65" s="226"/>
      <c r="KU65" s="226"/>
      <c r="KV65" s="226"/>
      <c r="KW65" s="226"/>
      <c r="KX65" s="226"/>
      <c r="KY65" s="226"/>
      <c r="KZ65" s="226"/>
      <c r="LA65" s="226"/>
      <c r="LB65" s="226"/>
      <c r="LC65" s="226"/>
      <c r="LD65" s="226"/>
      <c r="LE65" s="226"/>
      <c r="LF65" s="226"/>
      <c r="LG65" s="226"/>
      <c r="LH65" s="226"/>
      <c r="LI65" s="226"/>
      <c r="LJ65" s="226"/>
      <c r="LK65" s="226"/>
      <c r="LL65" s="226"/>
      <c r="LM65" s="226"/>
      <c r="LN65" s="226"/>
      <c r="LO65" s="226"/>
      <c r="LP65" s="226"/>
      <c r="LQ65" s="226"/>
      <c r="LR65" s="226"/>
      <c r="LS65" s="226"/>
      <c r="LT65" s="226"/>
      <c r="LU65" s="226"/>
      <c r="LV65" s="226"/>
      <c r="LW65" s="226"/>
      <c r="LX65" s="226"/>
      <c r="LY65" s="226"/>
      <c r="LZ65" s="226"/>
      <c r="MA65" s="226"/>
      <c r="MB65" s="226"/>
      <c r="MC65" s="226"/>
      <c r="MD65" s="226"/>
      <c r="ME65" s="226"/>
      <c r="MF65" s="226"/>
      <c r="MG65" s="226"/>
      <c r="MH65" s="226"/>
      <c r="MI65" s="226"/>
      <c r="MJ65" s="226"/>
      <c r="MK65" s="226"/>
      <c r="ML65" s="226"/>
      <c r="MM65" s="226"/>
      <c r="MN65" s="226"/>
      <c r="MO65" s="226"/>
      <c r="MP65" s="226"/>
      <c r="MQ65" s="226"/>
      <c r="MR65" s="226"/>
      <c r="MS65" s="226"/>
      <c r="MT65" s="226"/>
      <c r="MU65" s="226"/>
      <c r="MV65" s="226"/>
      <c r="MW65" s="226"/>
      <c r="MX65" s="226"/>
      <c r="MY65" s="226"/>
      <c r="MZ65" s="226"/>
      <c r="NA65" s="226"/>
      <c r="NB65" s="226"/>
      <c r="NC65" s="226"/>
      <c r="ND65" s="226"/>
      <c r="NE65" s="226"/>
      <c r="NF65" s="226"/>
      <c r="NG65" s="226"/>
      <c r="NH65" s="226"/>
      <c r="NI65" s="226"/>
      <c r="NJ65" s="226"/>
      <c r="NK65" s="226"/>
      <c r="NL65" s="226"/>
      <c r="NM65" s="226"/>
      <c r="NN65" s="226"/>
      <c r="NO65" s="226"/>
      <c r="NP65" s="226"/>
      <c r="NQ65" s="226"/>
      <c r="NR65" s="226"/>
      <c r="NS65" s="226"/>
      <c r="NT65" s="226"/>
      <c r="NU65" s="226"/>
      <c r="NV65" s="226"/>
      <c r="NW65" s="226"/>
      <c r="NX65" s="226"/>
      <c r="NY65" s="226"/>
      <c r="NZ65" s="226"/>
      <c r="OA65" s="226"/>
      <c r="OB65" s="226"/>
      <c r="OC65" s="226"/>
      <c r="OD65" s="226"/>
      <c r="OE65" s="226"/>
      <c r="OF65" s="226"/>
      <c r="OG65" s="226"/>
      <c r="OH65" s="226"/>
      <c r="OI65" s="226"/>
      <c r="OJ65" s="226"/>
      <c r="OK65" s="226"/>
      <c r="OL65" s="226"/>
      <c r="OM65" s="226"/>
      <c r="ON65" s="226"/>
      <c r="OO65" s="226"/>
      <c r="OP65" s="226"/>
      <c r="OQ65" s="226"/>
      <c r="OR65" s="226"/>
      <c r="OS65" s="226"/>
      <c r="OT65" s="226"/>
      <c r="OU65" s="226"/>
      <c r="OV65" s="226"/>
      <c r="OW65" s="226"/>
      <c r="OX65" s="226"/>
      <c r="OY65" s="226"/>
      <c r="OZ65" s="226"/>
      <c r="PA65" s="226"/>
      <c r="PB65" s="226"/>
      <c r="PC65" s="226"/>
      <c r="PD65" s="226"/>
      <c r="PE65" s="226"/>
      <c r="PF65" s="226"/>
      <c r="PG65" s="226"/>
      <c r="PH65" s="226"/>
      <c r="PI65" s="226"/>
      <c r="PJ65" s="226"/>
      <c r="PK65" s="226"/>
      <c r="PL65" s="226"/>
      <c r="PM65" s="226"/>
      <c r="PN65" s="226"/>
      <c r="PO65" s="226"/>
      <c r="PP65" s="226"/>
      <c r="PQ65" s="226"/>
      <c r="PR65" s="226"/>
      <c r="PS65" s="226"/>
      <c r="PT65" s="226"/>
      <c r="PU65" s="226"/>
      <c r="PV65" s="226"/>
      <c r="PW65" s="226"/>
      <c r="PX65" s="226"/>
      <c r="PY65" s="226"/>
      <c r="PZ65" s="226"/>
      <c r="QA65" s="226"/>
      <c r="QB65" s="226"/>
      <c r="QC65" s="226"/>
      <c r="QD65" s="226"/>
      <c r="QE65" s="226"/>
      <c r="QF65" s="226"/>
      <c r="QG65" s="226"/>
      <c r="QH65" s="226"/>
      <c r="QI65" s="226"/>
      <c r="QJ65" s="226"/>
      <c r="QK65" s="226"/>
      <c r="QL65" s="226"/>
      <c r="QM65" s="226"/>
      <c r="QN65" s="226"/>
      <c r="QO65" s="226"/>
      <c r="QP65" s="226"/>
      <c r="QQ65" s="226"/>
      <c r="QR65" s="226"/>
      <c r="QS65" s="226"/>
      <c r="QT65" s="226"/>
      <c r="QU65" s="226"/>
      <c r="QV65" s="226"/>
      <c r="QW65" s="226"/>
      <c r="QX65" s="226"/>
      <c r="QY65" s="226"/>
      <c r="QZ65" s="226"/>
      <c r="RA65" s="226"/>
      <c r="RB65" s="226"/>
      <c r="RC65" s="226"/>
      <c r="RD65" s="226"/>
      <c r="RE65" s="226"/>
      <c r="RF65" s="226"/>
      <c r="RG65" s="226"/>
      <c r="RH65" s="226"/>
      <c r="RI65" s="226"/>
      <c r="RJ65" s="226"/>
      <c r="RK65" s="226"/>
      <c r="RL65" s="226"/>
      <c r="RM65" s="226"/>
      <c r="RN65" s="226"/>
      <c r="RO65" s="226"/>
      <c r="RP65" s="226"/>
      <c r="RQ65" s="226"/>
      <c r="RR65" s="226"/>
      <c r="RS65" s="226"/>
      <c r="RT65" s="226"/>
      <c r="RU65" s="226"/>
      <c r="RV65" s="226"/>
      <c r="RW65" s="226"/>
      <c r="RX65" s="226"/>
      <c r="RY65" s="226"/>
      <c r="RZ65" s="226"/>
      <c r="SA65" s="226"/>
      <c r="SB65" s="226"/>
      <c r="SC65" s="226"/>
      <c r="SD65" s="226"/>
      <c r="SE65" s="226"/>
      <c r="SF65" s="226"/>
      <c r="SG65" s="226"/>
      <c r="SH65" s="226"/>
      <c r="SI65" s="226"/>
      <c r="SJ65" s="226"/>
      <c r="SK65" s="226"/>
      <c r="SL65" s="226"/>
      <c r="SM65" s="226"/>
      <c r="SN65" s="226"/>
      <c r="SO65" s="226"/>
      <c r="SP65" s="226"/>
      <c r="SQ65" s="226"/>
      <c r="SR65" s="226"/>
      <c r="SS65" s="226"/>
      <c r="ST65" s="226"/>
      <c r="SU65" s="226"/>
      <c r="SV65" s="226"/>
      <c r="SW65" s="226"/>
      <c r="SX65" s="226"/>
      <c r="SY65" s="226"/>
      <c r="SZ65" s="226"/>
      <c r="TA65" s="226"/>
      <c r="TB65" s="226"/>
      <c r="TC65" s="226"/>
    </row>
    <row r="66" spans="1:523" ht="15.75">
      <c r="A66" s="194"/>
      <c r="B66" s="195"/>
      <c r="C66" s="86"/>
      <c r="D66" s="86"/>
      <c r="E66" s="196"/>
      <c r="F66" s="196"/>
      <c r="G66" s="197"/>
      <c r="H66" s="86"/>
      <c r="I66" s="86"/>
      <c r="J66" s="86"/>
      <c r="K66" s="224"/>
      <c r="L66" s="216"/>
      <c r="M66" s="72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26"/>
      <c r="FT66" s="226"/>
      <c r="FU66" s="226"/>
      <c r="FV66" s="226"/>
      <c r="FW66" s="226"/>
      <c r="FX66" s="226"/>
      <c r="FY66" s="226"/>
      <c r="FZ66" s="226"/>
      <c r="GA66" s="226"/>
      <c r="GB66" s="226"/>
      <c r="GC66" s="226"/>
      <c r="GD66" s="226"/>
      <c r="GE66" s="226"/>
      <c r="GF66" s="226"/>
      <c r="GG66" s="226"/>
      <c r="GH66" s="226"/>
      <c r="GI66" s="226"/>
      <c r="GJ66" s="226"/>
      <c r="GK66" s="226"/>
      <c r="GL66" s="226"/>
      <c r="GM66" s="226"/>
      <c r="GN66" s="226"/>
      <c r="GO66" s="226"/>
      <c r="GP66" s="226"/>
      <c r="GQ66" s="226"/>
      <c r="GR66" s="226"/>
      <c r="GS66" s="226"/>
      <c r="GT66" s="226"/>
      <c r="GU66" s="226"/>
      <c r="GV66" s="226"/>
      <c r="GW66" s="226"/>
      <c r="GX66" s="226"/>
      <c r="GY66" s="226"/>
      <c r="GZ66" s="226"/>
      <c r="HA66" s="226"/>
      <c r="HB66" s="226"/>
      <c r="HC66" s="226"/>
      <c r="HD66" s="226"/>
      <c r="HE66" s="226"/>
      <c r="HF66" s="226"/>
      <c r="HG66" s="226"/>
      <c r="HH66" s="226"/>
      <c r="HI66" s="226"/>
      <c r="HJ66" s="226"/>
      <c r="HK66" s="226"/>
      <c r="HL66" s="226"/>
      <c r="HM66" s="226"/>
      <c r="HN66" s="226"/>
      <c r="HO66" s="226"/>
      <c r="HP66" s="226"/>
      <c r="HQ66" s="226"/>
      <c r="HR66" s="226"/>
      <c r="HS66" s="226"/>
      <c r="HT66" s="226"/>
      <c r="HU66" s="226"/>
      <c r="HV66" s="226"/>
      <c r="HW66" s="226"/>
      <c r="HX66" s="226"/>
      <c r="HY66" s="226"/>
      <c r="HZ66" s="226"/>
      <c r="IA66" s="226"/>
      <c r="IB66" s="226"/>
      <c r="IC66" s="226"/>
      <c r="ID66" s="226"/>
      <c r="IE66" s="226"/>
      <c r="IF66" s="226"/>
      <c r="IG66" s="226"/>
      <c r="IH66" s="226"/>
      <c r="II66" s="226"/>
      <c r="IJ66" s="226"/>
      <c r="IK66" s="226"/>
      <c r="IL66" s="226"/>
      <c r="IM66" s="226"/>
      <c r="IN66" s="226"/>
      <c r="IO66" s="226"/>
      <c r="IP66" s="226"/>
      <c r="IQ66" s="226"/>
      <c r="IR66" s="226"/>
      <c r="IS66" s="226"/>
      <c r="IT66" s="226"/>
      <c r="IU66" s="226"/>
      <c r="IV66" s="226"/>
      <c r="IW66" s="226"/>
      <c r="IX66" s="226"/>
      <c r="IY66" s="226"/>
      <c r="IZ66" s="226"/>
      <c r="JA66" s="226"/>
      <c r="JB66" s="226"/>
      <c r="JC66" s="226"/>
      <c r="JD66" s="226"/>
      <c r="JE66" s="226"/>
      <c r="JF66" s="226"/>
      <c r="JG66" s="226"/>
      <c r="JH66" s="226"/>
      <c r="JI66" s="226"/>
      <c r="JJ66" s="226"/>
      <c r="JK66" s="226"/>
      <c r="JL66" s="226"/>
      <c r="JM66" s="226"/>
      <c r="JN66" s="226"/>
      <c r="JO66" s="226"/>
      <c r="JP66" s="226"/>
      <c r="JQ66" s="226"/>
      <c r="JR66" s="226"/>
      <c r="JS66" s="226"/>
      <c r="JT66" s="226"/>
      <c r="JU66" s="226"/>
      <c r="JV66" s="226"/>
      <c r="JW66" s="226"/>
      <c r="JX66" s="226"/>
      <c r="JY66" s="226"/>
      <c r="JZ66" s="226"/>
      <c r="KA66" s="226"/>
      <c r="KB66" s="226"/>
      <c r="KC66" s="226"/>
      <c r="KD66" s="226"/>
      <c r="KE66" s="226"/>
      <c r="KF66" s="226"/>
      <c r="KG66" s="226"/>
      <c r="KH66" s="226"/>
      <c r="KI66" s="226"/>
      <c r="KJ66" s="226"/>
      <c r="KK66" s="226"/>
      <c r="KL66" s="226"/>
      <c r="KM66" s="226"/>
      <c r="KN66" s="226"/>
      <c r="KO66" s="226"/>
      <c r="KP66" s="226"/>
      <c r="KQ66" s="226"/>
      <c r="KR66" s="226"/>
      <c r="KS66" s="226"/>
      <c r="KT66" s="226"/>
      <c r="KU66" s="226"/>
      <c r="KV66" s="226"/>
      <c r="KW66" s="226"/>
      <c r="KX66" s="226"/>
      <c r="KY66" s="226"/>
      <c r="KZ66" s="226"/>
      <c r="LA66" s="226"/>
      <c r="LB66" s="226"/>
      <c r="LC66" s="226"/>
      <c r="LD66" s="226"/>
      <c r="LE66" s="226"/>
      <c r="LF66" s="226"/>
      <c r="LG66" s="226"/>
      <c r="LH66" s="226"/>
      <c r="LI66" s="226"/>
      <c r="LJ66" s="226"/>
      <c r="LK66" s="226"/>
      <c r="LL66" s="226"/>
      <c r="LM66" s="226"/>
      <c r="LN66" s="226"/>
      <c r="LO66" s="226"/>
      <c r="LP66" s="226"/>
      <c r="LQ66" s="226"/>
      <c r="LR66" s="226"/>
      <c r="LS66" s="226"/>
      <c r="LT66" s="226"/>
      <c r="LU66" s="226"/>
      <c r="LV66" s="226"/>
      <c r="LW66" s="226"/>
      <c r="LX66" s="226"/>
      <c r="LY66" s="226"/>
      <c r="LZ66" s="226"/>
      <c r="MA66" s="226"/>
      <c r="MB66" s="226"/>
      <c r="MC66" s="226"/>
      <c r="MD66" s="226"/>
      <c r="ME66" s="226"/>
      <c r="MF66" s="226"/>
      <c r="MG66" s="226"/>
      <c r="MH66" s="226"/>
      <c r="MI66" s="226"/>
      <c r="MJ66" s="226"/>
      <c r="MK66" s="226"/>
      <c r="ML66" s="226"/>
      <c r="MM66" s="226"/>
      <c r="MN66" s="226"/>
      <c r="MO66" s="226"/>
      <c r="MP66" s="226"/>
      <c r="MQ66" s="226"/>
      <c r="MR66" s="226"/>
      <c r="MS66" s="226"/>
      <c r="MT66" s="226"/>
      <c r="MU66" s="226"/>
      <c r="MV66" s="226"/>
      <c r="MW66" s="226"/>
      <c r="MX66" s="226"/>
      <c r="MY66" s="226"/>
      <c r="MZ66" s="226"/>
      <c r="NA66" s="226"/>
      <c r="NB66" s="226"/>
      <c r="NC66" s="226"/>
      <c r="ND66" s="226"/>
      <c r="NE66" s="226"/>
      <c r="NF66" s="226"/>
      <c r="NG66" s="226"/>
      <c r="NH66" s="226"/>
      <c r="NI66" s="226"/>
      <c r="NJ66" s="226"/>
      <c r="NK66" s="226"/>
      <c r="NL66" s="226"/>
      <c r="NM66" s="226"/>
      <c r="NN66" s="226"/>
      <c r="NO66" s="226"/>
      <c r="NP66" s="226"/>
      <c r="NQ66" s="226"/>
      <c r="NR66" s="226"/>
      <c r="NS66" s="226"/>
      <c r="NT66" s="226"/>
      <c r="NU66" s="226"/>
      <c r="NV66" s="226"/>
      <c r="NW66" s="226"/>
      <c r="NX66" s="226"/>
      <c r="NY66" s="226"/>
      <c r="NZ66" s="226"/>
      <c r="OA66" s="226"/>
      <c r="OB66" s="226"/>
      <c r="OC66" s="226"/>
      <c r="OD66" s="226"/>
      <c r="OE66" s="226"/>
      <c r="OF66" s="226"/>
      <c r="OG66" s="226"/>
      <c r="OH66" s="226"/>
      <c r="OI66" s="226"/>
      <c r="OJ66" s="226"/>
      <c r="OK66" s="226"/>
      <c r="OL66" s="226"/>
      <c r="OM66" s="226"/>
      <c r="ON66" s="226"/>
      <c r="OO66" s="226"/>
      <c r="OP66" s="226"/>
      <c r="OQ66" s="226"/>
      <c r="OR66" s="226"/>
      <c r="OS66" s="226"/>
      <c r="OT66" s="226"/>
      <c r="OU66" s="226"/>
      <c r="OV66" s="226"/>
      <c r="OW66" s="226"/>
      <c r="OX66" s="226"/>
      <c r="OY66" s="226"/>
      <c r="OZ66" s="226"/>
      <c r="PA66" s="226"/>
      <c r="PB66" s="226"/>
      <c r="PC66" s="226"/>
      <c r="PD66" s="226"/>
      <c r="PE66" s="226"/>
      <c r="PF66" s="226"/>
      <c r="PG66" s="226"/>
      <c r="PH66" s="226"/>
      <c r="PI66" s="226"/>
      <c r="PJ66" s="226"/>
      <c r="PK66" s="226"/>
      <c r="PL66" s="226"/>
      <c r="PM66" s="226"/>
      <c r="PN66" s="226"/>
      <c r="PO66" s="226"/>
      <c r="PP66" s="226"/>
      <c r="PQ66" s="226"/>
      <c r="PR66" s="226"/>
      <c r="PS66" s="226"/>
      <c r="PT66" s="226"/>
      <c r="PU66" s="226"/>
      <c r="PV66" s="226"/>
      <c r="PW66" s="226"/>
      <c r="PX66" s="226"/>
      <c r="PY66" s="226"/>
      <c r="PZ66" s="226"/>
      <c r="QA66" s="226"/>
      <c r="QB66" s="226"/>
      <c r="QC66" s="226"/>
      <c r="QD66" s="226"/>
      <c r="QE66" s="226"/>
      <c r="QF66" s="226"/>
      <c r="QG66" s="226"/>
      <c r="QH66" s="226"/>
      <c r="QI66" s="226"/>
      <c r="QJ66" s="226"/>
      <c r="QK66" s="226"/>
      <c r="QL66" s="226"/>
      <c r="QM66" s="226"/>
      <c r="QN66" s="226"/>
      <c r="QO66" s="226"/>
      <c r="QP66" s="226"/>
      <c r="QQ66" s="226"/>
      <c r="QR66" s="226"/>
      <c r="QS66" s="226"/>
      <c r="QT66" s="226"/>
      <c r="QU66" s="226"/>
      <c r="QV66" s="226"/>
      <c r="QW66" s="226"/>
      <c r="QX66" s="226"/>
      <c r="QY66" s="226"/>
      <c r="QZ66" s="226"/>
      <c r="RA66" s="226"/>
      <c r="RB66" s="226"/>
      <c r="RC66" s="226"/>
      <c r="RD66" s="226"/>
      <c r="RE66" s="226"/>
      <c r="RF66" s="226"/>
      <c r="RG66" s="226"/>
      <c r="RH66" s="226"/>
      <c r="RI66" s="226"/>
      <c r="RJ66" s="226"/>
      <c r="RK66" s="226"/>
      <c r="RL66" s="226"/>
      <c r="RM66" s="226"/>
      <c r="RN66" s="226"/>
      <c r="RO66" s="226"/>
      <c r="RP66" s="226"/>
      <c r="RQ66" s="226"/>
      <c r="RR66" s="226"/>
      <c r="RS66" s="226"/>
      <c r="RT66" s="226"/>
      <c r="RU66" s="226"/>
      <c r="RV66" s="226"/>
      <c r="RW66" s="226"/>
      <c r="RX66" s="226"/>
      <c r="RY66" s="226"/>
      <c r="RZ66" s="226"/>
      <c r="SA66" s="226"/>
      <c r="SB66" s="226"/>
      <c r="SC66" s="226"/>
      <c r="SD66" s="226"/>
      <c r="SE66" s="226"/>
      <c r="SF66" s="226"/>
      <c r="SG66" s="226"/>
      <c r="SH66" s="226"/>
      <c r="SI66" s="226"/>
      <c r="SJ66" s="226"/>
      <c r="SK66" s="226"/>
      <c r="SL66" s="226"/>
      <c r="SM66" s="226"/>
      <c r="SN66" s="226"/>
      <c r="SO66" s="226"/>
      <c r="SP66" s="226"/>
      <c r="SQ66" s="226"/>
      <c r="SR66" s="226"/>
      <c r="SS66" s="226"/>
      <c r="ST66" s="226"/>
      <c r="SU66" s="226"/>
      <c r="SV66" s="226"/>
      <c r="SW66" s="226"/>
      <c r="SX66" s="226"/>
      <c r="SY66" s="226"/>
      <c r="SZ66" s="226"/>
      <c r="TA66" s="226"/>
      <c r="TB66" s="226"/>
      <c r="TC66" s="226"/>
    </row>
    <row r="67" spans="1:523" ht="15.75">
      <c r="A67" s="194"/>
      <c r="B67" s="195"/>
      <c r="C67" s="198"/>
      <c r="D67" s="86"/>
      <c r="E67" s="196"/>
      <c r="F67" s="197"/>
      <c r="G67" s="197"/>
      <c r="H67" s="86"/>
      <c r="I67" s="86"/>
      <c r="J67" s="86"/>
      <c r="K67" s="215"/>
      <c r="L67" s="216"/>
      <c r="M67" s="72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26"/>
      <c r="FT67" s="226"/>
      <c r="FU67" s="226"/>
      <c r="FV67" s="226"/>
      <c r="FW67" s="226"/>
      <c r="FX67" s="226"/>
      <c r="FY67" s="226"/>
      <c r="FZ67" s="226"/>
      <c r="GA67" s="226"/>
      <c r="GB67" s="226"/>
      <c r="GC67" s="226"/>
      <c r="GD67" s="226"/>
      <c r="GE67" s="226"/>
      <c r="GF67" s="226"/>
      <c r="GG67" s="226"/>
      <c r="GH67" s="226"/>
      <c r="GI67" s="226"/>
      <c r="GJ67" s="226"/>
      <c r="GK67" s="226"/>
      <c r="GL67" s="226"/>
      <c r="GM67" s="226"/>
      <c r="GN67" s="226"/>
      <c r="GO67" s="226"/>
      <c r="GP67" s="226"/>
      <c r="GQ67" s="226"/>
      <c r="GR67" s="226"/>
      <c r="GS67" s="226"/>
      <c r="GT67" s="226"/>
      <c r="GU67" s="226"/>
      <c r="GV67" s="226"/>
      <c r="GW67" s="226"/>
      <c r="GX67" s="226"/>
      <c r="GY67" s="226"/>
      <c r="GZ67" s="226"/>
      <c r="HA67" s="226"/>
      <c r="HB67" s="226"/>
      <c r="HC67" s="226"/>
      <c r="HD67" s="226"/>
      <c r="HE67" s="226"/>
      <c r="HF67" s="226"/>
      <c r="HG67" s="226"/>
      <c r="HH67" s="226"/>
      <c r="HI67" s="226"/>
      <c r="HJ67" s="226"/>
      <c r="HK67" s="226"/>
      <c r="HL67" s="226"/>
      <c r="HM67" s="226"/>
      <c r="HN67" s="226"/>
      <c r="HO67" s="226"/>
      <c r="HP67" s="226"/>
      <c r="HQ67" s="226"/>
      <c r="HR67" s="226"/>
      <c r="HS67" s="226"/>
      <c r="HT67" s="226"/>
      <c r="HU67" s="226"/>
      <c r="HV67" s="226"/>
      <c r="HW67" s="226"/>
      <c r="HX67" s="226"/>
      <c r="HY67" s="226"/>
      <c r="HZ67" s="226"/>
      <c r="IA67" s="226"/>
      <c r="IB67" s="226"/>
      <c r="IC67" s="226"/>
      <c r="ID67" s="226"/>
      <c r="IE67" s="226"/>
      <c r="IF67" s="226"/>
      <c r="IG67" s="226"/>
      <c r="IH67" s="226"/>
      <c r="II67" s="226"/>
      <c r="IJ67" s="226"/>
      <c r="IK67" s="226"/>
      <c r="IL67" s="226"/>
      <c r="IM67" s="226"/>
      <c r="IN67" s="226"/>
      <c r="IO67" s="226"/>
      <c r="IP67" s="226"/>
      <c r="IQ67" s="226"/>
      <c r="IR67" s="226"/>
      <c r="IS67" s="226"/>
      <c r="IT67" s="226"/>
      <c r="IU67" s="226"/>
      <c r="IV67" s="226"/>
      <c r="IW67" s="226"/>
      <c r="IX67" s="226"/>
      <c r="IY67" s="226"/>
      <c r="IZ67" s="226"/>
      <c r="JA67" s="226"/>
      <c r="JB67" s="226"/>
      <c r="JC67" s="226"/>
      <c r="JD67" s="226"/>
      <c r="JE67" s="226"/>
      <c r="JF67" s="226"/>
      <c r="JG67" s="226"/>
      <c r="JH67" s="226"/>
      <c r="JI67" s="226"/>
      <c r="JJ67" s="226"/>
      <c r="JK67" s="226"/>
      <c r="JL67" s="226"/>
      <c r="JM67" s="226"/>
      <c r="JN67" s="226"/>
      <c r="JO67" s="226"/>
      <c r="JP67" s="226"/>
      <c r="JQ67" s="226"/>
      <c r="JR67" s="226"/>
      <c r="JS67" s="226"/>
      <c r="JT67" s="226"/>
      <c r="JU67" s="226"/>
      <c r="JV67" s="226"/>
      <c r="JW67" s="226"/>
      <c r="JX67" s="226"/>
      <c r="JY67" s="226"/>
      <c r="JZ67" s="226"/>
      <c r="KA67" s="226"/>
      <c r="KB67" s="226"/>
      <c r="KC67" s="226"/>
      <c r="KD67" s="226"/>
      <c r="KE67" s="226"/>
      <c r="KF67" s="226"/>
      <c r="KG67" s="226"/>
      <c r="KH67" s="226"/>
      <c r="KI67" s="226"/>
      <c r="KJ67" s="226"/>
      <c r="KK67" s="226"/>
      <c r="KL67" s="226"/>
      <c r="KM67" s="226"/>
      <c r="KN67" s="226"/>
      <c r="KO67" s="226"/>
      <c r="KP67" s="226"/>
      <c r="KQ67" s="226"/>
      <c r="KR67" s="226"/>
      <c r="KS67" s="226"/>
      <c r="KT67" s="226"/>
      <c r="KU67" s="226"/>
      <c r="KV67" s="226"/>
      <c r="KW67" s="226"/>
      <c r="KX67" s="226"/>
      <c r="KY67" s="226"/>
      <c r="KZ67" s="226"/>
      <c r="LA67" s="226"/>
      <c r="LB67" s="226"/>
      <c r="LC67" s="226"/>
      <c r="LD67" s="226"/>
      <c r="LE67" s="226"/>
      <c r="LF67" s="226"/>
      <c r="LG67" s="226"/>
      <c r="LH67" s="226"/>
      <c r="LI67" s="226"/>
      <c r="LJ67" s="226"/>
      <c r="LK67" s="226"/>
      <c r="LL67" s="226"/>
      <c r="LM67" s="226"/>
      <c r="LN67" s="226"/>
      <c r="LO67" s="226"/>
      <c r="LP67" s="226"/>
      <c r="LQ67" s="226"/>
      <c r="LR67" s="226"/>
      <c r="LS67" s="226"/>
      <c r="LT67" s="226"/>
      <c r="LU67" s="226"/>
      <c r="LV67" s="226"/>
      <c r="LW67" s="226"/>
      <c r="LX67" s="226"/>
      <c r="LY67" s="226"/>
      <c r="LZ67" s="226"/>
      <c r="MA67" s="226"/>
      <c r="MB67" s="226"/>
      <c r="MC67" s="226"/>
      <c r="MD67" s="226"/>
      <c r="ME67" s="226"/>
      <c r="MF67" s="226"/>
      <c r="MG67" s="226"/>
      <c r="MH67" s="226"/>
      <c r="MI67" s="226"/>
      <c r="MJ67" s="226"/>
      <c r="MK67" s="226"/>
      <c r="ML67" s="226"/>
      <c r="MM67" s="226"/>
      <c r="MN67" s="226"/>
      <c r="MO67" s="226"/>
      <c r="MP67" s="226"/>
      <c r="MQ67" s="226"/>
      <c r="MR67" s="226"/>
      <c r="MS67" s="226"/>
      <c r="MT67" s="226"/>
      <c r="MU67" s="226"/>
      <c r="MV67" s="226"/>
      <c r="MW67" s="226"/>
      <c r="MX67" s="226"/>
      <c r="MY67" s="226"/>
      <c r="MZ67" s="226"/>
      <c r="NA67" s="226"/>
      <c r="NB67" s="226"/>
      <c r="NC67" s="226"/>
      <c r="ND67" s="226"/>
      <c r="NE67" s="226"/>
      <c r="NF67" s="226"/>
      <c r="NG67" s="226"/>
      <c r="NH67" s="226"/>
      <c r="NI67" s="226"/>
      <c r="NJ67" s="226"/>
      <c r="NK67" s="226"/>
      <c r="NL67" s="226"/>
      <c r="NM67" s="226"/>
      <c r="NN67" s="226"/>
      <c r="NO67" s="226"/>
      <c r="NP67" s="226"/>
      <c r="NQ67" s="226"/>
      <c r="NR67" s="226"/>
      <c r="NS67" s="226"/>
      <c r="NT67" s="226"/>
      <c r="NU67" s="226"/>
      <c r="NV67" s="226"/>
      <c r="NW67" s="226"/>
      <c r="NX67" s="226"/>
      <c r="NY67" s="226"/>
      <c r="NZ67" s="226"/>
      <c r="OA67" s="226"/>
      <c r="OB67" s="226"/>
      <c r="OC67" s="226"/>
      <c r="OD67" s="226"/>
      <c r="OE67" s="226"/>
      <c r="OF67" s="226"/>
      <c r="OG67" s="226"/>
      <c r="OH67" s="226"/>
      <c r="OI67" s="226"/>
      <c r="OJ67" s="226"/>
      <c r="OK67" s="226"/>
      <c r="OL67" s="226"/>
      <c r="OM67" s="226"/>
      <c r="ON67" s="226"/>
      <c r="OO67" s="226"/>
      <c r="OP67" s="226"/>
      <c r="OQ67" s="226"/>
      <c r="OR67" s="226"/>
      <c r="OS67" s="226"/>
      <c r="OT67" s="226"/>
      <c r="OU67" s="226"/>
      <c r="OV67" s="226"/>
      <c r="OW67" s="226"/>
      <c r="OX67" s="226"/>
      <c r="OY67" s="226"/>
      <c r="OZ67" s="226"/>
      <c r="PA67" s="226"/>
      <c r="PB67" s="226"/>
      <c r="PC67" s="226"/>
      <c r="PD67" s="226"/>
      <c r="PE67" s="226"/>
      <c r="PF67" s="226"/>
      <c r="PG67" s="226"/>
      <c r="PH67" s="226"/>
      <c r="PI67" s="226"/>
      <c r="PJ67" s="226"/>
      <c r="PK67" s="226"/>
      <c r="PL67" s="226"/>
      <c r="PM67" s="226"/>
      <c r="PN67" s="226"/>
      <c r="PO67" s="226"/>
      <c r="PP67" s="226"/>
      <c r="PQ67" s="226"/>
      <c r="PR67" s="226"/>
      <c r="PS67" s="226"/>
      <c r="PT67" s="226"/>
      <c r="PU67" s="226"/>
      <c r="PV67" s="226"/>
      <c r="PW67" s="226"/>
      <c r="PX67" s="226"/>
      <c r="PY67" s="226"/>
      <c r="PZ67" s="226"/>
      <c r="QA67" s="226"/>
      <c r="QB67" s="226"/>
      <c r="QC67" s="226"/>
      <c r="QD67" s="226"/>
      <c r="QE67" s="226"/>
      <c r="QF67" s="226"/>
      <c r="QG67" s="226"/>
      <c r="QH67" s="226"/>
      <c r="QI67" s="226"/>
      <c r="QJ67" s="226"/>
      <c r="QK67" s="226"/>
      <c r="QL67" s="226"/>
      <c r="QM67" s="226"/>
      <c r="QN67" s="226"/>
      <c r="QO67" s="226"/>
      <c r="QP67" s="226"/>
      <c r="QQ67" s="226"/>
      <c r="QR67" s="226"/>
      <c r="QS67" s="226"/>
      <c r="QT67" s="226"/>
      <c r="QU67" s="226"/>
      <c r="QV67" s="226"/>
      <c r="QW67" s="226"/>
      <c r="QX67" s="226"/>
      <c r="QY67" s="226"/>
      <c r="QZ67" s="226"/>
      <c r="RA67" s="226"/>
      <c r="RB67" s="226"/>
      <c r="RC67" s="226"/>
      <c r="RD67" s="226"/>
      <c r="RE67" s="226"/>
      <c r="RF67" s="226"/>
      <c r="RG67" s="226"/>
      <c r="RH67" s="226"/>
      <c r="RI67" s="226"/>
      <c r="RJ67" s="226"/>
      <c r="RK67" s="226"/>
      <c r="RL67" s="226"/>
      <c r="RM67" s="226"/>
      <c r="RN67" s="226"/>
      <c r="RO67" s="226"/>
      <c r="RP67" s="226"/>
      <c r="RQ67" s="226"/>
      <c r="RR67" s="226"/>
      <c r="RS67" s="226"/>
      <c r="RT67" s="226"/>
      <c r="RU67" s="226"/>
      <c r="RV67" s="226"/>
      <c r="RW67" s="226"/>
      <c r="RX67" s="226"/>
      <c r="RY67" s="226"/>
      <c r="RZ67" s="226"/>
      <c r="SA67" s="226"/>
      <c r="SB67" s="226"/>
      <c r="SC67" s="226"/>
      <c r="SD67" s="226"/>
      <c r="SE67" s="226"/>
      <c r="SF67" s="226"/>
      <c r="SG67" s="226"/>
      <c r="SH67" s="226"/>
      <c r="SI67" s="226"/>
      <c r="SJ67" s="226"/>
      <c r="SK67" s="226"/>
      <c r="SL67" s="226"/>
      <c r="SM67" s="226"/>
      <c r="SN67" s="226"/>
      <c r="SO67" s="226"/>
      <c r="SP67" s="226"/>
      <c r="SQ67" s="226"/>
      <c r="SR67" s="226"/>
      <c r="SS67" s="226"/>
      <c r="ST67" s="226"/>
      <c r="SU67" s="226"/>
      <c r="SV67" s="226"/>
      <c r="SW67" s="226"/>
      <c r="SX67" s="226"/>
      <c r="SY67" s="226"/>
      <c r="SZ67" s="226"/>
      <c r="TA67" s="226"/>
      <c r="TB67" s="226"/>
      <c r="TC67" s="226"/>
    </row>
    <row r="68" spans="1:523" ht="15.75">
      <c r="A68" s="194"/>
      <c r="B68" s="195"/>
      <c r="C68" s="198"/>
      <c r="D68" s="86"/>
      <c r="E68" s="196"/>
      <c r="F68" s="197"/>
      <c r="G68" s="197"/>
      <c r="H68" s="86"/>
      <c r="I68" s="86"/>
      <c r="J68" s="86"/>
      <c r="K68" s="215"/>
      <c r="L68" s="216"/>
      <c r="M68" s="72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26"/>
      <c r="FT68" s="226"/>
      <c r="FU68" s="226"/>
      <c r="FV68" s="226"/>
      <c r="FW68" s="226"/>
      <c r="FX68" s="226"/>
      <c r="FY68" s="226"/>
      <c r="FZ68" s="226"/>
      <c r="GA68" s="226"/>
      <c r="GB68" s="226"/>
      <c r="GC68" s="226"/>
      <c r="GD68" s="226"/>
      <c r="GE68" s="226"/>
      <c r="GF68" s="226"/>
      <c r="GG68" s="226"/>
      <c r="GH68" s="226"/>
      <c r="GI68" s="226"/>
      <c r="GJ68" s="226"/>
      <c r="GK68" s="226"/>
      <c r="GL68" s="226"/>
      <c r="GM68" s="226"/>
      <c r="GN68" s="226"/>
      <c r="GO68" s="226"/>
      <c r="GP68" s="226"/>
      <c r="GQ68" s="226"/>
      <c r="GR68" s="226"/>
      <c r="GS68" s="226"/>
      <c r="GT68" s="226"/>
      <c r="GU68" s="226"/>
      <c r="GV68" s="226"/>
      <c r="GW68" s="226"/>
      <c r="GX68" s="226"/>
      <c r="GY68" s="226"/>
      <c r="GZ68" s="226"/>
      <c r="HA68" s="226"/>
      <c r="HB68" s="226"/>
      <c r="HC68" s="226"/>
      <c r="HD68" s="226"/>
      <c r="HE68" s="226"/>
      <c r="HF68" s="226"/>
      <c r="HG68" s="226"/>
      <c r="HH68" s="226"/>
      <c r="HI68" s="226"/>
      <c r="HJ68" s="226"/>
      <c r="HK68" s="226"/>
      <c r="HL68" s="226"/>
      <c r="HM68" s="226"/>
      <c r="HN68" s="226"/>
      <c r="HO68" s="226"/>
      <c r="HP68" s="226"/>
      <c r="HQ68" s="226"/>
      <c r="HR68" s="226"/>
      <c r="HS68" s="226"/>
      <c r="HT68" s="226"/>
      <c r="HU68" s="226"/>
      <c r="HV68" s="226"/>
      <c r="HW68" s="226"/>
      <c r="HX68" s="226"/>
      <c r="HY68" s="226"/>
      <c r="HZ68" s="226"/>
      <c r="IA68" s="226"/>
      <c r="IB68" s="226"/>
      <c r="IC68" s="226"/>
      <c r="ID68" s="226"/>
      <c r="IE68" s="226"/>
      <c r="IF68" s="226"/>
      <c r="IG68" s="226"/>
      <c r="IH68" s="226"/>
      <c r="II68" s="226"/>
      <c r="IJ68" s="226"/>
      <c r="IK68" s="226"/>
      <c r="IL68" s="226"/>
      <c r="IM68" s="226"/>
      <c r="IN68" s="226"/>
      <c r="IO68" s="226"/>
      <c r="IP68" s="226"/>
      <c r="IQ68" s="226"/>
      <c r="IR68" s="226"/>
      <c r="IS68" s="226"/>
      <c r="IT68" s="226"/>
      <c r="IU68" s="226"/>
      <c r="IV68" s="226"/>
      <c r="IW68" s="226"/>
      <c r="IX68" s="226"/>
      <c r="IY68" s="226"/>
      <c r="IZ68" s="226"/>
      <c r="JA68" s="226"/>
      <c r="JB68" s="226"/>
      <c r="JC68" s="226"/>
      <c r="JD68" s="226"/>
      <c r="JE68" s="226"/>
      <c r="JF68" s="226"/>
      <c r="JG68" s="226"/>
      <c r="JH68" s="226"/>
      <c r="JI68" s="226"/>
      <c r="JJ68" s="226"/>
      <c r="JK68" s="226"/>
      <c r="JL68" s="226"/>
      <c r="JM68" s="226"/>
      <c r="JN68" s="226"/>
      <c r="JO68" s="226"/>
      <c r="JP68" s="226"/>
      <c r="JQ68" s="226"/>
      <c r="JR68" s="226"/>
      <c r="JS68" s="226"/>
      <c r="JT68" s="226"/>
      <c r="JU68" s="226"/>
      <c r="JV68" s="226"/>
      <c r="JW68" s="226"/>
      <c r="JX68" s="226"/>
      <c r="JY68" s="226"/>
      <c r="JZ68" s="226"/>
      <c r="KA68" s="226"/>
      <c r="KB68" s="226"/>
      <c r="KC68" s="226"/>
      <c r="KD68" s="226"/>
      <c r="KE68" s="226"/>
      <c r="KF68" s="226"/>
      <c r="KG68" s="226"/>
      <c r="KH68" s="226"/>
      <c r="KI68" s="226"/>
      <c r="KJ68" s="226"/>
      <c r="KK68" s="226"/>
      <c r="KL68" s="226"/>
      <c r="KM68" s="226"/>
      <c r="KN68" s="226"/>
      <c r="KO68" s="226"/>
      <c r="KP68" s="226"/>
      <c r="KQ68" s="226"/>
      <c r="KR68" s="226"/>
      <c r="KS68" s="226"/>
      <c r="KT68" s="226"/>
      <c r="KU68" s="226"/>
      <c r="KV68" s="226"/>
      <c r="KW68" s="226"/>
      <c r="KX68" s="226"/>
      <c r="KY68" s="226"/>
      <c r="KZ68" s="226"/>
      <c r="LA68" s="226"/>
      <c r="LB68" s="226"/>
      <c r="LC68" s="226"/>
      <c r="LD68" s="226"/>
      <c r="LE68" s="226"/>
      <c r="LF68" s="226"/>
      <c r="LG68" s="226"/>
      <c r="LH68" s="226"/>
      <c r="LI68" s="226"/>
      <c r="LJ68" s="226"/>
      <c r="LK68" s="226"/>
      <c r="LL68" s="226"/>
      <c r="LM68" s="226"/>
      <c r="LN68" s="226"/>
      <c r="LO68" s="226"/>
      <c r="LP68" s="226"/>
      <c r="LQ68" s="226"/>
      <c r="LR68" s="226"/>
      <c r="LS68" s="226"/>
      <c r="LT68" s="226"/>
      <c r="LU68" s="226"/>
      <c r="LV68" s="226"/>
      <c r="LW68" s="226"/>
      <c r="LX68" s="226"/>
      <c r="LY68" s="226"/>
      <c r="LZ68" s="226"/>
      <c r="MA68" s="226"/>
      <c r="MB68" s="226"/>
      <c r="MC68" s="226"/>
      <c r="MD68" s="226"/>
      <c r="ME68" s="226"/>
      <c r="MF68" s="226"/>
      <c r="MG68" s="226"/>
      <c r="MH68" s="226"/>
      <c r="MI68" s="226"/>
      <c r="MJ68" s="226"/>
      <c r="MK68" s="226"/>
      <c r="ML68" s="226"/>
      <c r="MM68" s="226"/>
      <c r="MN68" s="226"/>
      <c r="MO68" s="226"/>
      <c r="MP68" s="226"/>
      <c r="MQ68" s="226"/>
      <c r="MR68" s="226"/>
      <c r="MS68" s="226"/>
      <c r="MT68" s="226"/>
      <c r="MU68" s="226"/>
      <c r="MV68" s="226"/>
      <c r="MW68" s="226"/>
      <c r="MX68" s="226"/>
      <c r="MY68" s="226"/>
      <c r="MZ68" s="226"/>
      <c r="NA68" s="226"/>
      <c r="NB68" s="226"/>
      <c r="NC68" s="226"/>
      <c r="ND68" s="226"/>
      <c r="NE68" s="226"/>
      <c r="NF68" s="226"/>
      <c r="NG68" s="226"/>
      <c r="NH68" s="226"/>
      <c r="NI68" s="226"/>
      <c r="NJ68" s="226"/>
      <c r="NK68" s="226"/>
      <c r="NL68" s="226"/>
      <c r="NM68" s="226"/>
      <c r="NN68" s="226"/>
      <c r="NO68" s="226"/>
      <c r="NP68" s="226"/>
      <c r="NQ68" s="226"/>
      <c r="NR68" s="226"/>
      <c r="NS68" s="226"/>
      <c r="NT68" s="226"/>
      <c r="NU68" s="226"/>
      <c r="NV68" s="226"/>
      <c r="NW68" s="226"/>
      <c r="NX68" s="226"/>
      <c r="NY68" s="226"/>
      <c r="NZ68" s="226"/>
      <c r="OA68" s="226"/>
      <c r="OB68" s="226"/>
      <c r="OC68" s="226"/>
      <c r="OD68" s="226"/>
      <c r="OE68" s="226"/>
      <c r="OF68" s="226"/>
      <c r="OG68" s="226"/>
      <c r="OH68" s="226"/>
      <c r="OI68" s="226"/>
      <c r="OJ68" s="226"/>
      <c r="OK68" s="226"/>
      <c r="OL68" s="226"/>
      <c r="OM68" s="226"/>
      <c r="ON68" s="226"/>
      <c r="OO68" s="226"/>
      <c r="OP68" s="226"/>
      <c r="OQ68" s="226"/>
      <c r="OR68" s="226"/>
      <c r="OS68" s="226"/>
      <c r="OT68" s="226"/>
      <c r="OU68" s="226"/>
      <c r="OV68" s="226"/>
      <c r="OW68" s="226"/>
      <c r="OX68" s="226"/>
      <c r="OY68" s="226"/>
      <c r="OZ68" s="226"/>
      <c r="PA68" s="226"/>
      <c r="PB68" s="226"/>
      <c r="PC68" s="226"/>
      <c r="PD68" s="226"/>
      <c r="PE68" s="226"/>
      <c r="PF68" s="226"/>
      <c r="PG68" s="226"/>
      <c r="PH68" s="226"/>
      <c r="PI68" s="226"/>
      <c r="PJ68" s="226"/>
      <c r="PK68" s="226"/>
      <c r="PL68" s="226"/>
      <c r="PM68" s="226"/>
      <c r="PN68" s="226"/>
      <c r="PO68" s="226"/>
      <c r="PP68" s="226"/>
      <c r="PQ68" s="226"/>
      <c r="PR68" s="226"/>
      <c r="PS68" s="226"/>
      <c r="PT68" s="226"/>
      <c r="PU68" s="226"/>
      <c r="PV68" s="226"/>
      <c r="PW68" s="226"/>
      <c r="PX68" s="226"/>
      <c r="PY68" s="226"/>
      <c r="PZ68" s="226"/>
      <c r="QA68" s="226"/>
      <c r="QB68" s="226"/>
      <c r="QC68" s="226"/>
      <c r="QD68" s="226"/>
      <c r="QE68" s="226"/>
      <c r="QF68" s="226"/>
      <c r="QG68" s="226"/>
      <c r="QH68" s="226"/>
      <c r="QI68" s="226"/>
      <c r="QJ68" s="226"/>
      <c r="QK68" s="226"/>
      <c r="QL68" s="226"/>
      <c r="QM68" s="226"/>
      <c r="QN68" s="226"/>
      <c r="QO68" s="226"/>
      <c r="QP68" s="226"/>
      <c r="QQ68" s="226"/>
      <c r="QR68" s="226"/>
      <c r="QS68" s="226"/>
      <c r="QT68" s="226"/>
      <c r="QU68" s="226"/>
      <c r="QV68" s="226"/>
      <c r="QW68" s="226"/>
      <c r="QX68" s="226"/>
      <c r="QY68" s="226"/>
      <c r="QZ68" s="226"/>
      <c r="RA68" s="226"/>
      <c r="RB68" s="226"/>
      <c r="RC68" s="226"/>
      <c r="RD68" s="226"/>
      <c r="RE68" s="226"/>
      <c r="RF68" s="226"/>
      <c r="RG68" s="226"/>
      <c r="RH68" s="226"/>
      <c r="RI68" s="226"/>
      <c r="RJ68" s="226"/>
      <c r="RK68" s="226"/>
      <c r="RL68" s="226"/>
      <c r="RM68" s="226"/>
      <c r="RN68" s="226"/>
      <c r="RO68" s="226"/>
      <c r="RP68" s="226"/>
      <c r="RQ68" s="226"/>
      <c r="RR68" s="226"/>
      <c r="RS68" s="226"/>
      <c r="RT68" s="226"/>
      <c r="RU68" s="226"/>
      <c r="RV68" s="226"/>
      <c r="RW68" s="226"/>
      <c r="RX68" s="226"/>
      <c r="RY68" s="226"/>
      <c r="RZ68" s="226"/>
      <c r="SA68" s="226"/>
      <c r="SB68" s="226"/>
      <c r="SC68" s="226"/>
      <c r="SD68" s="226"/>
      <c r="SE68" s="226"/>
      <c r="SF68" s="226"/>
      <c r="SG68" s="226"/>
      <c r="SH68" s="226"/>
      <c r="SI68" s="226"/>
      <c r="SJ68" s="226"/>
      <c r="SK68" s="226"/>
      <c r="SL68" s="226"/>
      <c r="SM68" s="226"/>
      <c r="SN68" s="226"/>
      <c r="SO68" s="226"/>
      <c r="SP68" s="226"/>
      <c r="SQ68" s="226"/>
      <c r="SR68" s="226"/>
      <c r="SS68" s="226"/>
      <c r="ST68" s="226"/>
      <c r="SU68" s="226"/>
      <c r="SV68" s="226"/>
      <c r="SW68" s="226"/>
      <c r="SX68" s="226"/>
      <c r="SY68" s="226"/>
      <c r="SZ68" s="226"/>
      <c r="TA68" s="226"/>
      <c r="TB68" s="226"/>
      <c r="TC68" s="226"/>
    </row>
    <row r="69" spans="1:523" ht="15.75">
      <c r="A69" s="194"/>
      <c r="B69" s="195"/>
      <c r="C69" s="198"/>
      <c r="D69" s="86"/>
      <c r="E69" s="196"/>
      <c r="F69" s="197"/>
      <c r="G69" s="197"/>
      <c r="H69" s="86"/>
      <c r="I69" s="86"/>
      <c r="J69" s="246"/>
      <c r="K69" s="215"/>
      <c r="L69" s="216"/>
      <c r="M69" s="72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26"/>
      <c r="FT69" s="226"/>
      <c r="FU69" s="226"/>
      <c r="FV69" s="226"/>
      <c r="FW69" s="226"/>
      <c r="FX69" s="226"/>
      <c r="FY69" s="226"/>
      <c r="FZ69" s="226"/>
      <c r="GA69" s="226"/>
      <c r="GB69" s="226"/>
      <c r="GC69" s="226"/>
      <c r="GD69" s="226"/>
      <c r="GE69" s="226"/>
      <c r="GF69" s="226"/>
      <c r="GG69" s="226"/>
      <c r="GH69" s="226"/>
      <c r="GI69" s="226"/>
      <c r="GJ69" s="226"/>
      <c r="GK69" s="226"/>
      <c r="GL69" s="226"/>
      <c r="GM69" s="226"/>
      <c r="GN69" s="226"/>
      <c r="GO69" s="226"/>
      <c r="GP69" s="226"/>
      <c r="GQ69" s="226"/>
      <c r="GR69" s="226"/>
      <c r="GS69" s="226"/>
      <c r="GT69" s="226"/>
      <c r="GU69" s="226"/>
      <c r="GV69" s="226"/>
      <c r="GW69" s="226"/>
      <c r="GX69" s="226"/>
      <c r="GY69" s="226"/>
      <c r="GZ69" s="226"/>
      <c r="HA69" s="226"/>
      <c r="HB69" s="226"/>
      <c r="HC69" s="226"/>
      <c r="HD69" s="226"/>
      <c r="HE69" s="226"/>
      <c r="HF69" s="226"/>
      <c r="HG69" s="226"/>
      <c r="HH69" s="226"/>
      <c r="HI69" s="226"/>
      <c r="HJ69" s="226"/>
      <c r="HK69" s="226"/>
      <c r="HL69" s="226"/>
      <c r="HM69" s="226"/>
      <c r="HN69" s="226"/>
      <c r="HO69" s="226"/>
      <c r="HP69" s="226"/>
      <c r="HQ69" s="226"/>
      <c r="HR69" s="226"/>
      <c r="HS69" s="226"/>
      <c r="HT69" s="226"/>
      <c r="HU69" s="226"/>
      <c r="HV69" s="226"/>
      <c r="HW69" s="226"/>
      <c r="HX69" s="226"/>
      <c r="HY69" s="226"/>
      <c r="HZ69" s="226"/>
      <c r="IA69" s="226"/>
      <c r="IB69" s="226"/>
      <c r="IC69" s="226"/>
      <c r="ID69" s="226"/>
      <c r="IE69" s="226"/>
      <c r="IF69" s="226"/>
      <c r="IG69" s="226"/>
      <c r="IH69" s="226"/>
      <c r="II69" s="226"/>
      <c r="IJ69" s="226"/>
      <c r="IK69" s="226"/>
      <c r="IL69" s="226"/>
      <c r="IM69" s="226"/>
      <c r="IN69" s="226"/>
      <c r="IO69" s="226"/>
      <c r="IP69" s="226"/>
      <c r="IQ69" s="226"/>
      <c r="IR69" s="226"/>
      <c r="IS69" s="226"/>
      <c r="IT69" s="226"/>
      <c r="IU69" s="226"/>
      <c r="IV69" s="226"/>
      <c r="IW69" s="226"/>
      <c r="IX69" s="226"/>
      <c r="IY69" s="226"/>
      <c r="IZ69" s="226"/>
      <c r="JA69" s="226"/>
      <c r="JB69" s="226"/>
      <c r="JC69" s="226"/>
      <c r="JD69" s="226"/>
      <c r="JE69" s="226"/>
      <c r="JF69" s="226"/>
      <c r="JG69" s="226"/>
      <c r="JH69" s="226"/>
      <c r="JI69" s="226"/>
      <c r="JJ69" s="226"/>
      <c r="JK69" s="226"/>
      <c r="JL69" s="226"/>
      <c r="JM69" s="226"/>
      <c r="JN69" s="226"/>
      <c r="JO69" s="226"/>
      <c r="JP69" s="226"/>
      <c r="JQ69" s="226"/>
      <c r="JR69" s="226"/>
      <c r="JS69" s="226"/>
      <c r="JT69" s="226"/>
      <c r="JU69" s="226"/>
      <c r="JV69" s="226"/>
      <c r="JW69" s="226"/>
      <c r="JX69" s="226"/>
      <c r="JY69" s="226"/>
      <c r="JZ69" s="226"/>
      <c r="KA69" s="226"/>
      <c r="KB69" s="226"/>
      <c r="KC69" s="226"/>
      <c r="KD69" s="226"/>
      <c r="KE69" s="226"/>
      <c r="KF69" s="226"/>
      <c r="KG69" s="226"/>
      <c r="KH69" s="226"/>
      <c r="KI69" s="226"/>
      <c r="KJ69" s="226"/>
      <c r="KK69" s="226"/>
      <c r="KL69" s="226"/>
      <c r="KM69" s="226"/>
      <c r="KN69" s="226"/>
      <c r="KO69" s="226"/>
      <c r="KP69" s="226"/>
      <c r="KQ69" s="226"/>
      <c r="KR69" s="226"/>
      <c r="KS69" s="226"/>
      <c r="KT69" s="226"/>
      <c r="KU69" s="226"/>
      <c r="KV69" s="226"/>
      <c r="KW69" s="226"/>
      <c r="KX69" s="226"/>
      <c r="KY69" s="226"/>
      <c r="KZ69" s="226"/>
      <c r="LA69" s="226"/>
      <c r="LB69" s="226"/>
      <c r="LC69" s="226"/>
      <c r="LD69" s="226"/>
      <c r="LE69" s="226"/>
      <c r="LF69" s="226"/>
      <c r="LG69" s="226"/>
      <c r="LH69" s="226"/>
      <c r="LI69" s="226"/>
      <c r="LJ69" s="226"/>
      <c r="LK69" s="226"/>
      <c r="LL69" s="226"/>
      <c r="LM69" s="226"/>
      <c r="LN69" s="226"/>
      <c r="LO69" s="226"/>
      <c r="LP69" s="226"/>
      <c r="LQ69" s="226"/>
      <c r="LR69" s="226"/>
      <c r="LS69" s="226"/>
      <c r="LT69" s="226"/>
      <c r="LU69" s="226"/>
      <c r="LV69" s="226"/>
      <c r="LW69" s="226"/>
      <c r="LX69" s="226"/>
      <c r="LY69" s="226"/>
      <c r="LZ69" s="226"/>
      <c r="MA69" s="226"/>
      <c r="MB69" s="226"/>
      <c r="MC69" s="226"/>
      <c r="MD69" s="226"/>
      <c r="ME69" s="226"/>
      <c r="MF69" s="226"/>
      <c r="MG69" s="226"/>
      <c r="MH69" s="226"/>
      <c r="MI69" s="226"/>
      <c r="MJ69" s="226"/>
      <c r="MK69" s="226"/>
      <c r="ML69" s="226"/>
      <c r="MM69" s="226"/>
      <c r="MN69" s="226"/>
      <c r="MO69" s="226"/>
      <c r="MP69" s="226"/>
      <c r="MQ69" s="226"/>
      <c r="MR69" s="226"/>
      <c r="MS69" s="226"/>
      <c r="MT69" s="226"/>
      <c r="MU69" s="226"/>
      <c r="MV69" s="226"/>
      <c r="MW69" s="226"/>
      <c r="MX69" s="226"/>
      <c r="MY69" s="226"/>
      <c r="MZ69" s="226"/>
      <c r="NA69" s="226"/>
      <c r="NB69" s="226"/>
      <c r="NC69" s="226"/>
      <c r="ND69" s="226"/>
      <c r="NE69" s="226"/>
      <c r="NF69" s="226"/>
      <c r="NG69" s="226"/>
      <c r="NH69" s="226"/>
      <c r="NI69" s="226"/>
      <c r="NJ69" s="226"/>
      <c r="NK69" s="226"/>
      <c r="NL69" s="226"/>
      <c r="NM69" s="226"/>
      <c r="NN69" s="226"/>
      <c r="NO69" s="226"/>
      <c r="NP69" s="226"/>
      <c r="NQ69" s="226"/>
      <c r="NR69" s="226"/>
      <c r="NS69" s="226"/>
      <c r="NT69" s="226"/>
      <c r="NU69" s="226"/>
      <c r="NV69" s="226"/>
      <c r="NW69" s="226"/>
      <c r="NX69" s="226"/>
      <c r="NY69" s="226"/>
      <c r="NZ69" s="226"/>
      <c r="OA69" s="226"/>
      <c r="OB69" s="226"/>
      <c r="OC69" s="226"/>
      <c r="OD69" s="226"/>
      <c r="OE69" s="226"/>
      <c r="OF69" s="226"/>
      <c r="OG69" s="226"/>
      <c r="OH69" s="226"/>
      <c r="OI69" s="226"/>
      <c r="OJ69" s="226"/>
      <c r="OK69" s="226"/>
      <c r="OL69" s="226"/>
      <c r="OM69" s="226"/>
      <c r="ON69" s="226"/>
      <c r="OO69" s="226"/>
      <c r="OP69" s="226"/>
      <c r="OQ69" s="226"/>
      <c r="OR69" s="226"/>
      <c r="OS69" s="226"/>
      <c r="OT69" s="226"/>
      <c r="OU69" s="226"/>
      <c r="OV69" s="226"/>
      <c r="OW69" s="226"/>
      <c r="OX69" s="226"/>
      <c r="OY69" s="226"/>
      <c r="OZ69" s="226"/>
      <c r="PA69" s="226"/>
      <c r="PB69" s="226"/>
      <c r="PC69" s="226"/>
      <c r="PD69" s="226"/>
      <c r="PE69" s="226"/>
      <c r="PF69" s="226"/>
      <c r="PG69" s="226"/>
      <c r="PH69" s="226"/>
      <c r="PI69" s="226"/>
      <c r="PJ69" s="226"/>
      <c r="PK69" s="226"/>
      <c r="PL69" s="226"/>
      <c r="PM69" s="226"/>
      <c r="PN69" s="226"/>
      <c r="PO69" s="226"/>
      <c r="PP69" s="226"/>
      <c r="PQ69" s="226"/>
      <c r="PR69" s="226"/>
      <c r="PS69" s="226"/>
      <c r="PT69" s="226"/>
      <c r="PU69" s="226"/>
      <c r="PV69" s="226"/>
      <c r="PW69" s="226"/>
      <c r="PX69" s="226"/>
      <c r="PY69" s="226"/>
      <c r="PZ69" s="226"/>
      <c r="QA69" s="226"/>
      <c r="QB69" s="226"/>
      <c r="QC69" s="226"/>
      <c r="QD69" s="226"/>
      <c r="QE69" s="226"/>
      <c r="QF69" s="226"/>
      <c r="QG69" s="226"/>
      <c r="QH69" s="226"/>
      <c r="QI69" s="226"/>
      <c r="QJ69" s="226"/>
      <c r="QK69" s="226"/>
      <c r="QL69" s="226"/>
      <c r="QM69" s="226"/>
      <c r="QN69" s="226"/>
      <c r="QO69" s="226"/>
      <c r="QP69" s="226"/>
      <c r="QQ69" s="226"/>
      <c r="QR69" s="226"/>
      <c r="QS69" s="226"/>
      <c r="QT69" s="226"/>
      <c r="QU69" s="226"/>
      <c r="QV69" s="226"/>
      <c r="QW69" s="226"/>
      <c r="QX69" s="226"/>
      <c r="QY69" s="226"/>
      <c r="QZ69" s="226"/>
      <c r="RA69" s="226"/>
      <c r="RB69" s="226"/>
      <c r="RC69" s="226"/>
      <c r="RD69" s="226"/>
      <c r="RE69" s="226"/>
      <c r="RF69" s="226"/>
      <c r="RG69" s="226"/>
      <c r="RH69" s="226"/>
      <c r="RI69" s="226"/>
      <c r="RJ69" s="226"/>
      <c r="RK69" s="226"/>
      <c r="RL69" s="226"/>
      <c r="RM69" s="226"/>
      <c r="RN69" s="226"/>
      <c r="RO69" s="226"/>
      <c r="RP69" s="226"/>
      <c r="RQ69" s="226"/>
      <c r="RR69" s="226"/>
      <c r="RS69" s="226"/>
      <c r="RT69" s="226"/>
      <c r="RU69" s="226"/>
      <c r="RV69" s="226"/>
      <c r="RW69" s="226"/>
      <c r="RX69" s="226"/>
      <c r="RY69" s="226"/>
      <c r="RZ69" s="226"/>
      <c r="SA69" s="226"/>
      <c r="SB69" s="226"/>
      <c r="SC69" s="226"/>
      <c r="SD69" s="226"/>
      <c r="SE69" s="226"/>
      <c r="SF69" s="226"/>
      <c r="SG69" s="226"/>
      <c r="SH69" s="226"/>
      <c r="SI69" s="226"/>
      <c r="SJ69" s="226"/>
      <c r="SK69" s="226"/>
      <c r="SL69" s="226"/>
      <c r="SM69" s="226"/>
      <c r="SN69" s="226"/>
      <c r="SO69" s="226"/>
      <c r="SP69" s="226"/>
      <c r="SQ69" s="226"/>
      <c r="SR69" s="226"/>
      <c r="SS69" s="226"/>
      <c r="ST69" s="226"/>
      <c r="SU69" s="226"/>
      <c r="SV69" s="226"/>
      <c r="SW69" s="226"/>
      <c r="SX69" s="226"/>
      <c r="SY69" s="226"/>
      <c r="SZ69" s="226"/>
      <c r="TA69" s="226"/>
      <c r="TB69" s="226"/>
      <c r="TC69" s="226"/>
    </row>
    <row r="70" spans="1:523" ht="15.75">
      <c r="A70" s="165"/>
      <c r="B70" s="227"/>
      <c r="C70" s="198"/>
      <c r="D70" s="86"/>
      <c r="E70" s="196"/>
      <c r="F70" s="197"/>
      <c r="G70" s="197"/>
      <c r="H70" s="86"/>
      <c r="I70" s="86"/>
      <c r="J70" s="246"/>
      <c r="K70" s="215"/>
      <c r="L70" s="216"/>
      <c r="M70" s="72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26"/>
      <c r="FT70" s="226"/>
      <c r="FU70" s="226"/>
      <c r="FV70" s="226"/>
      <c r="FW70" s="226"/>
      <c r="FX70" s="226"/>
      <c r="FY70" s="226"/>
      <c r="FZ70" s="226"/>
      <c r="GA70" s="226"/>
      <c r="GB70" s="226"/>
      <c r="GC70" s="226"/>
      <c r="GD70" s="226"/>
      <c r="GE70" s="226"/>
      <c r="GF70" s="226"/>
      <c r="GG70" s="226"/>
      <c r="GH70" s="226"/>
      <c r="GI70" s="226"/>
      <c r="GJ70" s="226"/>
      <c r="GK70" s="226"/>
      <c r="GL70" s="226"/>
      <c r="GM70" s="226"/>
      <c r="GN70" s="226"/>
      <c r="GO70" s="226"/>
      <c r="GP70" s="226"/>
      <c r="GQ70" s="226"/>
      <c r="GR70" s="226"/>
      <c r="GS70" s="226"/>
      <c r="GT70" s="226"/>
      <c r="GU70" s="226"/>
      <c r="GV70" s="226"/>
      <c r="GW70" s="226"/>
      <c r="GX70" s="226"/>
      <c r="GY70" s="226"/>
      <c r="GZ70" s="226"/>
      <c r="HA70" s="226"/>
      <c r="HB70" s="226"/>
      <c r="HC70" s="226"/>
      <c r="HD70" s="226"/>
      <c r="HE70" s="226"/>
      <c r="HF70" s="226"/>
      <c r="HG70" s="226"/>
      <c r="HH70" s="226"/>
      <c r="HI70" s="226"/>
      <c r="HJ70" s="226"/>
      <c r="HK70" s="226"/>
      <c r="HL70" s="226"/>
      <c r="HM70" s="226"/>
      <c r="HN70" s="226"/>
      <c r="HO70" s="226"/>
      <c r="HP70" s="226"/>
      <c r="HQ70" s="226"/>
      <c r="HR70" s="226"/>
      <c r="HS70" s="226"/>
      <c r="HT70" s="226"/>
      <c r="HU70" s="226"/>
      <c r="HV70" s="226"/>
      <c r="HW70" s="226"/>
      <c r="HX70" s="226"/>
      <c r="HY70" s="226"/>
      <c r="HZ70" s="226"/>
      <c r="IA70" s="226"/>
      <c r="IB70" s="226"/>
      <c r="IC70" s="226"/>
      <c r="ID70" s="226"/>
      <c r="IE70" s="226"/>
      <c r="IF70" s="226"/>
      <c r="IG70" s="226"/>
      <c r="IH70" s="226"/>
      <c r="II70" s="226"/>
      <c r="IJ70" s="226"/>
      <c r="IK70" s="226"/>
      <c r="IL70" s="226"/>
      <c r="IM70" s="226"/>
      <c r="IN70" s="226"/>
      <c r="IO70" s="226"/>
      <c r="IP70" s="226"/>
      <c r="IQ70" s="226"/>
      <c r="IR70" s="226"/>
      <c r="IS70" s="226"/>
      <c r="IT70" s="226"/>
      <c r="IU70" s="226"/>
      <c r="IV70" s="226"/>
      <c r="IW70" s="226"/>
      <c r="IX70" s="226"/>
      <c r="IY70" s="226"/>
      <c r="IZ70" s="226"/>
      <c r="JA70" s="226"/>
      <c r="JB70" s="226"/>
      <c r="JC70" s="226"/>
      <c r="JD70" s="226"/>
      <c r="JE70" s="226"/>
      <c r="JF70" s="226"/>
      <c r="JG70" s="226"/>
      <c r="JH70" s="226"/>
      <c r="JI70" s="226"/>
      <c r="JJ70" s="226"/>
      <c r="JK70" s="226"/>
      <c r="JL70" s="226"/>
      <c r="JM70" s="226"/>
      <c r="JN70" s="226"/>
      <c r="JO70" s="226"/>
      <c r="JP70" s="226"/>
      <c r="JQ70" s="226"/>
      <c r="JR70" s="226"/>
      <c r="JS70" s="226"/>
      <c r="JT70" s="226"/>
      <c r="JU70" s="226"/>
      <c r="JV70" s="226"/>
      <c r="JW70" s="226"/>
      <c r="JX70" s="226"/>
      <c r="JY70" s="226"/>
      <c r="JZ70" s="226"/>
      <c r="KA70" s="226"/>
      <c r="KB70" s="226"/>
      <c r="KC70" s="226"/>
      <c r="KD70" s="226"/>
      <c r="KE70" s="226"/>
      <c r="KF70" s="226"/>
      <c r="KG70" s="226"/>
      <c r="KH70" s="226"/>
      <c r="KI70" s="226"/>
      <c r="KJ70" s="226"/>
      <c r="KK70" s="226"/>
      <c r="KL70" s="226"/>
      <c r="KM70" s="226"/>
      <c r="KN70" s="226"/>
      <c r="KO70" s="226"/>
      <c r="KP70" s="226"/>
      <c r="KQ70" s="226"/>
      <c r="KR70" s="226"/>
      <c r="KS70" s="226"/>
      <c r="KT70" s="226"/>
      <c r="KU70" s="226"/>
      <c r="KV70" s="226"/>
      <c r="KW70" s="226"/>
      <c r="KX70" s="226"/>
      <c r="KY70" s="226"/>
      <c r="KZ70" s="226"/>
      <c r="LA70" s="226"/>
      <c r="LB70" s="226"/>
      <c r="LC70" s="226"/>
      <c r="LD70" s="226"/>
      <c r="LE70" s="226"/>
      <c r="LF70" s="226"/>
      <c r="LG70" s="226"/>
      <c r="LH70" s="226"/>
      <c r="LI70" s="226"/>
      <c r="LJ70" s="226"/>
      <c r="LK70" s="226"/>
      <c r="LL70" s="226"/>
      <c r="LM70" s="226"/>
      <c r="LN70" s="226"/>
      <c r="LO70" s="226"/>
      <c r="LP70" s="226"/>
      <c r="LQ70" s="226"/>
      <c r="LR70" s="226"/>
      <c r="LS70" s="226"/>
      <c r="LT70" s="226"/>
      <c r="LU70" s="226"/>
      <c r="LV70" s="226"/>
      <c r="LW70" s="226"/>
      <c r="LX70" s="226"/>
      <c r="LY70" s="226"/>
      <c r="LZ70" s="226"/>
      <c r="MA70" s="226"/>
      <c r="MB70" s="226"/>
      <c r="MC70" s="226"/>
      <c r="MD70" s="226"/>
      <c r="ME70" s="226"/>
      <c r="MF70" s="226"/>
      <c r="MG70" s="226"/>
      <c r="MH70" s="226"/>
      <c r="MI70" s="226"/>
      <c r="MJ70" s="226"/>
      <c r="MK70" s="226"/>
      <c r="ML70" s="226"/>
      <c r="MM70" s="226"/>
      <c r="MN70" s="226"/>
      <c r="MO70" s="226"/>
      <c r="MP70" s="226"/>
      <c r="MQ70" s="226"/>
      <c r="MR70" s="226"/>
      <c r="MS70" s="226"/>
      <c r="MT70" s="226"/>
      <c r="MU70" s="226"/>
      <c r="MV70" s="226"/>
      <c r="MW70" s="226"/>
      <c r="MX70" s="226"/>
      <c r="MY70" s="226"/>
      <c r="MZ70" s="226"/>
      <c r="NA70" s="226"/>
      <c r="NB70" s="226"/>
      <c r="NC70" s="226"/>
      <c r="ND70" s="226"/>
      <c r="NE70" s="226"/>
      <c r="NF70" s="226"/>
      <c r="NG70" s="226"/>
      <c r="NH70" s="226"/>
      <c r="NI70" s="226"/>
      <c r="NJ70" s="226"/>
      <c r="NK70" s="226"/>
      <c r="NL70" s="226"/>
      <c r="NM70" s="226"/>
      <c r="NN70" s="226"/>
      <c r="NO70" s="226"/>
      <c r="NP70" s="226"/>
      <c r="NQ70" s="226"/>
      <c r="NR70" s="226"/>
      <c r="NS70" s="226"/>
      <c r="NT70" s="226"/>
      <c r="NU70" s="226"/>
      <c r="NV70" s="226"/>
      <c r="NW70" s="226"/>
      <c r="NX70" s="226"/>
      <c r="NY70" s="226"/>
      <c r="NZ70" s="226"/>
      <c r="OA70" s="226"/>
      <c r="OB70" s="226"/>
      <c r="OC70" s="226"/>
      <c r="OD70" s="226"/>
      <c r="OE70" s="226"/>
      <c r="OF70" s="226"/>
      <c r="OG70" s="226"/>
      <c r="OH70" s="226"/>
      <c r="OI70" s="226"/>
      <c r="OJ70" s="226"/>
      <c r="OK70" s="226"/>
      <c r="OL70" s="226"/>
      <c r="OM70" s="226"/>
      <c r="ON70" s="226"/>
      <c r="OO70" s="226"/>
      <c r="OP70" s="226"/>
      <c r="OQ70" s="226"/>
      <c r="OR70" s="226"/>
      <c r="OS70" s="226"/>
      <c r="OT70" s="226"/>
      <c r="OU70" s="226"/>
      <c r="OV70" s="226"/>
      <c r="OW70" s="226"/>
      <c r="OX70" s="226"/>
      <c r="OY70" s="226"/>
      <c r="OZ70" s="226"/>
      <c r="PA70" s="226"/>
      <c r="PB70" s="226"/>
      <c r="PC70" s="226"/>
      <c r="PD70" s="226"/>
      <c r="PE70" s="226"/>
      <c r="PF70" s="226"/>
      <c r="PG70" s="226"/>
      <c r="PH70" s="226"/>
      <c r="PI70" s="226"/>
      <c r="PJ70" s="226"/>
      <c r="PK70" s="226"/>
      <c r="PL70" s="226"/>
      <c r="PM70" s="226"/>
      <c r="PN70" s="226"/>
      <c r="PO70" s="226"/>
      <c r="PP70" s="226"/>
      <c r="PQ70" s="226"/>
      <c r="PR70" s="226"/>
      <c r="PS70" s="226"/>
      <c r="PT70" s="226"/>
      <c r="PU70" s="226"/>
      <c r="PV70" s="226"/>
      <c r="PW70" s="226"/>
      <c r="PX70" s="226"/>
      <c r="PY70" s="226"/>
      <c r="PZ70" s="226"/>
      <c r="QA70" s="226"/>
      <c r="QB70" s="226"/>
      <c r="QC70" s="226"/>
      <c r="QD70" s="226"/>
      <c r="QE70" s="226"/>
      <c r="QF70" s="226"/>
      <c r="QG70" s="226"/>
      <c r="QH70" s="226"/>
      <c r="QI70" s="226"/>
      <c r="QJ70" s="226"/>
      <c r="QK70" s="226"/>
      <c r="QL70" s="226"/>
      <c r="QM70" s="226"/>
      <c r="QN70" s="226"/>
      <c r="QO70" s="226"/>
      <c r="QP70" s="226"/>
      <c r="QQ70" s="226"/>
      <c r="QR70" s="226"/>
      <c r="QS70" s="226"/>
      <c r="QT70" s="226"/>
      <c r="QU70" s="226"/>
      <c r="QV70" s="226"/>
      <c r="QW70" s="226"/>
      <c r="QX70" s="226"/>
      <c r="QY70" s="226"/>
      <c r="QZ70" s="226"/>
      <c r="RA70" s="226"/>
      <c r="RB70" s="226"/>
      <c r="RC70" s="226"/>
      <c r="RD70" s="226"/>
      <c r="RE70" s="226"/>
      <c r="RF70" s="226"/>
      <c r="RG70" s="226"/>
      <c r="RH70" s="226"/>
      <c r="RI70" s="226"/>
      <c r="RJ70" s="226"/>
      <c r="RK70" s="226"/>
      <c r="RL70" s="226"/>
      <c r="RM70" s="226"/>
      <c r="RN70" s="226"/>
      <c r="RO70" s="226"/>
      <c r="RP70" s="226"/>
      <c r="RQ70" s="226"/>
      <c r="RR70" s="226"/>
      <c r="RS70" s="226"/>
      <c r="RT70" s="226"/>
      <c r="RU70" s="226"/>
      <c r="RV70" s="226"/>
      <c r="RW70" s="226"/>
      <c r="RX70" s="226"/>
      <c r="RY70" s="226"/>
      <c r="RZ70" s="226"/>
      <c r="SA70" s="226"/>
      <c r="SB70" s="226"/>
      <c r="SC70" s="226"/>
      <c r="SD70" s="226"/>
      <c r="SE70" s="226"/>
      <c r="SF70" s="226"/>
      <c r="SG70" s="226"/>
      <c r="SH70" s="226"/>
      <c r="SI70" s="226"/>
      <c r="SJ70" s="226"/>
      <c r="SK70" s="226"/>
      <c r="SL70" s="226"/>
      <c r="SM70" s="226"/>
      <c r="SN70" s="226"/>
      <c r="SO70" s="226"/>
      <c r="SP70" s="226"/>
      <c r="SQ70" s="226"/>
      <c r="SR70" s="226"/>
      <c r="SS70" s="226"/>
      <c r="ST70" s="226"/>
      <c r="SU70" s="226"/>
      <c r="SV70" s="226"/>
      <c r="SW70" s="226"/>
      <c r="SX70" s="226"/>
      <c r="SY70" s="226"/>
      <c r="SZ70" s="226"/>
      <c r="TA70" s="226"/>
      <c r="TB70" s="226"/>
      <c r="TC70" s="226"/>
    </row>
    <row r="71" spans="1:523" ht="15.75">
      <c r="A71" s="165"/>
      <c r="B71" s="227"/>
      <c r="C71" s="198"/>
      <c r="D71" s="86"/>
      <c r="E71" s="196"/>
      <c r="F71" s="197"/>
      <c r="G71" s="197"/>
      <c r="H71" s="86"/>
      <c r="I71" s="86"/>
      <c r="J71" s="246"/>
      <c r="K71" s="215"/>
      <c r="L71" s="216">
        <v>0</v>
      </c>
      <c r="M71" s="72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26"/>
      <c r="FT71" s="226"/>
      <c r="FU71" s="226"/>
      <c r="FV71" s="226"/>
      <c r="FW71" s="226"/>
      <c r="FX71" s="226"/>
      <c r="FY71" s="226"/>
      <c r="FZ71" s="226"/>
      <c r="GA71" s="226"/>
      <c r="GB71" s="226"/>
      <c r="GC71" s="226"/>
      <c r="GD71" s="226"/>
      <c r="GE71" s="226"/>
      <c r="GF71" s="226"/>
      <c r="GG71" s="226"/>
      <c r="GH71" s="226"/>
      <c r="GI71" s="226"/>
      <c r="GJ71" s="226"/>
      <c r="GK71" s="226"/>
      <c r="GL71" s="226"/>
      <c r="GM71" s="226"/>
      <c r="GN71" s="226"/>
      <c r="GO71" s="226"/>
      <c r="GP71" s="226"/>
      <c r="GQ71" s="226"/>
      <c r="GR71" s="226"/>
      <c r="GS71" s="226"/>
      <c r="GT71" s="226"/>
      <c r="GU71" s="226"/>
      <c r="GV71" s="226"/>
      <c r="GW71" s="226"/>
      <c r="GX71" s="226"/>
      <c r="GY71" s="226"/>
      <c r="GZ71" s="226"/>
      <c r="HA71" s="226"/>
      <c r="HB71" s="226"/>
      <c r="HC71" s="226"/>
      <c r="HD71" s="226"/>
      <c r="HE71" s="226"/>
      <c r="HF71" s="226"/>
      <c r="HG71" s="226"/>
      <c r="HH71" s="226"/>
      <c r="HI71" s="226"/>
      <c r="HJ71" s="226"/>
      <c r="HK71" s="226"/>
      <c r="HL71" s="226"/>
      <c r="HM71" s="226"/>
      <c r="HN71" s="226"/>
      <c r="HO71" s="226"/>
      <c r="HP71" s="226"/>
      <c r="HQ71" s="226"/>
      <c r="HR71" s="226"/>
      <c r="HS71" s="226"/>
      <c r="HT71" s="226"/>
      <c r="HU71" s="226"/>
      <c r="HV71" s="226"/>
      <c r="HW71" s="226"/>
      <c r="HX71" s="226"/>
      <c r="HY71" s="226"/>
      <c r="HZ71" s="226"/>
      <c r="IA71" s="226"/>
      <c r="IB71" s="226"/>
      <c r="IC71" s="226"/>
      <c r="ID71" s="226"/>
      <c r="IE71" s="226"/>
      <c r="IF71" s="226"/>
      <c r="IG71" s="226"/>
      <c r="IH71" s="226"/>
      <c r="II71" s="226"/>
      <c r="IJ71" s="226"/>
      <c r="IK71" s="226"/>
      <c r="IL71" s="226"/>
      <c r="IM71" s="226"/>
      <c r="IN71" s="226"/>
      <c r="IO71" s="226"/>
      <c r="IP71" s="226"/>
      <c r="IQ71" s="226"/>
      <c r="IR71" s="226"/>
      <c r="IS71" s="226"/>
      <c r="IT71" s="226"/>
      <c r="IU71" s="226"/>
      <c r="IV71" s="226"/>
      <c r="IW71" s="226"/>
      <c r="IX71" s="226"/>
      <c r="IY71" s="226"/>
      <c r="IZ71" s="226"/>
      <c r="JA71" s="226"/>
      <c r="JB71" s="226"/>
      <c r="JC71" s="226"/>
      <c r="JD71" s="226"/>
      <c r="JE71" s="226"/>
      <c r="JF71" s="226"/>
      <c r="JG71" s="226"/>
      <c r="JH71" s="226"/>
      <c r="JI71" s="226"/>
      <c r="JJ71" s="226"/>
      <c r="JK71" s="226"/>
      <c r="JL71" s="226"/>
      <c r="JM71" s="226"/>
      <c r="JN71" s="226"/>
      <c r="JO71" s="226"/>
      <c r="JP71" s="226"/>
      <c r="JQ71" s="226"/>
      <c r="JR71" s="226"/>
      <c r="JS71" s="226"/>
      <c r="JT71" s="226"/>
      <c r="JU71" s="226"/>
      <c r="JV71" s="226"/>
      <c r="JW71" s="226"/>
      <c r="JX71" s="226"/>
      <c r="JY71" s="226"/>
      <c r="JZ71" s="226"/>
      <c r="KA71" s="226"/>
      <c r="KB71" s="226"/>
      <c r="KC71" s="226"/>
      <c r="KD71" s="226"/>
      <c r="KE71" s="226"/>
      <c r="KF71" s="226"/>
      <c r="KG71" s="226"/>
      <c r="KH71" s="226"/>
      <c r="KI71" s="226"/>
      <c r="KJ71" s="226"/>
      <c r="KK71" s="226"/>
      <c r="KL71" s="226"/>
      <c r="KM71" s="226"/>
      <c r="KN71" s="226"/>
      <c r="KO71" s="226"/>
      <c r="KP71" s="226"/>
      <c r="KQ71" s="226"/>
      <c r="KR71" s="226"/>
      <c r="KS71" s="226"/>
      <c r="KT71" s="226"/>
      <c r="KU71" s="226"/>
      <c r="KV71" s="226"/>
      <c r="KW71" s="226"/>
      <c r="KX71" s="226"/>
      <c r="KY71" s="226"/>
      <c r="KZ71" s="226"/>
      <c r="LA71" s="226"/>
      <c r="LB71" s="226"/>
      <c r="LC71" s="226"/>
      <c r="LD71" s="226"/>
      <c r="LE71" s="226"/>
      <c r="LF71" s="226"/>
      <c r="LG71" s="226"/>
      <c r="LH71" s="226"/>
      <c r="LI71" s="226"/>
      <c r="LJ71" s="226"/>
      <c r="LK71" s="226"/>
      <c r="LL71" s="226"/>
      <c r="LM71" s="226"/>
      <c r="LN71" s="226"/>
      <c r="LO71" s="226"/>
      <c r="LP71" s="226"/>
      <c r="LQ71" s="226"/>
      <c r="LR71" s="226"/>
      <c r="LS71" s="226"/>
      <c r="LT71" s="226"/>
      <c r="LU71" s="226"/>
      <c r="LV71" s="226"/>
      <c r="LW71" s="226"/>
      <c r="LX71" s="226"/>
      <c r="LY71" s="226"/>
      <c r="LZ71" s="226"/>
      <c r="MA71" s="226"/>
      <c r="MB71" s="226"/>
      <c r="MC71" s="226"/>
      <c r="MD71" s="226"/>
      <c r="ME71" s="226"/>
      <c r="MF71" s="226"/>
      <c r="MG71" s="226"/>
      <c r="MH71" s="226"/>
      <c r="MI71" s="226"/>
      <c r="MJ71" s="226"/>
      <c r="MK71" s="226"/>
      <c r="ML71" s="226"/>
      <c r="MM71" s="226"/>
      <c r="MN71" s="226"/>
      <c r="MO71" s="226"/>
      <c r="MP71" s="226"/>
      <c r="MQ71" s="226"/>
      <c r="MR71" s="226"/>
      <c r="MS71" s="226"/>
      <c r="MT71" s="226"/>
      <c r="MU71" s="226"/>
      <c r="MV71" s="226"/>
      <c r="MW71" s="226"/>
      <c r="MX71" s="226"/>
      <c r="MY71" s="226"/>
      <c r="MZ71" s="226"/>
      <c r="NA71" s="226"/>
      <c r="NB71" s="226"/>
      <c r="NC71" s="226"/>
      <c r="ND71" s="226"/>
      <c r="NE71" s="226"/>
      <c r="NF71" s="226"/>
      <c r="NG71" s="226"/>
      <c r="NH71" s="226"/>
      <c r="NI71" s="226"/>
      <c r="NJ71" s="226"/>
      <c r="NK71" s="226"/>
      <c r="NL71" s="226"/>
      <c r="NM71" s="226"/>
      <c r="NN71" s="226"/>
      <c r="NO71" s="226"/>
      <c r="NP71" s="226"/>
      <c r="NQ71" s="226"/>
      <c r="NR71" s="226"/>
      <c r="NS71" s="226"/>
      <c r="NT71" s="226"/>
      <c r="NU71" s="226"/>
      <c r="NV71" s="226"/>
      <c r="NW71" s="226"/>
      <c r="NX71" s="226"/>
      <c r="NY71" s="226"/>
      <c r="NZ71" s="226"/>
      <c r="OA71" s="226"/>
      <c r="OB71" s="226"/>
      <c r="OC71" s="226"/>
      <c r="OD71" s="226"/>
      <c r="OE71" s="226"/>
      <c r="OF71" s="226"/>
      <c r="OG71" s="226"/>
      <c r="OH71" s="226"/>
      <c r="OI71" s="226"/>
      <c r="OJ71" s="226"/>
      <c r="OK71" s="226"/>
      <c r="OL71" s="226"/>
      <c r="OM71" s="226"/>
      <c r="ON71" s="226"/>
      <c r="OO71" s="226"/>
      <c r="OP71" s="226"/>
      <c r="OQ71" s="226"/>
      <c r="OR71" s="226"/>
      <c r="OS71" s="226"/>
      <c r="OT71" s="226"/>
      <c r="OU71" s="226"/>
      <c r="OV71" s="226"/>
      <c r="OW71" s="226"/>
      <c r="OX71" s="226"/>
      <c r="OY71" s="226"/>
      <c r="OZ71" s="226"/>
      <c r="PA71" s="226"/>
      <c r="PB71" s="226"/>
      <c r="PC71" s="226"/>
      <c r="PD71" s="226"/>
      <c r="PE71" s="226"/>
      <c r="PF71" s="226"/>
      <c r="PG71" s="226"/>
      <c r="PH71" s="226"/>
      <c r="PI71" s="226"/>
      <c r="PJ71" s="226"/>
      <c r="PK71" s="226"/>
      <c r="PL71" s="226"/>
      <c r="PM71" s="226"/>
      <c r="PN71" s="226"/>
      <c r="PO71" s="226"/>
      <c r="PP71" s="226"/>
      <c r="PQ71" s="226"/>
      <c r="PR71" s="226"/>
      <c r="PS71" s="226"/>
      <c r="PT71" s="226"/>
      <c r="PU71" s="226"/>
      <c r="PV71" s="226"/>
      <c r="PW71" s="226"/>
      <c r="PX71" s="226"/>
      <c r="PY71" s="226"/>
      <c r="PZ71" s="226"/>
      <c r="QA71" s="226"/>
      <c r="QB71" s="226"/>
      <c r="QC71" s="226"/>
      <c r="QD71" s="226"/>
      <c r="QE71" s="226"/>
      <c r="QF71" s="226"/>
      <c r="QG71" s="226"/>
      <c r="QH71" s="226"/>
      <c r="QI71" s="226"/>
      <c r="QJ71" s="226"/>
      <c r="QK71" s="226"/>
      <c r="QL71" s="226"/>
      <c r="QM71" s="226"/>
      <c r="QN71" s="226"/>
      <c r="QO71" s="226"/>
      <c r="QP71" s="226"/>
      <c r="QQ71" s="226"/>
      <c r="QR71" s="226"/>
      <c r="QS71" s="226"/>
      <c r="QT71" s="226"/>
      <c r="QU71" s="226"/>
      <c r="QV71" s="226"/>
      <c r="QW71" s="226"/>
      <c r="QX71" s="226"/>
      <c r="QY71" s="226"/>
      <c r="QZ71" s="226"/>
      <c r="RA71" s="226"/>
      <c r="RB71" s="226"/>
      <c r="RC71" s="226"/>
      <c r="RD71" s="226"/>
      <c r="RE71" s="226"/>
      <c r="RF71" s="226"/>
      <c r="RG71" s="226"/>
      <c r="RH71" s="226"/>
      <c r="RI71" s="226"/>
      <c r="RJ71" s="226"/>
      <c r="RK71" s="226"/>
      <c r="RL71" s="226"/>
      <c r="RM71" s="226"/>
      <c r="RN71" s="226"/>
      <c r="RO71" s="226"/>
      <c r="RP71" s="226"/>
      <c r="RQ71" s="226"/>
      <c r="RR71" s="226"/>
      <c r="RS71" s="226"/>
      <c r="RT71" s="226"/>
      <c r="RU71" s="226"/>
      <c r="RV71" s="226"/>
      <c r="RW71" s="226"/>
      <c r="RX71" s="226"/>
      <c r="RY71" s="226"/>
      <c r="RZ71" s="226"/>
      <c r="SA71" s="226"/>
      <c r="SB71" s="226"/>
      <c r="SC71" s="226"/>
      <c r="SD71" s="226"/>
      <c r="SE71" s="226"/>
      <c r="SF71" s="226"/>
      <c r="SG71" s="226"/>
      <c r="SH71" s="226"/>
      <c r="SI71" s="226"/>
      <c r="SJ71" s="226"/>
      <c r="SK71" s="226"/>
      <c r="SL71" s="226"/>
      <c r="SM71" s="226"/>
      <c r="SN71" s="226"/>
      <c r="SO71" s="226"/>
      <c r="SP71" s="226"/>
      <c r="SQ71" s="226"/>
      <c r="SR71" s="226"/>
      <c r="SS71" s="226"/>
      <c r="ST71" s="226"/>
      <c r="SU71" s="226"/>
      <c r="SV71" s="226"/>
      <c r="SW71" s="226"/>
      <c r="SX71" s="226"/>
      <c r="SY71" s="226"/>
      <c r="SZ71" s="226"/>
      <c r="TA71" s="226"/>
      <c r="TB71" s="226"/>
      <c r="TC71" s="226"/>
    </row>
    <row r="72" spans="1:523" ht="15.75">
      <c r="A72" s="165"/>
      <c r="B72" s="227"/>
      <c r="C72" s="198"/>
      <c r="D72" s="86"/>
      <c r="E72" s="196"/>
      <c r="F72" s="197"/>
      <c r="G72" s="197"/>
      <c r="H72" s="86"/>
      <c r="I72" s="86"/>
      <c r="J72" s="246"/>
      <c r="K72" s="215"/>
      <c r="L72" s="216">
        <v>0</v>
      </c>
      <c r="M72" s="72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26"/>
      <c r="FT72" s="226"/>
      <c r="FU72" s="226"/>
      <c r="FV72" s="226"/>
      <c r="FW72" s="226"/>
      <c r="FX72" s="226"/>
      <c r="FY72" s="226"/>
      <c r="FZ72" s="226"/>
      <c r="GA72" s="226"/>
      <c r="GB72" s="226"/>
      <c r="GC72" s="226"/>
      <c r="GD72" s="226"/>
      <c r="GE72" s="226"/>
      <c r="GF72" s="226"/>
      <c r="GG72" s="226"/>
      <c r="GH72" s="226"/>
      <c r="GI72" s="226"/>
      <c r="GJ72" s="226"/>
      <c r="GK72" s="226"/>
      <c r="GL72" s="226"/>
      <c r="GM72" s="226"/>
      <c r="GN72" s="226"/>
      <c r="GO72" s="226"/>
      <c r="GP72" s="226"/>
      <c r="GQ72" s="226"/>
      <c r="GR72" s="226"/>
      <c r="GS72" s="226"/>
      <c r="GT72" s="226"/>
      <c r="GU72" s="226"/>
      <c r="GV72" s="226"/>
      <c r="GW72" s="226"/>
      <c r="GX72" s="226"/>
      <c r="GY72" s="226"/>
      <c r="GZ72" s="226"/>
      <c r="HA72" s="226"/>
      <c r="HB72" s="226"/>
      <c r="HC72" s="226"/>
      <c r="HD72" s="226"/>
      <c r="HE72" s="226"/>
      <c r="HF72" s="226"/>
      <c r="HG72" s="226"/>
      <c r="HH72" s="226"/>
      <c r="HI72" s="226"/>
      <c r="HJ72" s="226"/>
      <c r="HK72" s="226"/>
      <c r="HL72" s="226"/>
      <c r="HM72" s="226"/>
      <c r="HN72" s="226"/>
      <c r="HO72" s="226"/>
      <c r="HP72" s="226"/>
      <c r="HQ72" s="226"/>
      <c r="HR72" s="226"/>
      <c r="HS72" s="226"/>
      <c r="HT72" s="226"/>
      <c r="HU72" s="226"/>
      <c r="HV72" s="226"/>
      <c r="HW72" s="226"/>
      <c r="HX72" s="226"/>
      <c r="HY72" s="226"/>
      <c r="HZ72" s="226"/>
      <c r="IA72" s="226"/>
      <c r="IB72" s="226"/>
      <c r="IC72" s="226"/>
      <c r="ID72" s="226"/>
      <c r="IE72" s="226"/>
      <c r="IF72" s="226"/>
      <c r="IG72" s="226"/>
      <c r="IH72" s="226"/>
      <c r="II72" s="226"/>
      <c r="IJ72" s="226"/>
      <c r="IK72" s="226"/>
      <c r="IL72" s="226"/>
      <c r="IM72" s="226"/>
      <c r="IN72" s="226"/>
      <c r="IO72" s="226"/>
      <c r="IP72" s="226"/>
      <c r="IQ72" s="226"/>
      <c r="IR72" s="226"/>
      <c r="IS72" s="226"/>
      <c r="IT72" s="226"/>
      <c r="IU72" s="226"/>
      <c r="IV72" s="226"/>
      <c r="IW72" s="226"/>
      <c r="IX72" s="226"/>
      <c r="IY72" s="226"/>
      <c r="IZ72" s="226"/>
      <c r="JA72" s="226"/>
      <c r="JB72" s="226"/>
      <c r="JC72" s="226"/>
      <c r="JD72" s="226"/>
      <c r="JE72" s="226"/>
      <c r="JF72" s="226"/>
      <c r="JG72" s="226"/>
      <c r="JH72" s="226"/>
      <c r="JI72" s="226"/>
      <c r="JJ72" s="226"/>
      <c r="JK72" s="226"/>
      <c r="JL72" s="226"/>
      <c r="JM72" s="226"/>
      <c r="JN72" s="226"/>
      <c r="JO72" s="226"/>
      <c r="JP72" s="226"/>
      <c r="JQ72" s="226"/>
      <c r="JR72" s="226"/>
      <c r="JS72" s="226"/>
      <c r="JT72" s="226"/>
      <c r="JU72" s="226"/>
      <c r="JV72" s="226"/>
      <c r="JW72" s="226"/>
      <c r="JX72" s="226"/>
      <c r="JY72" s="226"/>
      <c r="JZ72" s="226"/>
      <c r="KA72" s="226"/>
      <c r="KB72" s="226"/>
      <c r="KC72" s="226"/>
      <c r="KD72" s="226"/>
      <c r="KE72" s="226"/>
      <c r="KF72" s="226"/>
      <c r="KG72" s="226"/>
      <c r="KH72" s="226"/>
      <c r="KI72" s="226"/>
      <c r="KJ72" s="226"/>
      <c r="KK72" s="226"/>
      <c r="KL72" s="226"/>
      <c r="KM72" s="226"/>
      <c r="KN72" s="226"/>
      <c r="KO72" s="226"/>
      <c r="KP72" s="226"/>
      <c r="KQ72" s="226"/>
      <c r="KR72" s="226"/>
      <c r="KS72" s="226"/>
      <c r="KT72" s="226"/>
      <c r="KU72" s="226"/>
      <c r="KV72" s="226"/>
      <c r="KW72" s="226"/>
      <c r="KX72" s="226"/>
      <c r="KY72" s="226"/>
      <c r="KZ72" s="226"/>
      <c r="LA72" s="226"/>
      <c r="LB72" s="226"/>
      <c r="LC72" s="226"/>
      <c r="LD72" s="226"/>
      <c r="LE72" s="226"/>
      <c r="LF72" s="226"/>
      <c r="LG72" s="226"/>
      <c r="LH72" s="226"/>
      <c r="LI72" s="226"/>
      <c r="LJ72" s="226"/>
      <c r="LK72" s="226"/>
      <c r="LL72" s="226"/>
      <c r="LM72" s="226"/>
      <c r="LN72" s="226"/>
      <c r="LO72" s="226"/>
      <c r="LP72" s="226"/>
      <c r="LQ72" s="226"/>
      <c r="LR72" s="226"/>
      <c r="LS72" s="226"/>
      <c r="LT72" s="226"/>
      <c r="LU72" s="226"/>
      <c r="LV72" s="226"/>
      <c r="LW72" s="226"/>
      <c r="LX72" s="226"/>
      <c r="LY72" s="226"/>
      <c r="LZ72" s="226"/>
      <c r="MA72" s="226"/>
      <c r="MB72" s="226"/>
      <c r="MC72" s="226"/>
      <c r="MD72" s="226"/>
      <c r="ME72" s="226"/>
      <c r="MF72" s="226"/>
      <c r="MG72" s="226"/>
      <c r="MH72" s="226"/>
      <c r="MI72" s="226"/>
      <c r="MJ72" s="226"/>
      <c r="MK72" s="226"/>
      <c r="ML72" s="226"/>
      <c r="MM72" s="226"/>
      <c r="MN72" s="226"/>
      <c r="MO72" s="226"/>
      <c r="MP72" s="226"/>
      <c r="MQ72" s="226"/>
      <c r="MR72" s="226"/>
      <c r="MS72" s="226"/>
      <c r="MT72" s="226"/>
      <c r="MU72" s="226"/>
      <c r="MV72" s="226"/>
      <c r="MW72" s="226"/>
      <c r="MX72" s="226"/>
      <c r="MY72" s="226"/>
      <c r="MZ72" s="226"/>
      <c r="NA72" s="226"/>
      <c r="NB72" s="226"/>
      <c r="NC72" s="226"/>
      <c r="ND72" s="226"/>
      <c r="NE72" s="226"/>
      <c r="NF72" s="226"/>
      <c r="NG72" s="226"/>
      <c r="NH72" s="226"/>
      <c r="NI72" s="226"/>
      <c r="NJ72" s="226"/>
      <c r="NK72" s="226"/>
      <c r="NL72" s="226"/>
      <c r="NM72" s="226"/>
      <c r="NN72" s="226"/>
      <c r="NO72" s="226"/>
      <c r="NP72" s="226"/>
      <c r="NQ72" s="226"/>
      <c r="NR72" s="226"/>
      <c r="NS72" s="226"/>
      <c r="NT72" s="226"/>
      <c r="NU72" s="226"/>
      <c r="NV72" s="226"/>
      <c r="NW72" s="226"/>
      <c r="NX72" s="226"/>
      <c r="NY72" s="226"/>
      <c r="NZ72" s="226"/>
      <c r="OA72" s="226"/>
      <c r="OB72" s="226"/>
      <c r="OC72" s="226"/>
      <c r="OD72" s="226"/>
      <c r="OE72" s="226"/>
      <c r="OF72" s="226"/>
      <c r="OG72" s="226"/>
      <c r="OH72" s="226"/>
      <c r="OI72" s="226"/>
      <c r="OJ72" s="226"/>
      <c r="OK72" s="226"/>
      <c r="OL72" s="226"/>
      <c r="OM72" s="226"/>
      <c r="ON72" s="226"/>
      <c r="OO72" s="226"/>
      <c r="OP72" s="226"/>
      <c r="OQ72" s="226"/>
      <c r="OR72" s="226"/>
      <c r="OS72" s="226"/>
      <c r="OT72" s="226"/>
      <c r="OU72" s="226"/>
      <c r="OV72" s="226"/>
      <c r="OW72" s="226"/>
      <c r="OX72" s="226"/>
      <c r="OY72" s="226"/>
      <c r="OZ72" s="226"/>
      <c r="PA72" s="226"/>
      <c r="PB72" s="226"/>
      <c r="PC72" s="226"/>
      <c r="PD72" s="226"/>
      <c r="PE72" s="226"/>
      <c r="PF72" s="226"/>
      <c r="PG72" s="226"/>
      <c r="PH72" s="226"/>
      <c r="PI72" s="226"/>
      <c r="PJ72" s="226"/>
      <c r="PK72" s="226"/>
      <c r="PL72" s="226"/>
      <c r="PM72" s="226"/>
      <c r="PN72" s="226"/>
      <c r="PO72" s="226"/>
      <c r="PP72" s="226"/>
      <c r="PQ72" s="226"/>
      <c r="PR72" s="226"/>
      <c r="PS72" s="226"/>
      <c r="PT72" s="226"/>
      <c r="PU72" s="226"/>
      <c r="PV72" s="226"/>
      <c r="PW72" s="226"/>
      <c r="PX72" s="226"/>
      <c r="PY72" s="226"/>
      <c r="PZ72" s="226"/>
      <c r="QA72" s="226"/>
      <c r="QB72" s="226"/>
      <c r="QC72" s="226"/>
      <c r="QD72" s="226"/>
      <c r="QE72" s="226"/>
      <c r="QF72" s="226"/>
      <c r="QG72" s="226"/>
      <c r="QH72" s="226"/>
      <c r="QI72" s="226"/>
      <c r="QJ72" s="226"/>
      <c r="QK72" s="226"/>
      <c r="QL72" s="226"/>
      <c r="QM72" s="226"/>
      <c r="QN72" s="226"/>
      <c r="QO72" s="226"/>
      <c r="QP72" s="226"/>
      <c r="QQ72" s="226"/>
      <c r="QR72" s="226"/>
      <c r="QS72" s="226"/>
      <c r="QT72" s="226"/>
      <c r="QU72" s="226"/>
      <c r="QV72" s="226"/>
      <c r="QW72" s="226"/>
      <c r="QX72" s="226"/>
      <c r="QY72" s="226"/>
      <c r="QZ72" s="226"/>
      <c r="RA72" s="226"/>
      <c r="RB72" s="226"/>
      <c r="RC72" s="226"/>
      <c r="RD72" s="226"/>
      <c r="RE72" s="226"/>
      <c r="RF72" s="226"/>
      <c r="RG72" s="226"/>
      <c r="RH72" s="226"/>
      <c r="RI72" s="226"/>
      <c r="RJ72" s="226"/>
      <c r="RK72" s="226"/>
      <c r="RL72" s="226"/>
      <c r="RM72" s="226"/>
      <c r="RN72" s="226"/>
      <c r="RO72" s="226"/>
      <c r="RP72" s="226"/>
      <c r="RQ72" s="226"/>
      <c r="RR72" s="226"/>
      <c r="RS72" s="226"/>
      <c r="RT72" s="226"/>
      <c r="RU72" s="226"/>
      <c r="RV72" s="226"/>
      <c r="RW72" s="226"/>
      <c r="RX72" s="226"/>
      <c r="RY72" s="226"/>
      <c r="RZ72" s="226"/>
      <c r="SA72" s="226"/>
      <c r="SB72" s="226"/>
      <c r="SC72" s="226"/>
      <c r="SD72" s="226"/>
      <c r="SE72" s="226"/>
      <c r="SF72" s="226"/>
      <c r="SG72" s="226"/>
      <c r="SH72" s="226"/>
      <c r="SI72" s="226"/>
      <c r="SJ72" s="226"/>
      <c r="SK72" s="226"/>
      <c r="SL72" s="226"/>
      <c r="SM72" s="226"/>
      <c r="SN72" s="226"/>
      <c r="SO72" s="226"/>
      <c r="SP72" s="226"/>
      <c r="SQ72" s="226"/>
      <c r="SR72" s="226"/>
      <c r="SS72" s="226"/>
      <c r="ST72" s="226"/>
      <c r="SU72" s="226"/>
      <c r="SV72" s="226"/>
      <c r="SW72" s="226"/>
      <c r="SX72" s="226"/>
      <c r="SY72" s="226"/>
      <c r="SZ72" s="226"/>
      <c r="TA72" s="226"/>
      <c r="TB72" s="226"/>
      <c r="TC72" s="226"/>
    </row>
    <row r="73" spans="1:523" ht="15.75">
      <c r="A73" s="165"/>
      <c r="B73" s="227"/>
      <c r="C73" s="198"/>
      <c r="D73" s="86"/>
      <c r="E73" s="196"/>
      <c r="F73" s="197"/>
      <c r="G73" s="197"/>
      <c r="H73" s="86"/>
      <c r="I73" s="86"/>
      <c r="J73" s="246"/>
      <c r="K73" s="215"/>
      <c r="L73" s="216">
        <v>0</v>
      </c>
      <c r="M73" s="72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214"/>
      <c r="GZ73" s="214"/>
      <c r="HA73" s="214"/>
      <c r="HB73" s="226"/>
      <c r="HC73" s="226"/>
      <c r="HD73" s="226"/>
      <c r="HE73" s="226"/>
      <c r="HF73" s="226"/>
      <c r="HG73" s="226"/>
      <c r="HH73" s="226"/>
      <c r="HI73" s="226"/>
      <c r="HJ73" s="226"/>
      <c r="HK73" s="226"/>
      <c r="HL73" s="226"/>
      <c r="HM73" s="226"/>
      <c r="HN73" s="226"/>
      <c r="HO73" s="226"/>
      <c r="HP73" s="226"/>
      <c r="HQ73" s="226"/>
      <c r="HR73" s="226"/>
      <c r="HS73" s="226"/>
      <c r="HT73" s="226"/>
      <c r="HU73" s="226"/>
      <c r="HV73" s="226"/>
      <c r="HW73" s="226"/>
      <c r="HX73" s="226"/>
      <c r="HY73" s="226"/>
      <c r="HZ73" s="226"/>
      <c r="IA73" s="226"/>
      <c r="IB73" s="226"/>
      <c r="IC73" s="226"/>
      <c r="ID73" s="226"/>
      <c r="IE73" s="226"/>
      <c r="IF73" s="226"/>
      <c r="IG73" s="226"/>
      <c r="IH73" s="226"/>
      <c r="II73" s="226"/>
      <c r="IJ73" s="226"/>
      <c r="IK73" s="226"/>
      <c r="IL73" s="226"/>
      <c r="IM73" s="226"/>
      <c r="IN73" s="226"/>
      <c r="IO73" s="226"/>
      <c r="IP73" s="226"/>
      <c r="IQ73" s="226"/>
      <c r="IR73" s="226"/>
      <c r="IS73" s="226"/>
      <c r="IT73" s="226"/>
      <c r="IU73" s="226"/>
      <c r="IV73" s="226"/>
      <c r="IW73" s="226"/>
      <c r="IX73" s="226"/>
      <c r="IY73" s="226"/>
      <c r="IZ73" s="226"/>
      <c r="JA73" s="226"/>
      <c r="JB73" s="226"/>
      <c r="JC73" s="226"/>
      <c r="JD73" s="226"/>
      <c r="JE73" s="226"/>
      <c r="JF73" s="226"/>
      <c r="JG73" s="226"/>
      <c r="JH73" s="226"/>
      <c r="JI73" s="226"/>
      <c r="JJ73" s="226"/>
      <c r="JK73" s="226"/>
      <c r="JL73" s="226"/>
      <c r="JM73" s="226"/>
      <c r="JN73" s="226"/>
      <c r="JO73" s="226"/>
      <c r="JP73" s="226"/>
      <c r="JQ73" s="226"/>
      <c r="JR73" s="226"/>
      <c r="JS73" s="226"/>
      <c r="JT73" s="226"/>
      <c r="JU73" s="226"/>
      <c r="JV73" s="226"/>
      <c r="JW73" s="226"/>
      <c r="JX73" s="226"/>
      <c r="JY73" s="226"/>
      <c r="JZ73" s="226"/>
      <c r="KA73" s="226"/>
      <c r="KB73" s="226"/>
      <c r="KC73" s="226"/>
      <c r="KD73" s="226"/>
      <c r="KE73" s="226"/>
      <c r="KF73" s="226"/>
      <c r="KG73" s="226"/>
      <c r="KH73" s="226"/>
      <c r="KI73" s="226"/>
      <c r="KJ73" s="226"/>
      <c r="KK73" s="226"/>
      <c r="KL73" s="226"/>
      <c r="KM73" s="226"/>
      <c r="KN73" s="226"/>
      <c r="KO73" s="226"/>
      <c r="KP73" s="226"/>
      <c r="KQ73" s="226"/>
      <c r="KR73" s="226"/>
      <c r="KS73" s="226"/>
      <c r="KT73" s="226"/>
      <c r="KU73" s="226"/>
      <c r="KV73" s="226"/>
      <c r="KW73" s="226"/>
      <c r="KX73" s="226"/>
      <c r="KY73" s="226"/>
      <c r="KZ73" s="226"/>
      <c r="LA73" s="226"/>
      <c r="LB73" s="226"/>
      <c r="LC73" s="226"/>
      <c r="LD73" s="226"/>
      <c r="LE73" s="226"/>
      <c r="LF73" s="226"/>
      <c r="LG73" s="226"/>
      <c r="LH73" s="226"/>
      <c r="LI73" s="226"/>
      <c r="LJ73" s="226"/>
      <c r="LK73" s="226"/>
      <c r="LL73" s="226"/>
      <c r="LM73" s="226"/>
      <c r="LN73" s="226"/>
      <c r="LO73" s="226"/>
      <c r="LP73" s="226"/>
      <c r="LQ73" s="226"/>
      <c r="LR73" s="226"/>
      <c r="LS73" s="226"/>
      <c r="LT73" s="226"/>
      <c r="LU73" s="226"/>
      <c r="LV73" s="226"/>
      <c r="LW73" s="226"/>
      <c r="LX73" s="226"/>
      <c r="LY73" s="226"/>
      <c r="LZ73" s="226"/>
      <c r="MA73" s="226"/>
      <c r="MB73" s="226"/>
      <c r="MC73" s="226"/>
      <c r="MD73" s="226"/>
      <c r="ME73" s="226"/>
      <c r="MF73" s="226"/>
      <c r="MG73" s="226"/>
      <c r="MH73" s="226"/>
      <c r="MI73" s="226"/>
      <c r="MJ73" s="226"/>
      <c r="MK73" s="226"/>
      <c r="ML73" s="226"/>
      <c r="MM73" s="226"/>
      <c r="MN73" s="226"/>
      <c r="MO73" s="226"/>
      <c r="MP73" s="226"/>
      <c r="MQ73" s="226"/>
      <c r="MR73" s="226"/>
      <c r="MS73" s="226"/>
      <c r="MT73" s="226"/>
      <c r="MU73" s="226"/>
      <c r="MV73" s="226"/>
      <c r="MW73" s="226"/>
      <c r="MX73" s="226"/>
      <c r="MY73" s="226"/>
      <c r="MZ73" s="226"/>
      <c r="NA73" s="226"/>
      <c r="NB73" s="226"/>
      <c r="NC73" s="226"/>
      <c r="ND73" s="226"/>
      <c r="NE73" s="226"/>
      <c r="NF73" s="226"/>
      <c r="NG73" s="226"/>
      <c r="NH73" s="226"/>
      <c r="NI73" s="226"/>
      <c r="NJ73" s="226"/>
      <c r="NK73" s="226"/>
      <c r="NL73" s="226"/>
      <c r="NM73" s="226"/>
      <c r="NN73" s="226"/>
      <c r="NO73" s="226"/>
      <c r="NP73" s="226"/>
      <c r="NQ73" s="226"/>
      <c r="NR73" s="226"/>
      <c r="NS73" s="226"/>
      <c r="NT73" s="226"/>
      <c r="NU73" s="226"/>
      <c r="NV73" s="226"/>
      <c r="NW73" s="226"/>
      <c r="NX73" s="226"/>
      <c r="NY73" s="226"/>
      <c r="NZ73" s="226"/>
      <c r="OA73" s="226"/>
      <c r="OB73" s="226"/>
      <c r="OC73" s="226"/>
      <c r="OD73" s="226"/>
      <c r="OE73" s="226"/>
      <c r="OF73" s="226"/>
      <c r="OG73" s="226"/>
      <c r="OH73" s="226"/>
      <c r="OI73" s="226"/>
      <c r="OJ73" s="226"/>
      <c r="OK73" s="226"/>
      <c r="OL73" s="226"/>
      <c r="OM73" s="226"/>
      <c r="ON73" s="226"/>
      <c r="OO73" s="226"/>
      <c r="OP73" s="226"/>
      <c r="OQ73" s="226"/>
      <c r="OR73" s="226"/>
      <c r="OS73" s="226"/>
      <c r="OT73" s="226"/>
      <c r="OU73" s="226"/>
      <c r="OV73" s="226"/>
      <c r="OW73" s="226"/>
      <c r="OX73" s="226"/>
      <c r="OY73" s="226"/>
      <c r="OZ73" s="226"/>
      <c r="PA73" s="226"/>
      <c r="PB73" s="226"/>
      <c r="PC73" s="226"/>
      <c r="PD73" s="226"/>
      <c r="PE73" s="226"/>
      <c r="PF73" s="226"/>
      <c r="PG73" s="226"/>
      <c r="PH73" s="226"/>
      <c r="PI73" s="226"/>
      <c r="PJ73" s="226"/>
      <c r="PK73" s="226"/>
      <c r="PL73" s="226"/>
      <c r="PM73" s="226"/>
      <c r="PN73" s="226"/>
      <c r="PO73" s="226"/>
      <c r="PP73" s="226"/>
      <c r="PQ73" s="226"/>
      <c r="PR73" s="226"/>
      <c r="PS73" s="226"/>
      <c r="PT73" s="226"/>
      <c r="PU73" s="226"/>
      <c r="PV73" s="226"/>
      <c r="PW73" s="226"/>
      <c r="PX73" s="226"/>
      <c r="PY73" s="226"/>
      <c r="PZ73" s="226"/>
      <c r="QA73" s="226"/>
      <c r="QB73" s="226"/>
      <c r="QC73" s="226"/>
      <c r="QD73" s="226"/>
      <c r="QE73" s="226"/>
      <c r="QF73" s="226"/>
      <c r="QG73" s="226"/>
      <c r="QH73" s="226"/>
      <c r="QI73" s="226"/>
      <c r="QJ73" s="226"/>
      <c r="QK73" s="226"/>
      <c r="QL73" s="226"/>
      <c r="QM73" s="226"/>
      <c r="QN73" s="226"/>
      <c r="QO73" s="226"/>
      <c r="QP73" s="226"/>
      <c r="QQ73" s="226"/>
      <c r="QR73" s="226"/>
      <c r="QS73" s="226"/>
      <c r="QT73" s="226"/>
      <c r="QU73" s="226"/>
      <c r="QV73" s="226"/>
      <c r="QW73" s="226"/>
      <c r="QX73" s="226"/>
      <c r="QY73" s="226"/>
      <c r="QZ73" s="226"/>
      <c r="RA73" s="226"/>
      <c r="RB73" s="226"/>
      <c r="RC73" s="226"/>
      <c r="RD73" s="226"/>
      <c r="RE73" s="226"/>
      <c r="RF73" s="226"/>
      <c r="RG73" s="226"/>
      <c r="RH73" s="226"/>
      <c r="RI73" s="226"/>
      <c r="RJ73" s="226"/>
      <c r="RK73" s="226"/>
      <c r="RL73" s="226"/>
      <c r="RM73" s="226"/>
      <c r="RN73" s="226"/>
      <c r="RO73" s="226"/>
      <c r="RP73" s="226"/>
      <c r="RQ73" s="226"/>
      <c r="RR73" s="226"/>
      <c r="RS73" s="226"/>
      <c r="RT73" s="226"/>
      <c r="RU73" s="226"/>
      <c r="RV73" s="226"/>
      <c r="RW73" s="226"/>
      <c r="RX73" s="226"/>
      <c r="RY73" s="226"/>
      <c r="RZ73" s="226"/>
      <c r="SA73" s="226"/>
      <c r="SB73" s="226"/>
      <c r="SC73" s="226"/>
      <c r="SD73" s="226"/>
      <c r="SE73" s="226"/>
      <c r="SF73" s="226"/>
      <c r="SG73" s="226"/>
      <c r="SH73" s="226"/>
      <c r="SI73" s="226"/>
      <c r="SJ73" s="226"/>
      <c r="SK73" s="226"/>
      <c r="SL73" s="226"/>
      <c r="SM73" s="226"/>
      <c r="SN73" s="226"/>
      <c r="SO73" s="226"/>
      <c r="SP73" s="226"/>
      <c r="SQ73" s="226"/>
      <c r="SR73" s="226"/>
      <c r="SS73" s="226"/>
      <c r="ST73" s="226"/>
      <c r="SU73" s="226"/>
      <c r="SV73" s="226"/>
      <c r="SW73" s="226"/>
      <c r="SX73" s="226"/>
      <c r="SY73" s="226"/>
      <c r="SZ73" s="226"/>
      <c r="TA73" s="226"/>
      <c r="TB73" s="226"/>
      <c r="TC73" s="226"/>
    </row>
    <row r="74" spans="1:523" ht="15.75">
      <c r="A74" s="165"/>
      <c r="B74" s="227"/>
      <c r="C74" s="198"/>
      <c r="D74" s="86"/>
      <c r="E74" s="196"/>
      <c r="F74" s="197"/>
      <c r="G74" s="197"/>
      <c r="H74" s="86"/>
      <c r="I74" s="86"/>
      <c r="J74" s="246"/>
      <c r="K74" s="215"/>
      <c r="L74" s="216">
        <v>0</v>
      </c>
      <c r="M74" s="72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</row>
    <row r="75" spans="1:523" ht="15.75">
      <c r="A75" s="165"/>
      <c r="B75" s="227"/>
      <c r="C75" s="113"/>
      <c r="D75" s="113"/>
      <c r="E75" s="228"/>
      <c r="F75" s="228"/>
      <c r="G75" s="228"/>
      <c r="H75" s="229"/>
      <c r="I75" s="86"/>
      <c r="J75" s="246"/>
      <c r="K75" s="225"/>
      <c r="L75" s="216">
        <v>0</v>
      </c>
      <c r="M75" s="72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</row>
    <row r="76" spans="1:523" ht="15.75">
      <c r="A76" s="165"/>
      <c r="B76" s="227"/>
      <c r="C76" s="113"/>
      <c r="D76" s="113"/>
      <c r="E76" s="228"/>
      <c r="F76" s="228"/>
      <c r="G76" s="228"/>
      <c r="H76" s="229"/>
      <c r="I76" s="86"/>
      <c r="J76" s="246"/>
      <c r="K76" s="225"/>
      <c r="L76" s="216">
        <v>0</v>
      </c>
      <c r="M76" s="72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  <c r="GT76" s="214"/>
      <c r="GU76" s="214"/>
      <c r="GV76" s="214"/>
      <c r="GW76" s="214"/>
      <c r="GX76" s="214"/>
      <c r="GY76" s="214"/>
      <c r="GZ76" s="214"/>
      <c r="HA76" s="214"/>
    </row>
    <row r="77" spans="1:523" ht="15.75">
      <c r="A77" s="165"/>
      <c r="B77" s="227"/>
      <c r="C77" s="113"/>
      <c r="D77" s="113"/>
      <c r="E77" s="228"/>
      <c r="F77" s="228"/>
      <c r="G77" s="228"/>
      <c r="H77" s="86"/>
      <c r="I77" s="86"/>
      <c r="J77" s="246"/>
      <c r="K77" s="225"/>
      <c r="L77" s="216">
        <v>0</v>
      </c>
      <c r="M77" s="72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  <c r="GT77" s="214"/>
      <c r="GU77" s="214"/>
      <c r="GV77" s="214"/>
      <c r="GW77" s="214"/>
      <c r="GX77" s="214"/>
      <c r="GY77" s="214"/>
      <c r="GZ77" s="214"/>
      <c r="HA77" s="214"/>
    </row>
    <row r="78" spans="1:523" ht="15.75">
      <c r="A78" s="165"/>
      <c r="B78" s="227"/>
      <c r="C78" s="113"/>
      <c r="D78" s="113"/>
      <c r="E78" s="228"/>
      <c r="F78" s="228"/>
      <c r="G78" s="228"/>
      <c r="H78" s="86"/>
      <c r="I78" s="86"/>
      <c r="J78" s="246"/>
      <c r="K78" s="225"/>
      <c r="L78" s="216">
        <v>0</v>
      </c>
      <c r="M78" s="72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  <c r="GT78" s="214"/>
      <c r="GU78" s="214"/>
      <c r="GV78" s="214"/>
      <c r="GW78" s="214"/>
      <c r="GX78" s="214"/>
      <c r="GY78" s="214"/>
      <c r="GZ78" s="214"/>
      <c r="HA78" s="214"/>
    </row>
    <row r="79" spans="1:523" ht="15.75">
      <c r="A79" s="165"/>
      <c r="B79" s="227"/>
      <c r="C79" s="113"/>
      <c r="D79" s="113"/>
      <c r="E79" s="228"/>
      <c r="F79" s="228"/>
      <c r="G79" s="228"/>
      <c r="H79" s="86"/>
      <c r="I79" s="86"/>
      <c r="J79" s="246"/>
      <c r="K79" s="225"/>
      <c r="L79" s="216">
        <v>0</v>
      </c>
      <c r="M79" s="72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214"/>
      <c r="GZ79" s="214"/>
      <c r="HA79" s="214"/>
    </row>
    <row r="80" spans="1:523" ht="15.75">
      <c r="A80" s="165"/>
      <c r="B80" s="227"/>
      <c r="C80" s="113"/>
      <c r="D80" s="113"/>
      <c r="E80" s="228"/>
      <c r="F80" s="228"/>
      <c r="G80" s="228"/>
      <c r="H80" s="86"/>
      <c r="I80" s="86"/>
      <c r="J80" s="246"/>
      <c r="K80" s="225"/>
      <c r="L80" s="216">
        <v>0</v>
      </c>
      <c r="M80" s="72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</row>
    <row r="81" spans="1:209" ht="15.75">
      <c r="A81" s="230"/>
      <c r="B81" s="227"/>
      <c r="C81" s="231"/>
      <c r="D81" s="229"/>
      <c r="E81" s="232"/>
      <c r="F81" s="197"/>
      <c r="G81" s="197"/>
      <c r="H81" s="229"/>
      <c r="I81" s="229"/>
      <c r="J81" s="247"/>
      <c r="K81" s="248"/>
      <c r="L81" s="216">
        <v>0</v>
      </c>
      <c r="M81" s="72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</row>
    <row r="82" spans="1:209" ht="15.75">
      <c r="A82" s="230"/>
      <c r="B82" s="227"/>
      <c r="C82" s="231"/>
      <c r="D82" s="229"/>
      <c r="E82" s="232"/>
      <c r="F82" s="197"/>
      <c r="G82" s="197"/>
      <c r="H82" s="229"/>
      <c r="I82" s="229"/>
      <c r="J82" s="247"/>
      <c r="K82" s="248"/>
      <c r="L82" s="216">
        <v>0</v>
      </c>
      <c r="M82" s="72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</row>
    <row r="83" spans="1:209" ht="15.75">
      <c r="A83" s="230"/>
      <c r="B83" s="227"/>
      <c r="C83" s="231"/>
      <c r="D83" s="229"/>
      <c r="E83" s="232"/>
      <c r="F83" s="197"/>
      <c r="G83" s="197"/>
      <c r="H83" s="229"/>
      <c r="I83" s="229"/>
      <c r="J83" s="247"/>
      <c r="K83" s="248"/>
      <c r="L83" s="216">
        <v>0</v>
      </c>
      <c r="M83" s="72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214"/>
      <c r="GZ83" s="214"/>
      <c r="HA83" s="214"/>
    </row>
    <row r="84" spans="1:209" ht="15.75">
      <c r="A84" s="230"/>
      <c r="B84" s="227"/>
      <c r="C84" s="231"/>
      <c r="D84" s="229"/>
      <c r="E84" s="232"/>
      <c r="F84" s="197"/>
      <c r="G84" s="197"/>
      <c r="H84" s="229"/>
      <c r="I84" s="229"/>
      <c r="J84" s="247"/>
      <c r="K84" s="249"/>
      <c r="L84" s="216">
        <v>0</v>
      </c>
      <c r="M84" s="72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214"/>
      <c r="GZ84" s="214"/>
      <c r="HA84" s="214"/>
    </row>
    <row r="85" spans="1:209" ht="15.75">
      <c r="A85" s="230"/>
      <c r="B85" s="227"/>
      <c r="C85" s="229"/>
      <c r="D85" s="229"/>
      <c r="E85" s="232"/>
      <c r="F85" s="232"/>
      <c r="G85" s="197"/>
      <c r="H85" s="229"/>
      <c r="I85" s="229"/>
      <c r="J85" s="247"/>
      <c r="K85" s="249"/>
      <c r="L85" s="216">
        <v>0</v>
      </c>
      <c r="M85" s="72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</row>
    <row r="86" spans="1:209" ht="15.75">
      <c r="A86" s="230"/>
      <c r="B86" s="227"/>
      <c r="C86" s="229"/>
      <c r="D86" s="229"/>
      <c r="E86" s="233"/>
      <c r="F86" s="232"/>
      <c r="G86" s="197"/>
      <c r="H86" s="229"/>
      <c r="I86" s="229"/>
      <c r="J86" s="247"/>
      <c r="K86" s="249"/>
      <c r="L86" s="216">
        <v>0</v>
      </c>
      <c r="M86" s="72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  <c r="GT86" s="214"/>
      <c r="GU86" s="214"/>
      <c r="GV86" s="214"/>
      <c r="GW86" s="214"/>
      <c r="GX86" s="214"/>
      <c r="GY86" s="214"/>
      <c r="GZ86" s="214"/>
      <c r="HA86" s="214"/>
    </row>
    <row r="87" spans="1:209" ht="15.75">
      <c r="A87" s="230"/>
      <c r="B87" s="227"/>
      <c r="C87" s="231"/>
      <c r="D87" s="231"/>
      <c r="E87" s="234"/>
      <c r="F87" s="232"/>
      <c r="G87" s="197"/>
      <c r="H87" s="229"/>
      <c r="I87" s="229"/>
      <c r="J87" s="247"/>
      <c r="K87" s="249"/>
      <c r="L87" s="216">
        <v>0</v>
      </c>
      <c r="M87" s="72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  <c r="GT87" s="214"/>
      <c r="GU87" s="214"/>
      <c r="GV87" s="214"/>
      <c r="GW87" s="214"/>
      <c r="GX87" s="214"/>
      <c r="GY87" s="214"/>
      <c r="GZ87" s="214"/>
      <c r="HA87" s="214"/>
    </row>
    <row r="88" spans="1:209" ht="15.75">
      <c r="A88" s="230"/>
      <c r="B88" s="227"/>
      <c r="C88" s="231"/>
      <c r="D88" s="231"/>
      <c r="E88" s="234"/>
      <c r="F88" s="232"/>
      <c r="G88" s="197"/>
      <c r="H88" s="229"/>
      <c r="I88" s="229"/>
      <c r="J88" s="247"/>
      <c r="K88" s="249"/>
      <c r="L88" s="216">
        <v>0</v>
      </c>
      <c r="M88" s="72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  <c r="GT88" s="214"/>
      <c r="GU88" s="214"/>
      <c r="GV88" s="214"/>
      <c r="GW88" s="214"/>
      <c r="GX88" s="214"/>
      <c r="GY88" s="214"/>
      <c r="GZ88" s="214"/>
      <c r="HA88" s="214"/>
    </row>
    <row r="89" spans="1:209" ht="15.75">
      <c r="A89" s="230"/>
      <c r="B89" s="227"/>
      <c r="C89" s="235"/>
      <c r="D89" s="231"/>
      <c r="E89" s="234"/>
      <c r="F89" s="232"/>
      <c r="G89" s="197"/>
      <c r="H89" s="229"/>
      <c r="I89" s="229"/>
      <c r="J89" s="247"/>
      <c r="K89" s="249"/>
      <c r="L89" s="216">
        <v>0</v>
      </c>
      <c r="M89" s="72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  <c r="GT89" s="214"/>
      <c r="GU89" s="214"/>
      <c r="GV89" s="214"/>
      <c r="GW89" s="214"/>
      <c r="GX89" s="214"/>
      <c r="GY89" s="214"/>
      <c r="GZ89" s="214"/>
      <c r="HA89" s="214"/>
    </row>
    <row r="90" spans="1:209" ht="15.75">
      <c r="A90" s="230"/>
      <c r="B90" s="227"/>
      <c r="C90" s="231"/>
      <c r="D90" s="231"/>
      <c r="E90" s="234"/>
      <c r="F90" s="232"/>
      <c r="G90" s="197"/>
      <c r="H90" s="229"/>
      <c r="I90" s="229"/>
      <c r="J90" s="247"/>
      <c r="K90" s="249"/>
      <c r="L90" s="216">
        <v>0</v>
      </c>
      <c r="M90" s="72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  <c r="GT90" s="214"/>
      <c r="GU90" s="214"/>
      <c r="GV90" s="214"/>
      <c r="GW90" s="214"/>
      <c r="GX90" s="214"/>
      <c r="GY90" s="214"/>
      <c r="GZ90" s="214"/>
      <c r="HA90" s="214"/>
    </row>
    <row r="91" spans="1:209" ht="15.75">
      <c r="A91" s="230"/>
      <c r="B91" s="227"/>
      <c r="C91" s="235"/>
      <c r="D91" s="236"/>
      <c r="E91" s="235"/>
      <c r="F91" s="232"/>
      <c r="G91" s="197"/>
      <c r="H91" s="229"/>
      <c r="I91" s="229"/>
      <c r="J91" s="247"/>
      <c r="K91" s="249"/>
      <c r="L91" s="216">
        <v>0</v>
      </c>
      <c r="M91" s="72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  <c r="GT91" s="214"/>
      <c r="GU91" s="214"/>
      <c r="GV91" s="214"/>
      <c r="GW91" s="214"/>
      <c r="GX91" s="214"/>
      <c r="GY91" s="214"/>
      <c r="GZ91" s="214"/>
      <c r="HA91" s="214"/>
    </row>
    <row r="92" spans="1:209" ht="15.75">
      <c r="A92" s="230"/>
      <c r="B92" s="227"/>
      <c r="C92" s="229"/>
      <c r="D92" s="229"/>
      <c r="E92" s="232"/>
      <c r="F92" s="232"/>
      <c r="G92" s="197"/>
      <c r="H92" s="229"/>
      <c r="I92" s="229"/>
      <c r="J92" s="247"/>
      <c r="K92" s="250"/>
      <c r="L92" s="216">
        <v>0</v>
      </c>
      <c r="M92" s="72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  <c r="GT92" s="214"/>
      <c r="GU92" s="214"/>
      <c r="GV92" s="214"/>
      <c r="GW92" s="214"/>
      <c r="GX92" s="214"/>
      <c r="GY92" s="214"/>
      <c r="GZ92" s="214"/>
      <c r="HA92" s="214"/>
    </row>
    <row r="93" spans="1:209" ht="15.75">
      <c r="A93" s="230"/>
      <c r="B93" s="227"/>
      <c r="C93" s="231"/>
      <c r="D93" s="231"/>
      <c r="E93" s="234"/>
      <c r="F93" s="232"/>
      <c r="G93" s="197"/>
      <c r="H93" s="229"/>
      <c r="I93" s="229"/>
      <c r="J93" s="247"/>
      <c r="K93" s="250"/>
      <c r="L93" s="216">
        <v>0</v>
      </c>
      <c r="M93" s="72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214"/>
      <c r="GZ93" s="214"/>
      <c r="HA93" s="214"/>
    </row>
    <row r="94" spans="1:209" ht="15.75">
      <c r="A94" s="230"/>
      <c r="B94" s="227"/>
      <c r="C94" s="231"/>
      <c r="D94" s="231"/>
      <c r="E94" s="234"/>
      <c r="F94" s="232"/>
      <c r="G94" s="197"/>
      <c r="H94" s="229"/>
      <c r="I94" s="229"/>
      <c r="J94" s="247"/>
      <c r="K94" s="250"/>
      <c r="L94" s="216">
        <v>0</v>
      </c>
      <c r="M94" s="72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</row>
    <row r="95" spans="1:209" ht="15.75">
      <c r="A95" s="230"/>
      <c r="B95" s="227"/>
      <c r="C95" s="237"/>
      <c r="D95" s="237"/>
      <c r="E95" s="238"/>
      <c r="F95" s="232"/>
      <c r="G95" s="197"/>
      <c r="H95" s="229"/>
      <c r="I95" s="229"/>
      <c r="J95" s="247"/>
      <c r="K95" s="250"/>
      <c r="L95" s="216">
        <v>0</v>
      </c>
      <c r="M95" s="72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</row>
    <row r="96" spans="1:209" ht="15.75">
      <c r="A96" s="230"/>
      <c r="B96" s="227"/>
      <c r="C96" s="237"/>
      <c r="D96" s="237"/>
      <c r="E96" s="238"/>
      <c r="F96" s="232"/>
      <c r="G96" s="197"/>
      <c r="H96" s="229"/>
      <c r="I96" s="229"/>
      <c r="J96" s="247"/>
      <c r="K96" s="250"/>
      <c r="L96" s="216">
        <v>0</v>
      </c>
      <c r="M96" s="72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</row>
    <row r="97" spans="1:209" ht="15.75">
      <c r="A97" s="230"/>
      <c r="B97" s="227"/>
      <c r="C97" s="239"/>
      <c r="D97" s="237"/>
      <c r="E97" s="238"/>
      <c r="F97" s="232"/>
      <c r="G97" s="197"/>
      <c r="H97" s="229"/>
      <c r="I97" s="229"/>
      <c r="J97" s="247"/>
      <c r="K97" s="250"/>
      <c r="L97" s="216">
        <v>0</v>
      </c>
      <c r="M97" s="72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  <c r="GT97" s="214"/>
      <c r="GU97" s="214"/>
      <c r="GV97" s="214"/>
      <c r="GW97" s="214"/>
      <c r="GX97" s="214"/>
      <c r="GY97" s="214"/>
      <c r="GZ97" s="214"/>
      <c r="HA97" s="214"/>
    </row>
    <row r="98" spans="1:209" ht="15.75">
      <c r="A98" s="230"/>
      <c r="B98" s="227"/>
      <c r="C98" s="237"/>
      <c r="D98" s="237"/>
      <c r="E98" s="238"/>
      <c r="F98" s="232"/>
      <c r="G98" s="197"/>
      <c r="H98" s="229"/>
      <c r="I98" s="229"/>
      <c r="J98" s="247"/>
      <c r="K98" s="250"/>
      <c r="L98" s="216">
        <v>0</v>
      </c>
      <c r="M98" s="72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214"/>
      <c r="GZ98" s="214"/>
      <c r="HA98" s="214"/>
    </row>
    <row r="99" spans="1:209" ht="15.75">
      <c r="A99" s="230"/>
      <c r="B99" s="227"/>
      <c r="C99" s="237"/>
      <c r="D99" s="237"/>
      <c r="E99" s="238"/>
      <c r="F99" s="232"/>
      <c r="G99" s="197"/>
      <c r="H99" s="229"/>
      <c r="I99" s="229"/>
      <c r="J99" s="247"/>
      <c r="K99" s="249"/>
      <c r="L99" s="216">
        <v>0</v>
      </c>
      <c r="M99" s="72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  <c r="GT99" s="214"/>
      <c r="GU99" s="214"/>
      <c r="GV99" s="214"/>
      <c r="GW99" s="214"/>
      <c r="GX99" s="214"/>
      <c r="GY99" s="214"/>
      <c r="GZ99" s="214"/>
      <c r="HA99" s="214"/>
    </row>
    <row r="100" spans="1:209" ht="15.75">
      <c r="A100" s="230"/>
      <c r="B100" s="227"/>
      <c r="C100" s="240"/>
      <c r="D100" s="241"/>
      <c r="E100" s="242"/>
      <c r="F100" s="232"/>
      <c r="G100" s="197"/>
      <c r="H100" s="229"/>
      <c r="I100" s="229"/>
      <c r="J100" s="247"/>
      <c r="K100" s="249"/>
      <c r="L100" s="216">
        <v>0</v>
      </c>
      <c r="M100" s="72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  <c r="GT100" s="214"/>
      <c r="GU100" s="214"/>
      <c r="GV100" s="214"/>
      <c r="GW100" s="214"/>
      <c r="GX100" s="214"/>
      <c r="GY100" s="214"/>
      <c r="GZ100" s="214"/>
      <c r="HA100" s="214"/>
    </row>
    <row r="101" spans="1:209" ht="15.75">
      <c r="A101" s="230"/>
      <c r="B101" s="227"/>
      <c r="C101" s="229"/>
      <c r="D101" s="229"/>
      <c r="E101" s="232"/>
      <c r="F101" s="232"/>
      <c r="G101" s="197"/>
      <c r="H101" s="229"/>
      <c r="I101" s="229"/>
      <c r="J101" s="247"/>
      <c r="K101" s="249"/>
      <c r="L101" s="216">
        <v>0</v>
      </c>
      <c r="M101" s="72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  <c r="GT101" s="214"/>
      <c r="GU101" s="214"/>
      <c r="GV101" s="214"/>
      <c r="GW101" s="214"/>
      <c r="GX101" s="214"/>
      <c r="GY101" s="214"/>
      <c r="GZ101" s="214"/>
      <c r="HA101" s="214"/>
    </row>
    <row r="102" spans="1:209" ht="15.75">
      <c r="A102" s="230"/>
      <c r="B102" s="227"/>
      <c r="C102" s="229"/>
      <c r="D102" s="229"/>
      <c r="E102" s="232"/>
      <c r="F102" s="232"/>
      <c r="G102" s="197"/>
      <c r="H102" s="229"/>
      <c r="I102" s="229"/>
      <c r="J102" s="247"/>
      <c r="K102" s="250"/>
      <c r="L102" s="216">
        <v>0</v>
      </c>
      <c r="M102" s="72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4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4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4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4"/>
      <c r="FL102" s="214"/>
      <c r="FM102" s="214"/>
      <c r="FN102" s="214"/>
      <c r="FO102" s="214"/>
      <c r="FP102" s="214"/>
      <c r="FQ102" s="214"/>
      <c r="FR102" s="214"/>
      <c r="FS102" s="214"/>
      <c r="FT102" s="214"/>
      <c r="FU102" s="214"/>
      <c r="FV102" s="214"/>
      <c r="FW102" s="214"/>
      <c r="FX102" s="214"/>
      <c r="FY102" s="214"/>
      <c r="FZ102" s="214"/>
      <c r="GA102" s="214"/>
      <c r="GB102" s="214"/>
      <c r="GC102" s="214"/>
      <c r="GD102" s="214"/>
      <c r="GE102" s="214"/>
      <c r="GF102" s="214"/>
      <c r="GG102" s="214"/>
      <c r="GH102" s="214"/>
      <c r="GI102" s="214"/>
      <c r="GJ102" s="214"/>
      <c r="GK102" s="214"/>
      <c r="GL102" s="214"/>
      <c r="GM102" s="214"/>
      <c r="GN102" s="214"/>
      <c r="GO102" s="214"/>
      <c r="GP102" s="214"/>
      <c r="GQ102" s="214"/>
      <c r="GR102" s="214"/>
      <c r="GS102" s="214"/>
      <c r="GT102" s="214"/>
      <c r="GU102" s="214"/>
      <c r="GV102" s="214"/>
      <c r="GW102" s="214"/>
      <c r="GX102" s="214"/>
      <c r="GY102" s="214"/>
      <c r="GZ102" s="214"/>
      <c r="HA102" s="214"/>
    </row>
    <row r="103" spans="1:209" ht="15.75">
      <c r="A103" s="230"/>
      <c r="B103" s="227"/>
      <c r="C103" s="86"/>
      <c r="D103" s="229"/>
      <c r="E103" s="232"/>
      <c r="F103" s="232"/>
      <c r="G103" s="197"/>
      <c r="H103" s="229"/>
      <c r="I103" s="229"/>
      <c r="J103" s="247"/>
      <c r="K103" s="249"/>
      <c r="L103" s="216">
        <v>0</v>
      </c>
      <c r="M103" s="72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  <c r="GT103" s="214"/>
      <c r="GU103" s="214"/>
      <c r="GV103" s="214"/>
      <c r="GW103" s="214"/>
      <c r="GX103" s="214"/>
      <c r="GY103" s="214"/>
      <c r="GZ103" s="214"/>
      <c r="HA103" s="214"/>
    </row>
    <row r="104" spans="1:209" ht="15.75">
      <c r="A104" s="230"/>
      <c r="B104" s="227"/>
      <c r="C104" s="229"/>
      <c r="D104" s="229"/>
      <c r="E104" s="232"/>
      <c r="F104" s="232"/>
      <c r="G104" s="197"/>
      <c r="H104" s="229"/>
      <c r="I104" s="229"/>
      <c r="J104" s="247"/>
      <c r="K104" s="250"/>
      <c r="L104" s="216">
        <v>0</v>
      </c>
      <c r="M104" s="72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4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4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4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4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4"/>
      <c r="FL104" s="214"/>
      <c r="FM104" s="214"/>
      <c r="FN104" s="214"/>
      <c r="FO104" s="214"/>
      <c r="FP104" s="214"/>
      <c r="FQ104" s="214"/>
      <c r="FR104" s="214"/>
      <c r="FS104" s="214"/>
      <c r="FT104" s="214"/>
      <c r="FU104" s="214"/>
      <c r="FV104" s="214"/>
      <c r="FW104" s="214"/>
      <c r="FX104" s="214"/>
      <c r="FY104" s="214"/>
      <c r="FZ104" s="214"/>
      <c r="GA104" s="214"/>
      <c r="GB104" s="214"/>
      <c r="GC104" s="214"/>
      <c r="GD104" s="214"/>
      <c r="GE104" s="214"/>
      <c r="GF104" s="214"/>
      <c r="GG104" s="214"/>
      <c r="GH104" s="214"/>
      <c r="GI104" s="214"/>
      <c r="GJ104" s="214"/>
      <c r="GK104" s="214"/>
      <c r="GL104" s="214"/>
      <c r="GM104" s="214"/>
      <c r="GN104" s="214"/>
      <c r="GO104" s="214"/>
      <c r="GP104" s="214"/>
      <c r="GQ104" s="214"/>
      <c r="GR104" s="214"/>
      <c r="GS104" s="214"/>
      <c r="GT104" s="214"/>
      <c r="GU104" s="214"/>
      <c r="GV104" s="214"/>
      <c r="GW104" s="214"/>
      <c r="GX104" s="214"/>
      <c r="GY104" s="214"/>
      <c r="GZ104" s="214"/>
      <c r="HA104" s="214"/>
    </row>
    <row r="105" spans="1:209" ht="15.75">
      <c r="A105" s="230"/>
      <c r="B105" s="227"/>
      <c r="C105" s="86"/>
      <c r="D105" s="229"/>
      <c r="E105" s="232"/>
      <c r="F105" s="232"/>
      <c r="G105" s="197"/>
      <c r="H105" s="229"/>
      <c r="I105" s="229"/>
      <c r="J105" s="247"/>
      <c r="K105" s="249"/>
      <c r="L105" s="216">
        <v>0</v>
      </c>
      <c r="M105" s="72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4"/>
      <c r="FL105" s="214"/>
      <c r="FM105" s="214"/>
      <c r="FN105" s="214"/>
      <c r="FO105" s="214"/>
      <c r="FP105" s="214"/>
      <c r="FQ105" s="214"/>
      <c r="FR105" s="214"/>
      <c r="FS105" s="214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  <c r="GT105" s="214"/>
      <c r="GU105" s="214"/>
      <c r="GV105" s="214"/>
      <c r="GW105" s="214"/>
      <c r="GX105" s="214"/>
      <c r="GY105" s="214"/>
      <c r="GZ105" s="214"/>
      <c r="HA105" s="214"/>
    </row>
    <row r="106" spans="1:209" ht="15.75">
      <c r="A106" s="230"/>
      <c r="B106" s="227"/>
      <c r="C106" s="86"/>
      <c r="D106" s="229"/>
      <c r="E106" s="232"/>
      <c r="F106" s="232"/>
      <c r="G106" s="197"/>
      <c r="H106" s="229"/>
      <c r="I106" s="229"/>
      <c r="J106" s="247"/>
      <c r="K106" s="249"/>
      <c r="L106" s="216">
        <v>0</v>
      </c>
      <c r="M106" s="72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4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4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4"/>
      <c r="FL106" s="214"/>
      <c r="FM106" s="214"/>
      <c r="FN106" s="214"/>
      <c r="FO106" s="214"/>
      <c r="FP106" s="214"/>
      <c r="FQ106" s="214"/>
      <c r="FR106" s="214"/>
      <c r="FS106" s="214"/>
      <c r="FT106" s="214"/>
      <c r="FU106" s="214"/>
      <c r="FV106" s="214"/>
      <c r="FW106" s="214"/>
      <c r="FX106" s="214"/>
      <c r="FY106" s="214"/>
      <c r="FZ106" s="214"/>
      <c r="GA106" s="214"/>
      <c r="GB106" s="214"/>
      <c r="GC106" s="214"/>
      <c r="GD106" s="214"/>
      <c r="GE106" s="214"/>
      <c r="GF106" s="214"/>
      <c r="GG106" s="214"/>
      <c r="GH106" s="214"/>
      <c r="GI106" s="214"/>
      <c r="GJ106" s="214"/>
      <c r="GK106" s="214"/>
      <c r="GL106" s="214"/>
      <c r="GM106" s="214"/>
      <c r="GN106" s="214"/>
      <c r="GO106" s="214"/>
      <c r="GP106" s="214"/>
      <c r="GQ106" s="214"/>
      <c r="GR106" s="214"/>
      <c r="GS106" s="214"/>
      <c r="GT106" s="214"/>
      <c r="GU106" s="214"/>
      <c r="GV106" s="214"/>
      <c r="GW106" s="214"/>
      <c r="GX106" s="214"/>
      <c r="GY106" s="214"/>
      <c r="GZ106" s="214"/>
      <c r="HA106" s="214"/>
    </row>
    <row r="107" spans="1:209" ht="15.75">
      <c r="A107" s="230"/>
      <c r="B107" s="227"/>
      <c r="C107" s="86"/>
      <c r="D107" s="229"/>
      <c r="E107" s="232"/>
      <c r="F107" s="232"/>
      <c r="G107" s="197"/>
      <c r="H107" s="229"/>
      <c r="I107" s="229"/>
      <c r="J107" s="247"/>
      <c r="K107" s="249"/>
      <c r="L107" s="216">
        <v>0</v>
      </c>
      <c r="M107" s="72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  <c r="GT107" s="214"/>
      <c r="GU107" s="214"/>
      <c r="GV107" s="214"/>
      <c r="GW107" s="214"/>
      <c r="GX107" s="214"/>
      <c r="GY107" s="214"/>
      <c r="GZ107" s="214"/>
      <c r="HA107" s="214"/>
    </row>
    <row r="108" spans="1:209" ht="15.75">
      <c r="A108" s="230"/>
      <c r="B108" s="227"/>
      <c r="C108" s="86"/>
      <c r="D108" s="229"/>
      <c r="E108" s="232"/>
      <c r="F108" s="232"/>
      <c r="G108" s="197"/>
      <c r="H108" s="229"/>
      <c r="I108" s="229"/>
      <c r="J108" s="247"/>
      <c r="K108" s="249"/>
      <c r="L108" s="216">
        <v>0</v>
      </c>
      <c r="M108" s="72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  <c r="GT108" s="214"/>
      <c r="GU108" s="214"/>
      <c r="GV108" s="214"/>
      <c r="GW108" s="214"/>
      <c r="GX108" s="214"/>
      <c r="GY108" s="214"/>
      <c r="GZ108" s="214"/>
      <c r="HA108" s="214"/>
    </row>
    <row r="109" spans="1:209" ht="15.75">
      <c r="A109" s="230"/>
      <c r="B109" s="227"/>
      <c r="C109" s="86"/>
      <c r="D109" s="229"/>
      <c r="E109" s="232"/>
      <c r="F109" s="232"/>
      <c r="G109" s="197"/>
      <c r="H109" s="229"/>
      <c r="I109" s="229"/>
      <c r="J109" s="247"/>
      <c r="K109" s="249"/>
      <c r="L109" s="216">
        <v>0</v>
      </c>
      <c r="M109" s="72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4"/>
      <c r="GW109" s="214"/>
      <c r="GX109" s="214"/>
      <c r="GY109" s="214"/>
      <c r="GZ109" s="214"/>
      <c r="HA109" s="214"/>
    </row>
    <row r="110" spans="1:209" ht="15.75">
      <c r="A110" s="230"/>
      <c r="B110" s="227"/>
      <c r="C110" s="86"/>
      <c r="D110" s="229"/>
      <c r="E110" s="232"/>
      <c r="F110" s="232"/>
      <c r="G110" s="197"/>
      <c r="H110" s="229"/>
      <c r="I110" s="229"/>
      <c r="J110" s="247"/>
      <c r="K110" s="249"/>
      <c r="L110" s="216">
        <v>0</v>
      </c>
      <c r="M110" s="72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  <c r="GT110" s="214"/>
      <c r="GU110" s="214"/>
      <c r="GV110" s="214"/>
      <c r="GW110" s="214"/>
      <c r="GX110" s="214"/>
      <c r="GY110" s="214"/>
      <c r="GZ110" s="214"/>
      <c r="HA110" s="214"/>
    </row>
    <row r="111" spans="1:209" ht="15.75">
      <c r="A111" s="230"/>
      <c r="B111" s="227"/>
      <c r="C111" s="86"/>
      <c r="D111" s="229"/>
      <c r="E111" s="232"/>
      <c r="F111" s="232"/>
      <c r="G111" s="197"/>
      <c r="H111" s="229"/>
      <c r="I111" s="229"/>
      <c r="J111" s="247"/>
      <c r="K111" s="249"/>
      <c r="L111" s="216">
        <v>0</v>
      </c>
      <c r="M111" s="72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  <c r="GT111" s="214"/>
      <c r="GU111" s="214"/>
      <c r="GV111" s="214"/>
      <c r="GW111" s="214"/>
      <c r="GX111" s="214"/>
      <c r="GY111" s="214"/>
      <c r="GZ111" s="214"/>
      <c r="HA111" s="214"/>
    </row>
    <row r="112" spans="1:209" ht="15.75">
      <c r="A112" s="230"/>
      <c r="B112" s="227"/>
      <c r="C112" s="86"/>
      <c r="D112" s="229"/>
      <c r="E112" s="232"/>
      <c r="F112" s="232"/>
      <c r="G112" s="197"/>
      <c r="H112" s="229"/>
      <c r="I112" s="229"/>
      <c r="J112" s="247"/>
      <c r="K112" s="249"/>
      <c r="L112" s="216">
        <v>0</v>
      </c>
      <c r="M112" s="72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  <c r="GT112" s="214"/>
      <c r="GU112" s="214"/>
      <c r="GV112" s="214"/>
      <c r="GW112" s="214"/>
      <c r="GX112" s="214"/>
      <c r="GY112" s="214"/>
      <c r="GZ112" s="214"/>
      <c r="HA112" s="214"/>
    </row>
    <row r="113" spans="1:14" ht="15.75">
      <c r="A113" s="230"/>
      <c r="B113" s="227"/>
      <c r="C113" s="243"/>
      <c r="D113" s="243"/>
      <c r="E113" s="244"/>
      <c r="F113" s="232"/>
      <c r="G113" s="197"/>
      <c r="H113" s="243"/>
      <c r="I113" s="243"/>
      <c r="J113" s="251"/>
      <c r="K113" s="252"/>
      <c r="L113" s="216">
        <v>0</v>
      </c>
      <c r="M113" s="72"/>
      <c r="N113" s="214"/>
    </row>
    <row r="114" spans="1:14" ht="15.75">
      <c r="A114" s="230"/>
      <c r="B114" s="227"/>
      <c r="C114" s="243"/>
      <c r="D114" s="243"/>
      <c r="E114" s="244"/>
      <c r="F114" s="232"/>
      <c r="G114" s="197"/>
      <c r="H114" s="243"/>
      <c r="I114" s="243"/>
      <c r="J114" s="251"/>
      <c r="K114" s="252"/>
      <c r="L114" s="216">
        <v>0</v>
      </c>
      <c r="M114" s="72"/>
      <c r="N114" s="214"/>
    </row>
    <row r="115" spans="1:14" ht="15.75">
      <c r="A115" s="230"/>
      <c r="B115" s="227"/>
      <c r="C115" s="243"/>
      <c r="D115" s="243"/>
      <c r="E115" s="244"/>
      <c r="F115" s="232"/>
      <c r="G115" s="197"/>
      <c r="H115" s="243"/>
      <c r="I115" s="243"/>
      <c r="J115" s="251"/>
      <c r="K115" s="252"/>
      <c r="L115" s="216">
        <v>0</v>
      </c>
      <c r="M115" s="72"/>
      <c r="N115" s="214"/>
    </row>
    <row r="116" spans="1:14" ht="15.75">
      <c r="A116" s="230"/>
      <c r="B116" s="227"/>
      <c r="C116" s="243"/>
      <c r="D116" s="243"/>
      <c r="E116" s="244"/>
      <c r="F116" s="232"/>
      <c r="G116" s="197"/>
      <c r="H116" s="243"/>
      <c r="I116" s="243"/>
      <c r="J116" s="251"/>
      <c r="K116" s="252"/>
      <c r="L116" s="216">
        <v>0</v>
      </c>
      <c r="M116" s="72"/>
      <c r="N116" s="214"/>
    </row>
    <row r="117" spans="1:14" ht="15.75">
      <c r="A117" s="230"/>
      <c r="B117" s="227"/>
      <c r="C117" s="243"/>
      <c r="D117" s="243"/>
      <c r="E117" s="244"/>
      <c r="F117" s="232"/>
      <c r="G117" s="197"/>
      <c r="H117" s="243"/>
      <c r="I117" s="243"/>
      <c r="J117" s="251"/>
      <c r="K117" s="252"/>
      <c r="L117" s="216">
        <v>0</v>
      </c>
      <c r="M117" s="72"/>
      <c r="N117" s="214"/>
    </row>
    <row r="118" spans="1:14" ht="15.75">
      <c r="A118" s="230"/>
      <c r="B118" s="227"/>
      <c r="C118" s="243"/>
      <c r="D118" s="243"/>
      <c r="E118" s="244"/>
      <c r="F118" s="232"/>
      <c r="G118" s="197"/>
      <c r="H118" s="243"/>
      <c r="I118" s="243"/>
      <c r="J118" s="251"/>
      <c r="K118" s="252"/>
      <c r="L118" s="216">
        <v>0</v>
      </c>
      <c r="M118" s="72"/>
      <c r="N118" s="214"/>
    </row>
    <row r="119" spans="1:14" ht="15.75">
      <c r="A119" s="230"/>
      <c r="B119" s="227"/>
      <c r="C119" s="243"/>
      <c r="D119" s="243"/>
      <c r="E119" s="244"/>
      <c r="F119" s="232"/>
      <c r="G119" s="197"/>
      <c r="H119" s="243"/>
      <c r="I119" s="243"/>
      <c r="J119" s="251"/>
      <c r="K119" s="252"/>
      <c r="L119" s="216">
        <v>0</v>
      </c>
      <c r="M119" s="72"/>
      <c r="N119" s="214"/>
    </row>
    <row r="120" spans="1:14" ht="15.75">
      <c r="A120" s="230"/>
      <c r="B120" s="227"/>
      <c r="C120" s="243"/>
      <c r="D120" s="243"/>
      <c r="E120" s="244"/>
      <c r="F120" s="232"/>
      <c r="G120" s="197"/>
      <c r="H120" s="243"/>
      <c r="I120" s="243"/>
      <c r="J120" s="251"/>
      <c r="K120" s="252"/>
      <c r="L120" s="216">
        <v>0</v>
      </c>
      <c r="M120" s="72"/>
      <c r="N120" s="214"/>
    </row>
    <row r="121" spans="1:14" ht="15.75">
      <c r="A121" s="230"/>
      <c r="B121" s="227"/>
      <c r="C121" s="243"/>
      <c r="D121" s="243"/>
      <c r="E121" s="244"/>
      <c r="F121" s="232"/>
      <c r="G121" s="197"/>
      <c r="H121" s="243"/>
      <c r="I121" s="243"/>
      <c r="J121" s="251"/>
      <c r="K121" s="252"/>
      <c r="L121" s="216">
        <v>0</v>
      </c>
      <c r="M121" s="72"/>
      <c r="N121" s="214"/>
    </row>
    <row r="122" spans="1:14" ht="15.75">
      <c r="A122" s="230"/>
      <c r="B122" s="227"/>
      <c r="C122" s="243"/>
      <c r="D122" s="243"/>
      <c r="E122" s="244"/>
      <c r="F122" s="232"/>
      <c r="G122" s="197"/>
      <c r="H122" s="243"/>
      <c r="I122" s="243"/>
      <c r="J122" s="251"/>
      <c r="K122" s="252"/>
      <c r="L122" s="216">
        <v>0</v>
      </c>
      <c r="M122" s="72"/>
      <c r="N122" s="214"/>
    </row>
    <row r="123" spans="1:14" ht="15.75">
      <c r="A123" s="230"/>
      <c r="B123" s="227"/>
      <c r="C123" s="243"/>
      <c r="D123" s="243"/>
      <c r="E123" s="244"/>
      <c r="F123" s="232"/>
      <c r="G123" s="197"/>
      <c r="H123" s="243"/>
      <c r="I123" s="243"/>
      <c r="J123" s="251"/>
      <c r="K123" s="243"/>
      <c r="L123" s="216">
        <v>0</v>
      </c>
      <c r="M123" s="72"/>
      <c r="N123" s="214"/>
    </row>
    <row r="124" spans="1:14" ht="15.75">
      <c r="A124" s="245"/>
      <c r="B124" s="244"/>
      <c r="C124" s="243"/>
      <c r="D124" s="243"/>
      <c r="E124" s="244"/>
      <c r="F124" s="232"/>
      <c r="G124" s="197"/>
      <c r="H124" s="243"/>
      <c r="I124" s="243"/>
      <c r="J124" s="251"/>
      <c r="K124" s="243"/>
      <c r="L124" s="216">
        <v>0</v>
      </c>
      <c r="M124" s="72"/>
      <c r="N124" s="214"/>
    </row>
    <row r="125" spans="1:14" ht="15.75">
      <c r="A125" s="245"/>
      <c r="B125" s="244"/>
      <c r="C125" s="243"/>
      <c r="D125" s="243"/>
      <c r="E125" s="244"/>
      <c r="F125" s="232"/>
      <c r="G125" s="197"/>
      <c r="H125" s="243"/>
      <c r="I125" s="243"/>
      <c r="J125" s="251"/>
      <c r="K125" s="243"/>
      <c r="L125" s="216">
        <v>0</v>
      </c>
      <c r="M125" s="72"/>
      <c r="N125" s="214"/>
    </row>
    <row r="126" spans="1:14" ht="15.75">
      <c r="A126" s="245"/>
      <c r="B126" s="244"/>
      <c r="C126" s="243"/>
      <c r="D126" s="243"/>
      <c r="E126" s="244"/>
      <c r="F126" s="232"/>
      <c r="G126" s="197"/>
      <c r="H126" s="243"/>
      <c r="I126" s="243"/>
      <c r="J126" s="251"/>
      <c r="K126" s="243"/>
      <c r="L126" s="216">
        <v>0</v>
      </c>
      <c r="M126" s="72"/>
      <c r="N126" s="214"/>
    </row>
    <row r="127" spans="1:14" ht="15.75">
      <c r="A127" s="245"/>
      <c r="B127" s="244"/>
      <c r="C127" s="243"/>
      <c r="D127" s="243"/>
      <c r="E127" s="244"/>
      <c r="F127" s="232"/>
      <c r="G127" s="197"/>
      <c r="H127" s="243"/>
      <c r="I127" s="243"/>
      <c r="J127" s="251"/>
      <c r="K127" s="243"/>
      <c r="L127" s="216">
        <v>0</v>
      </c>
      <c r="M127" s="72"/>
      <c r="N127" s="214"/>
    </row>
    <row r="128" spans="1:14" ht="15.75">
      <c r="A128" s="245"/>
      <c r="B128" s="244"/>
      <c r="C128" s="243"/>
      <c r="D128" s="243"/>
      <c r="E128" s="244"/>
      <c r="F128" s="232"/>
      <c r="G128" s="197"/>
      <c r="H128" s="243"/>
      <c r="I128" s="243"/>
      <c r="J128" s="251"/>
      <c r="K128" s="243"/>
      <c r="L128" s="216">
        <v>0</v>
      </c>
      <c r="M128" s="72"/>
      <c r="N128" s="214"/>
    </row>
    <row r="129" spans="1:14" ht="15.75">
      <c r="A129" s="245"/>
      <c r="B129" s="244"/>
      <c r="C129" s="243"/>
      <c r="D129" s="243"/>
      <c r="E129" s="244"/>
      <c r="F129" s="232"/>
      <c r="G129" s="197"/>
      <c r="H129" s="243"/>
      <c r="I129" s="243"/>
      <c r="J129" s="251"/>
      <c r="K129" s="243"/>
      <c r="L129" s="216">
        <v>0</v>
      </c>
      <c r="M129" s="72"/>
      <c r="N129" s="214"/>
    </row>
    <row r="130" spans="1:14" ht="15.75">
      <c r="A130" s="245"/>
      <c r="B130" s="244"/>
      <c r="C130" s="243"/>
      <c r="D130" s="243"/>
      <c r="E130" s="244"/>
      <c r="F130" s="232"/>
      <c r="G130" s="197"/>
      <c r="H130" s="243"/>
      <c r="I130" s="243"/>
      <c r="J130" s="251"/>
      <c r="K130" s="243"/>
      <c r="L130" s="216">
        <v>0</v>
      </c>
      <c r="M130" s="72"/>
      <c r="N130" s="214"/>
    </row>
    <row r="131" spans="1:14" ht="15.75">
      <c r="A131" s="245"/>
      <c r="B131" s="244"/>
      <c r="C131" s="243"/>
      <c r="D131" s="243"/>
      <c r="E131" s="244"/>
      <c r="F131" s="232"/>
      <c r="G131" s="197"/>
      <c r="H131" s="243"/>
      <c r="I131" s="243"/>
      <c r="J131" s="251"/>
      <c r="K131" s="243"/>
      <c r="L131" s="216">
        <v>0</v>
      </c>
      <c r="M131" s="72"/>
      <c r="N131" s="214"/>
    </row>
    <row r="132" spans="1:14" ht="15.75">
      <c r="A132" s="245"/>
      <c r="B132" s="244"/>
      <c r="C132" s="243"/>
      <c r="D132" s="243"/>
      <c r="E132" s="244"/>
      <c r="F132" s="232"/>
      <c r="G132" s="197"/>
      <c r="H132" s="243"/>
      <c r="I132" s="243"/>
      <c r="J132" s="251"/>
      <c r="K132" s="243"/>
      <c r="L132" s="216">
        <v>0</v>
      </c>
      <c r="M132" s="72"/>
      <c r="N132" s="214"/>
    </row>
    <row r="133" spans="1:14" ht="15.75">
      <c r="A133" s="245"/>
      <c r="B133" s="244"/>
      <c r="C133" s="243"/>
      <c r="D133" s="243"/>
      <c r="E133" s="244"/>
      <c r="F133" s="232"/>
      <c r="G133" s="197"/>
      <c r="H133" s="243"/>
      <c r="I133" s="243"/>
      <c r="J133" s="251"/>
      <c r="K133" s="243"/>
      <c r="L133" s="216">
        <v>0</v>
      </c>
      <c r="M133" s="72"/>
      <c r="N133" s="214"/>
    </row>
    <row r="134" spans="1:14" ht="15.75">
      <c r="A134" s="245"/>
      <c r="B134" s="244"/>
      <c r="C134" s="243"/>
      <c r="D134" s="243"/>
      <c r="E134" s="244"/>
      <c r="F134" s="232"/>
      <c r="G134" s="197"/>
      <c r="H134" s="243"/>
      <c r="I134" s="243"/>
      <c r="J134" s="251"/>
      <c r="K134" s="243"/>
      <c r="L134" s="216">
        <v>0</v>
      </c>
      <c r="M134" s="72"/>
      <c r="N134" s="214"/>
    </row>
    <row r="135" spans="1:14" ht="15.75">
      <c r="A135" s="245"/>
      <c r="B135" s="244"/>
      <c r="C135" s="243"/>
      <c r="D135" s="243"/>
      <c r="E135" s="244"/>
      <c r="F135" s="232"/>
      <c r="G135" s="197"/>
      <c r="H135" s="243"/>
      <c r="I135" s="243"/>
      <c r="J135" s="251"/>
      <c r="K135" s="243"/>
      <c r="L135" s="216">
        <v>0</v>
      </c>
      <c r="M135" s="72"/>
      <c r="N135" s="214"/>
    </row>
    <row r="136" spans="1:14" ht="15.75">
      <c r="A136" s="245"/>
      <c r="B136" s="244"/>
      <c r="C136" s="243"/>
      <c r="D136" s="243"/>
      <c r="E136" s="244"/>
      <c r="F136" s="232"/>
      <c r="G136" s="197"/>
      <c r="H136" s="243"/>
      <c r="I136" s="243"/>
      <c r="J136" s="251"/>
      <c r="K136" s="243"/>
      <c r="L136" s="216">
        <v>0</v>
      </c>
      <c r="M136" s="72"/>
      <c r="N136" s="214"/>
    </row>
    <row r="137" spans="1:14" ht="15.75">
      <c r="A137" s="245"/>
      <c r="B137" s="244"/>
      <c r="C137" s="243"/>
      <c r="D137" s="243"/>
      <c r="E137" s="244"/>
      <c r="F137" s="232"/>
      <c r="G137" s="197"/>
      <c r="H137" s="243"/>
      <c r="I137" s="243"/>
      <c r="J137" s="251"/>
      <c r="K137" s="243"/>
      <c r="L137" s="216">
        <v>0</v>
      </c>
      <c r="M137" s="72"/>
      <c r="N137" s="214"/>
    </row>
    <row r="138" spans="1:14" ht="15.75">
      <c r="A138" s="245"/>
      <c r="B138" s="244"/>
      <c r="C138" s="243"/>
      <c r="D138" s="243"/>
      <c r="E138" s="244"/>
      <c r="F138" s="232"/>
      <c r="G138" s="197"/>
      <c r="H138" s="243"/>
      <c r="I138" s="243"/>
      <c r="J138" s="251"/>
      <c r="K138" s="243"/>
      <c r="L138" s="216">
        <v>0</v>
      </c>
      <c r="M138" s="72"/>
      <c r="N138" s="214"/>
    </row>
    <row r="139" spans="1:14" ht="15.75">
      <c r="A139" s="245"/>
      <c r="B139" s="244"/>
      <c r="C139" s="243"/>
      <c r="D139" s="243"/>
      <c r="E139" s="244"/>
      <c r="F139" s="232"/>
      <c r="G139" s="197"/>
      <c r="H139" s="243"/>
      <c r="I139" s="243"/>
      <c r="J139" s="251"/>
      <c r="K139" s="243"/>
      <c r="L139" s="216">
        <v>0</v>
      </c>
      <c r="M139" s="72"/>
      <c r="N139" s="214"/>
    </row>
    <row r="140" spans="1:14" ht="15.75">
      <c r="A140" s="245"/>
      <c r="B140" s="244"/>
      <c r="C140" s="243"/>
      <c r="D140" s="243"/>
      <c r="E140" s="244"/>
      <c r="F140" s="232"/>
      <c r="G140" s="197"/>
      <c r="H140" s="243"/>
      <c r="I140" s="243"/>
      <c r="J140" s="251"/>
      <c r="K140" s="243"/>
      <c r="L140" s="216">
        <v>0</v>
      </c>
      <c r="M140" s="72"/>
      <c r="N140" s="214"/>
    </row>
    <row r="141" spans="1:14" ht="15.75">
      <c r="A141" s="245"/>
      <c r="B141" s="244"/>
      <c r="C141" s="243"/>
      <c r="D141" s="243"/>
      <c r="E141" s="244"/>
      <c r="F141" s="232"/>
      <c r="G141" s="197"/>
      <c r="H141" s="243"/>
      <c r="I141" s="243"/>
      <c r="J141" s="251"/>
      <c r="K141" s="243"/>
      <c r="L141" s="216">
        <v>0</v>
      </c>
      <c r="M141" s="72"/>
      <c r="N141" s="214"/>
    </row>
    <row r="142" spans="1:14" ht="15.75">
      <c r="A142" s="245"/>
      <c r="B142" s="244"/>
      <c r="C142" s="243"/>
      <c r="D142" s="243"/>
      <c r="E142" s="244"/>
      <c r="F142" s="232"/>
      <c r="G142" s="197"/>
      <c r="H142" s="243"/>
      <c r="I142" s="243"/>
      <c r="J142" s="251"/>
      <c r="K142" s="243"/>
      <c r="L142" s="216">
        <v>0</v>
      </c>
      <c r="M142" s="72"/>
      <c r="N142" s="214"/>
    </row>
    <row r="143" spans="1:14" ht="15.75">
      <c r="A143" s="245"/>
      <c r="B143" s="244"/>
      <c r="C143" s="243"/>
      <c r="D143" s="243"/>
      <c r="E143" s="244"/>
      <c r="F143" s="232"/>
      <c r="G143" s="197"/>
      <c r="H143" s="243"/>
      <c r="I143" s="243"/>
      <c r="J143" s="251"/>
      <c r="K143" s="243"/>
      <c r="L143" s="216">
        <v>0</v>
      </c>
      <c r="M143" s="72"/>
      <c r="N143" s="214"/>
    </row>
    <row r="144" spans="1:14" ht="15.75">
      <c r="A144" s="245"/>
      <c r="B144" s="244"/>
      <c r="C144" s="243"/>
      <c r="D144" s="243"/>
      <c r="E144" s="244"/>
      <c r="F144" s="232"/>
      <c r="G144" s="197"/>
      <c r="H144" s="243"/>
      <c r="I144" s="243"/>
      <c r="J144" s="251"/>
      <c r="K144" s="243"/>
      <c r="L144" s="216">
        <v>0</v>
      </c>
      <c r="M144" s="72"/>
      <c r="N144" s="214"/>
    </row>
    <row r="145" spans="1:14" ht="15.75">
      <c r="A145" s="245"/>
      <c r="B145" s="244"/>
      <c r="C145" s="243"/>
      <c r="D145" s="243"/>
      <c r="E145" s="244"/>
      <c r="F145" s="232"/>
      <c r="G145" s="197"/>
      <c r="H145" s="243"/>
      <c r="I145" s="243"/>
      <c r="J145" s="251"/>
      <c r="K145" s="243"/>
      <c r="L145" s="216">
        <v>0</v>
      </c>
      <c r="M145" s="72"/>
      <c r="N145" s="214"/>
    </row>
    <row r="146" spans="1:14" ht="15.75">
      <c r="A146" s="245"/>
      <c r="B146" s="244"/>
      <c r="C146" s="243"/>
      <c r="D146" s="243"/>
      <c r="E146" s="244"/>
      <c r="F146" s="232"/>
      <c r="G146" s="197"/>
      <c r="H146" s="243"/>
      <c r="I146" s="243"/>
      <c r="J146" s="251"/>
      <c r="K146" s="243"/>
      <c r="L146" s="216">
        <v>0</v>
      </c>
      <c r="M146" s="72"/>
      <c r="N146" s="214"/>
    </row>
    <row r="147" spans="1:14" ht="15.75">
      <c r="A147" s="245"/>
      <c r="B147" s="244"/>
      <c r="C147" s="243"/>
      <c r="D147" s="243"/>
      <c r="E147" s="244"/>
      <c r="F147" s="232"/>
      <c r="G147" s="197"/>
      <c r="H147" s="243"/>
      <c r="I147" s="243"/>
      <c r="J147" s="251"/>
      <c r="K147" s="243"/>
      <c r="L147" s="216">
        <v>0</v>
      </c>
      <c r="M147" s="72"/>
      <c r="N147" s="214"/>
    </row>
    <row r="148" spans="1:14" ht="15.75">
      <c r="A148" s="245"/>
      <c r="B148" s="244"/>
      <c r="C148" s="243"/>
      <c r="D148" s="243"/>
      <c r="E148" s="244"/>
      <c r="F148" s="232"/>
      <c r="G148" s="197"/>
      <c r="H148" s="243"/>
      <c r="I148" s="243"/>
      <c r="J148" s="251"/>
      <c r="K148" s="243"/>
      <c r="L148" s="216">
        <v>0</v>
      </c>
      <c r="M148" s="72"/>
      <c r="N148" s="214"/>
    </row>
    <row r="149" spans="1:14" ht="15.75">
      <c r="A149" s="245"/>
      <c r="B149" s="244"/>
      <c r="C149" s="243"/>
      <c r="D149" s="243"/>
      <c r="E149" s="244"/>
      <c r="F149" s="232"/>
      <c r="G149" s="197"/>
      <c r="H149" s="243"/>
      <c r="I149" s="243"/>
      <c r="J149" s="251"/>
      <c r="K149" s="243"/>
      <c r="L149" s="216">
        <v>0</v>
      </c>
      <c r="M149" s="72"/>
      <c r="N149" s="214"/>
    </row>
    <row r="150" spans="1:14" ht="15.75">
      <c r="A150" s="245"/>
      <c r="B150" s="244"/>
      <c r="C150" s="243"/>
      <c r="D150" s="243"/>
      <c r="E150" s="244"/>
      <c r="F150" s="232"/>
      <c r="G150" s="197"/>
      <c r="H150" s="243"/>
      <c r="I150" s="243"/>
      <c r="J150" s="251"/>
      <c r="K150" s="243"/>
      <c r="L150" s="216">
        <v>0</v>
      </c>
      <c r="M150" s="72"/>
      <c r="N150" s="214"/>
    </row>
    <row r="151" spans="1:14" ht="15.75">
      <c r="A151" s="245"/>
      <c r="B151" s="244"/>
      <c r="C151" s="243"/>
      <c r="D151" s="243"/>
      <c r="E151" s="244"/>
      <c r="F151" s="232"/>
      <c r="G151" s="197"/>
      <c r="H151" s="243"/>
      <c r="I151" s="243"/>
      <c r="J151" s="251"/>
      <c r="K151" s="243"/>
      <c r="L151" s="216">
        <v>0</v>
      </c>
      <c r="M151" s="72"/>
      <c r="N151" s="214"/>
    </row>
    <row r="152" spans="1:14" ht="15.75">
      <c r="A152" s="245"/>
      <c r="B152" s="244"/>
      <c r="C152" s="243"/>
      <c r="D152" s="243"/>
      <c r="E152" s="244"/>
      <c r="F152" s="232"/>
      <c r="G152" s="197"/>
      <c r="H152" s="243"/>
      <c r="I152" s="243"/>
      <c r="J152" s="251"/>
      <c r="K152" s="243"/>
      <c r="L152" s="216">
        <v>0</v>
      </c>
      <c r="M152" s="72"/>
      <c r="N152" s="214"/>
    </row>
    <row r="153" spans="1:14" ht="15.75">
      <c r="A153" s="245"/>
      <c r="B153" s="244"/>
      <c r="C153" s="243"/>
      <c r="D153" s="243"/>
      <c r="E153" s="244"/>
      <c r="F153" s="232"/>
      <c r="G153" s="197"/>
      <c r="H153" s="243"/>
      <c r="I153" s="243"/>
      <c r="J153" s="251"/>
      <c r="K153" s="243"/>
      <c r="L153" s="216">
        <v>0</v>
      </c>
      <c r="M153" s="72"/>
      <c r="N153" s="214"/>
    </row>
    <row r="154" spans="1:14" ht="15.75">
      <c r="A154" s="245"/>
      <c r="B154" s="244"/>
      <c r="C154" s="243"/>
      <c r="D154" s="243"/>
      <c r="E154" s="244"/>
      <c r="F154" s="232"/>
      <c r="G154" s="197"/>
      <c r="H154" s="243"/>
      <c r="I154" s="243"/>
      <c r="J154" s="251"/>
      <c r="K154" s="243"/>
      <c r="L154" s="216">
        <v>0</v>
      </c>
      <c r="M154" s="72"/>
      <c r="N154" s="214"/>
    </row>
    <row r="155" spans="1:14" ht="15.75">
      <c r="A155" s="245"/>
      <c r="B155" s="244"/>
      <c r="C155" s="243"/>
      <c r="D155" s="243"/>
      <c r="E155" s="244"/>
      <c r="F155" s="232"/>
      <c r="G155" s="197"/>
      <c r="H155" s="243"/>
      <c r="I155" s="243"/>
      <c r="J155" s="251"/>
      <c r="K155" s="243"/>
      <c r="L155" s="216">
        <v>0</v>
      </c>
      <c r="M155" s="72"/>
      <c r="N155" s="214"/>
    </row>
    <row r="156" spans="1:14" ht="15.75">
      <c r="A156" s="245"/>
      <c r="B156" s="244"/>
      <c r="C156" s="243"/>
      <c r="D156" s="243"/>
      <c r="E156" s="244"/>
      <c r="F156" s="232"/>
      <c r="G156" s="197"/>
      <c r="H156" s="243"/>
      <c r="I156" s="243"/>
      <c r="J156" s="251"/>
      <c r="K156" s="243"/>
      <c r="L156" s="216">
        <v>0</v>
      </c>
      <c r="M156" s="72"/>
      <c r="N156" s="214"/>
    </row>
    <row r="157" spans="1:14" ht="15.75">
      <c r="A157" s="245"/>
      <c r="B157" s="244"/>
      <c r="C157" s="243"/>
      <c r="D157" s="243"/>
      <c r="E157" s="244"/>
      <c r="F157" s="232"/>
      <c r="G157" s="197"/>
      <c r="H157" s="243"/>
      <c r="I157" s="243"/>
      <c r="J157" s="251"/>
      <c r="K157" s="243"/>
      <c r="L157" s="216">
        <v>0</v>
      </c>
      <c r="M157" s="72"/>
      <c r="N157" s="214"/>
    </row>
    <row r="158" spans="1:14" ht="15.75">
      <c r="A158" s="245"/>
      <c r="B158" s="244"/>
      <c r="C158" s="243"/>
      <c r="D158" s="243"/>
      <c r="E158" s="244"/>
      <c r="F158" s="232"/>
      <c r="G158" s="197"/>
      <c r="H158" s="243"/>
      <c r="I158" s="243"/>
      <c r="J158" s="251"/>
      <c r="K158" s="243"/>
      <c r="L158" s="216">
        <v>0</v>
      </c>
      <c r="M158" s="72"/>
      <c r="N158" s="214"/>
    </row>
    <row r="159" spans="1:14" ht="15.75">
      <c r="A159" s="245"/>
      <c r="B159" s="244"/>
      <c r="C159" s="243"/>
      <c r="D159" s="243"/>
      <c r="E159" s="244"/>
      <c r="F159" s="232"/>
      <c r="G159" s="197"/>
      <c r="H159" s="243"/>
      <c r="I159" s="243"/>
      <c r="J159" s="251"/>
      <c r="K159" s="243"/>
      <c r="L159" s="216">
        <v>0</v>
      </c>
      <c r="M159" s="72"/>
      <c r="N159" s="214"/>
    </row>
    <row r="160" spans="1:14" ht="15.75">
      <c r="A160" s="245"/>
      <c r="B160" s="244"/>
      <c r="C160" s="243"/>
      <c r="D160" s="243"/>
      <c r="E160" s="244"/>
      <c r="F160" s="232"/>
      <c r="G160" s="197"/>
      <c r="H160" s="243"/>
      <c r="I160" s="243"/>
      <c r="J160" s="251"/>
      <c r="K160" s="243"/>
      <c r="L160" s="216">
        <v>0</v>
      </c>
      <c r="M160" s="72"/>
      <c r="N160" s="214"/>
    </row>
    <row r="161" spans="1:14" ht="15.75">
      <c r="A161" s="245"/>
      <c r="B161" s="244"/>
      <c r="C161" s="243"/>
      <c r="D161" s="243"/>
      <c r="E161" s="244"/>
      <c r="F161" s="232"/>
      <c r="G161" s="197"/>
      <c r="H161" s="243"/>
      <c r="I161" s="243"/>
      <c r="J161" s="251"/>
      <c r="K161" s="243"/>
      <c r="L161" s="216">
        <v>0</v>
      </c>
      <c r="M161" s="72"/>
      <c r="N161" s="214"/>
    </row>
    <row r="162" spans="1:14" ht="15.75">
      <c r="A162" s="245"/>
      <c r="B162" s="244"/>
      <c r="C162" s="243"/>
      <c r="D162" s="243"/>
      <c r="E162" s="244"/>
      <c r="F162" s="232"/>
      <c r="G162" s="197"/>
      <c r="H162" s="243"/>
      <c r="I162" s="243"/>
      <c r="J162" s="251"/>
      <c r="K162" s="243"/>
      <c r="L162" s="216">
        <v>0</v>
      </c>
      <c r="M162" s="72"/>
      <c r="N162" s="214"/>
    </row>
    <row r="163" spans="1:14" ht="15.75">
      <c r="A163" s="245"/>
      <c r="B163" s="244"/>
      <c r="C163" s="243"/>
      <c r="D163" s="243"/>
      <c r="E163" s="244"/>
      <c r="F163" s="232"/>
      <c r="G163" s="197"/>
      <c r="H163" s="243"/>
      <c r="I163" s="243"/>
      <c r="J163" s="251"/>
      <c r="K163" s="243"/>
      <c r="L163" s="216">
        <v>0</v>
      </c>
      <c r="M163" s="72"/>
      <c r="N163" s="214"/>
    </row>
    <row r="164" spans="1:14" ht="15.75">
      <c r="A164" s="245"/>
      <c r="B164" s="244"/>
      <c r="C164" s="243"/>
      <c r="D164" s="243"/>
      <c r="E164" s="244"/>
      <c r="F164" s="232"/>
      <c r="G164" s="197"/>
      <c r="H164" s="243"/>
      <c r="I164" s="243"/>
      <c r="J164" s="251"/>
      <c r="K164" s="243"/>
      <c r="L164" s="216">
        <v>0</v>
      </c>
      <c r="M164" s="72"/>
      <c r="N164" s="214"/>
    </row>
    <row r="165" spans="1:14" ht="15.75">
      <c r="A165" s="245"/>
      <c r="B165" s="244"/>
      <c r="C165" s="243"/>
      <c r="D165" s="243"/>
      <c r="E165" s="244"/>
      <c r="F165" s="232"/>
      <c r="G165" s="197"/>
      <c r="H165" s="243"/>
      <c r="I165" s="243"/>
      <c r="J165" s="251"/>
      <c r="K165" s="243"/>
      <c r="L165" s="216">
        <v>0</v>
      </c>
      <c r="M165" s="72"/>
      <c r="N165" s="214"/>
    </row>
    <row r="166" spans="1:14" ht="15.75">
      <c r="A166" s="245"/>
      <c r="B166" s="244"/>
      <c r="C166" s="243"/>
      <c r="D166" s="243"/>
      <c r="E166" s="244"/>
      <c r="F166" s="232"/>
      <c r="G166" s="197"/>
      <c r="H166" s="243"/>
      <c r="I166" s="243"/>
      <c r="J166" s="251"/>
      <c r="K166" s="243"/>
      <c r="L166" s="216">
        <v>0</v>
      </c>
      <c r="M166" s="72"/>
      <c r="N166" s="214"/>
    </row>
    <row r="167" spans="1:14" ht="15.75">
      <c r="A167" s="245"/>
      <c r="B167" s="244"/>
      <c r="C167" s="243"/>
      <c r="D167" s="243"/>
      <c r="E167" s="244"/>
      <c r="F167" s="232"/>
      <c r="G167" s="197"/>
      <c r="H167" s="243"/>
      <c r="I167" s="243"/>
      <c r="J167" s="251"/>
      <c r="K167" s="243"/>
      <c r="L167" s="216">
        <v>0</v>
      </c>
      <c r="M167" s="72"/>
      <c r="N167" s="214"/>
    </row>
    <row r="168" spans="1:14" ht="15.75">
      <c r="A168" s="245"/>
      <c r="B168" s="244"/>
      <c r="C168" s="243"/>
      <c r="D168" s="243"/>
      <c r="E168" s="244"/>
      <c r="F168" s="232"/>
      <c r="G168" s="197"/>
      <c r="H168" s="243"/>
      <c r="I168" s="243"/>
      <c r="J168" s="251"/>
      <c r="K168" s="243"/>
      <c r="L168" s="216">
        <v>0</v>
      </c>
      <c r="M168" s="72"/>
      <c r="N168" s="214"/>
    </row>
    <row r="169" spans="1:14" ht="15.75">
      <c r="A169" s="245"/>
      <c r="B169" s="244"/>
      <c r="C169" s="243"/>
      <c r="D169" s="243"/>
      <c r="E169" s="244"/>
      <c r="F169" s="232"/>
      <c r="G169" s="197"/>
      <c r="H169" s="243"/>
      <c r="I169" s="243"/>
      <c r="J169" s="251"/>
      <c r="K169" s="243"/>
      <c r="L169" s="216">
        <v>0</v>
      </c>
      <c r="M169" s="72"/>
      <c r="N169" s="214"/>
    </row>
    <row r="170" spans="1:14" ht="15.75">
      <c r="A170" s="245"/>
      <c r="B170" s="244"/>
      <c r="C170" s="243"/>
      <c r="D170" s="243"/>
      <c r="E170" s="244"/>
      <c r="F170" s="232"/>
      <c r="G170" s="197"/>
      <c r="H170" s="243"/>
      <c r="I170" s="243"/>
      <c r="J170" s="251"/>
      <c r="K170" s="243"/>
      <c r="L170" s="216">
        <v>0</v>
      </c>
      <c r="M170" s="72"/>
      <c r="N170" s="214"/>
    </row>
    <row r="171" spans="1:14" ht="15.75">
      <c r="A171" s="245"/>
      <c r="B171" s="244"/>
      <c r="C171" s="243"/>
      <c r="D171" s="243"/>
      <c r="E171" s="244"/>
      <c r="F171" s="232"/>
      <c r="G171" s="197"/>
      <c r="H171" s="243"/>
      <c r="I171" s="243"/>
      <c r="J171" s="251"/>
      <c r="K171" s="243"/>
      <c r="L171" s="216">
        <v>0</v>
      </c>
      <c r="M171" s="2"/>
    </row>
    <row r="172" spans="1:14" ht="15.75">
      <c r="A172" s="245"/>
      <c r="B172" s="244"/>
      <c r="C172" s="243"/>
      <c r="D172" s="243"/>
      <c r="E172" s="244"/>
      <c r="F172" s="232"/>
      <c r="G172" s="197"/>
      <c r="H172" s="243"/>
      <c r="I172" s="243"/>
      <c r="J172" s="251"/>
      <c r="K172" s="243"/>
      <c r="L172" s="216">
        <v>0</v>
      </c>
      <c r="M172" s="2"/>
    </row>
    <row r="173" spans="1:14" ht="15.75">
      <c r="A173" s="245"/>
      <c r="B173" s="244"/>
      <c r="C173" s="243"/>
      <c r="D173" s="243"/>
      <c r="E173" s="244"/>
      <c r="F173" s="232"/>
      <c r="G173" s="197"/>
      <c r="H173" s="243"/>
      <c r="I173" s="243"/>
      <c r="J173" s="251"/>
      <c r="K173" s="243"/>
      <c r="L173" s="216">
        <v>0</v>
      </c>
      <c r="M173" s="2"/>
    </row>
    <row r="174" spans="1:14" ht="15.75">
      <c r="A174" s="245"/>
      <c r="B174" s="244"/>
      <c r="C174" s="243"/>
      <c r="D174" s="243"/>
      <c r="E174" s="244"/>
      <c r="F174" s="232"/>
      <c r="G174" s="197"/>
      <c r="H174" s="243"/>
      <c r="I174" s="243"/>
      <c r="J174" s="251"/>
      <c r="K174" s="243"/>
      <c r="L174" s="216">
        <v>0</v>
      </c>
      <c r="M174" s="2"/>
    </row>
    <row r="175" spans="1:14" ht="15.75">
      <c r="A175" s="245"/>
      <c r="B175" s="244"/>
      <c r="C175" s="243"/>
      <c r="D175" s="243"/>
      <c r="E175" s="244"/>
      <c r="F175" s="232"/>
      <c r="G175" s="197"/>
      <c r="H175" s="243"/>
      <c r="I175" s="243"/>
      <c r="J175" s="251"/>
      <c r="K175" s="243"/>
      <c r="L175" s="216">
        <v>0</v>
      </c>
      <c r="M175" s="2"/>
    </row>
    <row r="176" spans="1:14" ht="15.75">
      <c r="A176" s="245"/>
      <c r="B176" s="244"/>
      <c r="C176" s="243"/>
      <c r="D176" s="243"/>
      <c r="E176" s="244"/>
      <c r="F176" s="232"/>
      <c r="G176" s="197"/>
      <c r="H176" s="243"/>
      <c r="I176" s="243"/>
      <c r="J176" s="251"/>
      <c r="K176" s="243"/>
      <c r="L176" s="216">
        <v>0</v>
      </c>
      <c r="M176" s="2"/>
    </row>
    <row r="177" spans="1:13" ht="15.75">
      <c r="A177" s="245"/>
      <c r="B177" s="244"/>
      <c r="C177" s="243"/>
      <c r="D177" s="243"/>
      <c r="E177" s="244"/>
      <c r="F177" s="232"/>
      <c r="G177" s="197"/>
      <c r="H177" s="243"/>
      <c r="I177" s="243"/>
      <c r="J177" s="251"/>
      <c r="K177" s="243"/>
      <c r="L177" s="216">
        <v>0</v>
      </c>
      <c r="M177" s="2"/>
    </row>
    <row r="178" spans="1:13" ht="15.75">
      <c r="A178" s="245"/>
      <c r="B178" s="244"/>
      <c r="C178" s="243"/>
      <c r="D178" s="243"/>
      <c r="E178" s="244"/>
      <c r="F178" s="232"/>
      <c r="G178" s="197"/>
      <c r="H178" s="243"/>
      <c r="I178" s="243"/>
      <c r="J178" s="251"/>
      <c r="K178" s="243"/>
      <c r="L178" s="216">
        <v>0</v>
      </c>
      <c r="M178" s="2"/>
    </row>
    <row r="179" spans="1:13" ht="15.75">
      <c r="A179" s="245"/>
      <c r="B179" s="244"/>
      <c r="C179" s="243"/>
      <c r="D179" s="243"/>
      <c r="E179" s="244"/>
      <c r="F179" s="232"/>
      <c r="G179" s="197"/>
      <c r="H179" s="243"/>
      <c r="I179" s="243"/>
      <c r="J179" s="251"/>
      <c r="K179" s="243"/>
      <c r="L179" s="216">
        <v>0</v>
      </c>
      <c r="M179" s="2"/>
    </row>
    <row r="180" spans="1:13" ht="15.75">
      <c r="A180" s="245"/>
      <c r="B180" s="244"/>
      <c r="C180" s="243"/>
      <c r="D180" s="243"/>
      <c r="E180" s="244"/>
      <c r="F180" s="232"/>
      <c r="G180" s="197"/>
      <c r="H180" s="243"/>
      <c r="I180" s="243"/>
      <c r="J180" s="251"/>
      <c r="K180" s="243"/>
      <c r="L180" s="216">
        <v>0</v>
      </c>
      <c r="M180" s="2"/>
    </row>
    <row r="181" spans="1:13" ht="15.75">
      <c r="A181" s="245"/>
      <c r="B181" s="244"/>
      <c r="C181" s="243"/>
      <c r="D181" s="243"/>
      <c r="E181" s="244"/>
      <c r="F181" s="232"/>
      <c r="G181" s="197"/>
      <c r="H181" s="243"/>
      <c r="I181" s="243"/>
      <c r="J181" s="251"/>
      <c r="K181" s="243"/>
      <c r="L181" s="216">
        <v>0</v>
      </c>
      <c r="M181" s="2"/>
    </row>
    <row r="182" spans="1:13" ht="15.75">
      <c r="A182" s="245"/>
      <c r="B182" s="244"/>
      <c r="C182" s="243"/>
      <c r="D182" s="243"/>
      <c r="E182" s="244"/>
      <c r="F182" s="232"/>
      <c r="G182" s="197"/>
      <c r="H182" s="243"/>
      <c r="I182" s="243"/>
      <c r="J182" s="251"/>
      <c r="K182" s="243"/>
      <c r="L182" s="216">
        <v>0</v>
      </c>
      <c r="M182" s="2"/>
    </row>
    <row r="183" spans="1:13" ht="15.75">
      <c r="A183" s="245"/>
      <c r="B183" s="244"/>
      <c r="C183" s="243"/>
      <c r="D183" s="243"/>
      <c r="E183" s="244"/>
      <c r="F183" s="232"/>
      <c r="G183" s="197"/>
      <c r="H183" s="243"/>
      <c r="I183" s="243"/>
      <c r="J183" s="251"/>
      <c r="K183" s="243"/>
      <c r="L183" s="216">
        <v>0</v>
      </c>
      <c r="M183" s="2"/>
    </row>
    <row r="184" spans="1:13" ht="15.75">
      <c r="A184" s="245"/>
      <c r="B184" s="244"/>
      <c r="C184" s="243"/>
      <c r="D184" s="243"/>
      <c r="E184" s="244"/>
      <c r="F184" s="232"/>
      <c r="G184" s="197"/>
      <c r="H184" s="243"/>
      <c r="I184" s="243"/>
      <c r="J184" s="251"/>
      <c r="K184" s="243"/>
      <c r="L184" s="216">
        <v>0</v>
      </c>
      <c r="M184" s="2"/>
    </row>
    <row r="185" spans="1:13" ht="15.75">
      <c r="A185" s="245"/>
      <c r="B185" s="244"/>
      <c r="C185" s="243"/>
      <c r="D185" s="243"/>
      <c r="E185" s="244"/>
      <c r="F185" s="232"/>
      <c r="G185" s="197"/>
      <c r="H185" s="243"/>
      <c r="I185" s="243"/>
      <c r="J185" s="251"/>
      <c r="K185" s="243"/>
      <c r="L185" s="216">
        <v>0</v>
      </c>
      <c r="M185" s="2"/>
    </row>
    <row r="186" spans="1:13" ht="15.75">
      <c r="A186" s="245"/>
      <c r="B186" s="244"/>
      <c r="C186" s="243"/>
      <c r="D186" s="243"/>
      <c r="E186" s="244"/>
      <c r="F186" s="232"/>
      <c r="G186" s="197"/>
      <c r="H186" s="243"/>
      <c r="I186" s="243"/>
      <c r="J186" s="251"/>
      <c r="K186" s="243"/>
      <c r="L186" s="216">
        <v>0</v>
      </c>
      <c r="M186" s="2"/>
    </row>
    <row r="187" spans="1:13" ht="15.75">
      <c r="A187" s="245"/>
      <c r="B187" s="244"/>
      <c r="C187" s="243"/>
      <c r="D187" s="243"/>
      <c r="E187" s="244"/>
      <c r="F187" s="232"/>
      <c r="G187" s="197"/>
      <c r="H187" s="243"/>
      <c r="I187" s="243"/>
      <c r="J187" s="251"/>
      <c r="K187" s="243"/>
      <c r="L187" s="216">
        <v>0</v>
      </c>
      <c r="M187" s="2"/>
    </row>
    <row r="188" spans="1:13" ht="15.75">
      <c r="A188" s="245"/>
      <c r="B188" s="244"/>
      <c r="C188" s="243"/>
      <c r="D188" s="243"/>
      <c r="E188" s="244"/>
      <c r="F188" s="232"/>
      <c r="G188" s="197"/>
      <c r="H188" s="243"/>
      <c r="I188" s="243"/>
      <c r="J188" s="251"/>
      <c r="K188" s="243"/>
      <c r="L188" s="216">
        <v>0</v>
      </c>
      <c r="M188" s="2"/>
    </row>
    <row r="189" spans="1:13" ht="15.75">
      <c r="A189" s="245"/>
      <c r="B189" s="244"/>
      <c r="C189" s="243"/>
      <c r="D189" s="243"/>
      <c r="E189" s="244"/>
      <c r="F189" s="232"/>
      <c r="G189" s="197"/>
      <c r="H189" s="243"/>
      <c r="I189" s="243"/>
      <c r="J189" s="251"/>
      <c r="K189" s="243"/>
      <c r="L189" s="216">
        <v>0</v>
      </c>
      <c r="M189" s="2"/>
    </row>
    <row r="190" spans="1:13" ht="15.75">
      <c r="A190" s="245"/>
      <c r="B190" s="244"/>
      <c r="C190" s="243"/>
      <c r="D190" s="243"/>
      <c r="E190" s="244"/>
      <c r="F190" s="232"/>
      <c r="G190" s="197"/>
      <c r="H190" s="243"/>
      <c r="I190" s="243"/>
      <c r="J190" s="251"/>
      <c r="K190" s="243"/>
      <c r="L190" s="216">
        <v>0</v>
      </c>
      <c r="M190" s="2"/>
    </row>
    <row r="191" spans="1:13" ht="15.75">
      <c r="A191" s="245"/>
      <c r="B191" s="244"/>
      <c r="C191" s="243"/>
      <c r="D191" s="243"/>
      <c r="E191" s="244"/>
      <c r="F191" s="232"/>
      <c r="G191" s="197"/>
      <c r="H191" s="243"/>
      <c r="I191" s="243"/>
      <c r="J191" s="251"/>
      <c r="K191" s="243"/>
      <c r="L191" s="216">
        <v>0</v>
      </c>
      <c r="M191" s="2"/>
    </row>
    <row r="192" spans="1:13" ht="15.75">
      <c r="A192" s="245"/>
      <c r="B192" s="244"/>
      <c r="C192" s="243"/>
      <c r="D192" s="243"/>
      <c r="E192" s="244"/>
      <c r="F192" s="232"/>
      <c r="G192" s="197"/>
      <c r="H192" s="243"/>
      <c r="I192" s="243"/>
      <c r="J192" s="251"/>
      <c r="K192" s="243"/>
      <c r="L192" s="216">
        <v>0</v>
      </c>
      <c r="M192" s="2"/>
    </row>
    <row r="193" spans="1:13" ht="15.75">
      <c r="A193" s="245"/>
      <c r="B193" s="244"/>
      <c r="C193" s="243"/>
      <c r="D193" s="243"/>
      <c r="E193" s="244"/>
      <c r="F193" s="232"/>
      <c r="G193" s="197"/>
      <c r="H193" s="243"/>
      <c r="I193" s="243"/>
      <c r="J193" s="251"/>
      <c r="K193" s="243"/>
      <c r="L193" s="216">
        <v>0</v>
      </c>
      <c r="M193" s="2"/>
    </row>
    <row r="194" spans="1:13" ht="15.75">
      <c r="A194" s="245"/>
      <c r="B194" s="244"/>
      <c r="C194" s="243"/>
      <c r="D194" s="243"/>
      <c r="E194" s="244"/>
      <c r="F194" s="232"/>
      <c r="G194" s="197"/>
      <c r="H194" s="243"/>
      <c r="I194" s="243"/>
      <c r="J194" s="251"/>
      <c r="K194" s="243"/>
      <c r="L194" s="216">
        <v>0</v>
      </c>
      <c r="M194" s="2"/>
    </row>
    <row r="195" spans="1:13" ht="15.75">
      <c r="A195" s="245"/>
      <c r="B195" s="244"/>
      <c r="C195" s="243"/>
      <c r="D195" s="243"/>
      <c r="E195" s="244"/>
      <c r="F195" s="232"/>
      <c r="G195" s="197"/>
      <c r="H195" s="243"/>
      <c r="I195" s="243"/>
      <c r="J195" s="251"/>
      <c r="K195" s="243"/>
      <c r="L195" s="216">
        <v>0</v>
      </c>
      <c r="M195" s="2"/>
    </row>
    <row r="196" spans="1:13" ht="15.75">
      <c r="A196" s="245"/>
      <c r="B196" s="244"/>
      <c r="C196" s="243"/>
      <c r="D196" s="243"/>
      <c r="E196" s="244"/>
      <c r="F196" s="232"/>
      <c r="G196" s="197"/>
      <c r="H196" s="243"/>
      <c r="I196" s="243"/>
      <c r="J196" s="251"/>
      <c r="K196" s="243"/>
      <c r="L196" s="216">
        <v>0</v>
      </c>
      <c r="M196" s="2"/>
    </row>
    <row r="197" spans="1:13" ht="15.75">
      <c r="A197" s="245"/>
      <c r="B197" s="244"/>
      <c r="C197" s="243"/>
      <c r="D197" s="243"/>
      <c r="E197" s="244"/>
      <c r="F197" s="232"/>
      <c r="G197" s="197"/>
      <c r="H197" s="243"/>
      <c r="I197" s="243"/>
      <c r="J197" s="251"/>
      <c r="K197" s="243"/>
      <c r="L197" s="216">
        <v>0</v>
      </c>
      <c r="M197" s="2"/>
    </row>
    <row r="198" spans="1:13" ht="15.75">
      <c r="A198" s="245"/>
      <c r="B198" s="244"/>
      <c r="C198" s="243"/>
      <c r="D198" s="243"/>
      <c r="E198" s="244"/>
      <c r="F198" s="232"/>
      <c r="G198" s="197"/>
      <c r="H198" s="243"/>
      <c r="I198" s="243"/>
      <c r="J198" s="251"/>
      <c r="K198" s="243"/>
      <c r="L198" s="216">
        <v>0</v>
      </c>
      <c r="M198" s="2"/>
    </row>
    <row r="199" spans="1:13" ht="15.75">
      <c r="A199" s="245"/>
      <c r="B199" s="244"/>
      <c r="C199" s="243"/>
      <c r="D199" s="243"/>
      <c r="E199" s="244"/>
      <c r="F199" s="232"/>
      <c r="G199" s="197"/>
      <c r="H199" s="243"/>
      <c r="I199" s="243"/>
      <c r="J199" s="251"/>
      <c r="K199" s="243"/>
      <c r="L199" s="216">
        <v>0</v>
      </c>
      <c r="M199" s="2"/>
    </row>
    <row r="200" spans="1:13" ht="15.75">
      <c r="A200" s="245"/>
      <c r="B200" s="244"/>
      <c r="C200" s="243"/>
      <c r="D200" s="243"/>
      <c r="E200" s="244"/>
      <c r="F200" s="232"/>
      <c r="G200" s="197"/>
      <c r="H200" s="243"/>
      <c r="I200" s="243"/>
      <c r="J200" s="251"/>
      <c r="K200" s="243"/>
      <c r="L200" s="216">
        <v>0</v>
      </c>
      <c r="M200" s="2"/>
    </row>
    <row r="201" spans="1:13" ht="15.75">
      <c r="A201" s="245"/>
      <c r="B201" s="244"/>
      <c r="C201" s="243"/>
      <c r="D201" s="243"/>
      <c r="E201" s="244"/>
      <c r="F201" s="232"/>
      <c r="G201" s="197"/>
      <c r="H201" s="243"/>
      <c r="I201" s="243"/>
      <c r="J201" s="251"/>
      <c r="K201" s="243"/>
      <c r="L201" s="216">
        <v>0</v>
      </c>
      <c r="M201" s="2"/>
    </row>
    <row r="202" spans="1:13" ht="15.75">
      <c r="A202" s="245"/>
      <c r="B202" s="244"/>
      <c r="C202" s="243"/>
      <c r="D202" s="243"/>
      <c r="E202" s="244"/>
      <c r="F202" s="232"/>
      <c r="G202" s="197"/>
      <c r="H202" s="243"/>
      <c r="I202" s="243"/>
      <c r="J202" s="251"/>
      <c r="K202" s="243"/>
      <c r="L202" s="216">
        <v>0</v>
      </c>
      <c r="M202" s="2"/>
    </row>
    <row r="203" spans="1:13" ht="15.75">
      <c r="A203" s="245"/>
      <c r="B203" s="244"/>
      <c r="C203" s="243"/>
      <c r="D203" s="243"/>
      <c r="E203" s="244"/>
      <c r="F203" s="232"/>
      <c r="G203" s="197"/>
      <c r="H203" s="243"/>
      <c r="I203" s="243"/>
      <c r="J203" s="251"/>
      <c r="K203" s="243"/>
      <c r="L203" s="216">
        <v>0</v>
      </c>
      <c r="M203" s="2"/>
    </row>
    <row r="204" spans="1:13" ht="15.75">
      <c r="A204" s="245"/>
      <c r="B204" s="244"/>
      <c r="C204" s="243"/>
      <c r="D204" s="243"/>
      <c r="E204" s="244"/>
      <c r="F204" s="232"/>
      <c r="G204" s="197"/>
      <c r="H204" s="243"/>
      <c r="I204" s="243"/>
      <c r="J204" s="251"/>
      <c r="K204" s="243"/>
      <c r="L204" s="216">
        <v>0</v>
      </c>
      <c r="M204" s="2"/>
    </row>
    <row r="205" spans="1:13" ht="15.75">
      <c r="A205" s="245"/>
      <c r="B205" s="244"/>
      <c r="C205" s="243"/>
      <c r="D205" s="243"/>
      <c r="E205" s="244"/>
      <c r="F205" s="232"/>
      <c r="G205" s="197"/>
      <c r="H205" s="243"/>
      <c r="I205" s="243"/>
      <c r="J205" s="251"/>
      <c r="K205" s="243"/>
      <c r="L205" s="216">
        <v>0</v>
      </c>
      <c r="M205" s="2"/>
    </row>
    <row r="206" spans="1:13" ht="15.75">
      <c r="A206" s="245"/>
      <c r="B206" s="244"/>
      <c r="C206" s="243"/>
      <c r="D206" s="243"/>
      <c r="E206" s="244"/>
      <c r="F206" s="232"/>
      <c r="G206" s="197"/>
      <c r="H206" s="243"/>
      <c r="I206" s="243"/>
      <c r="J206" s="251"/>
      <c r="K206" s="243"/>
      <c r="L206" s="216">
        <v>0</v>
      </c>
      <c r="M206" s="2"/>
    </row>
    <row r="207" spans="1:13" ht="15.75">
      <c r="A207" s="245"/>
      <c r="B207" s="244"/>
      <c r="C207" s="243"/>
      <c r="D207" s="243"/>
      <c r="E207" s="244"/>
      <c r="F207" s="232"/>
      <c r="G207" s="197"/>
      <c r="H207" s="243"/>
      <c r="I207" s="243"/>
      <c r="J207" s="251"/>
      <c r="K207" s="243"/>
      <c r="L207" s="216">
        <v>0</v>
      </c>
      <c r="M207" s="2"/>
    </row>
    <row r="208" spans="1:13" ht="15.75">
      <c r="A208" s="245"/>
      <c r="B208" s="244"/>
      <c r="C208" s="243"/>
      <c r="D208" s="243"/>
      <c r="E208" s="244"/>
      <c r="F208" s="232"/>
      <c r="G208" s="197"/>
      <c r="H208" s="243"/>
      <c r="I208" s="243"/>
      <c r="J208" s="251"/>
      <c r="K208" s="243"/>
      <c r="L208" s="216">
        <v>0</v>
      </c>
      <c r="M208" s="2"/>
    </row>
    <row r="209" spans="1:13" ht="15.75">
      <c r="A209" s="245"/>
      <c r="B209" s="244"/>
      <c r="C209" s="243"/>
      <c r="D209" s="243"/>
      <c r="E209" s="244"/>
      <c r="F209" s="232"/>
      <c r="G209" s="197"/>
      <c r="H209" s="243"/>
      <c r="I209" s="243"/>
      <c r="J209" s="251"/>
      <c r="K209" s="243"/>
      <c r="L209" s="216">
        <v>0</v>
      </c>
      <c r="M209" s="2"/>
    </row>
    <row r="210" spans="1:13" ht="15.75">
      <c r="A210" s="245"/>
      <c r="B210" s="244"/>
      <c r="C210" s="243"/>
      <c r="D210" s="243"/>
      <c r="E210" s="244"/>
      <c r="F210" s="232"/>
      <c r="G210" s="197"/>
      <c r="H210" s="243"/>
      <c r="I210" s="243"/>
      <c r="J210" s="251"/>
      <c r="K210" s="243"/>
      <c r="L210" s="216">
        <v>0</v>
      </c>
      <c r="M210" s="2"/>
    </row>
    <row r="211" spans="1:13" ht="15.75">
      <c r="A211" s="245"/>
      <c r="B211" s="244"/>
      <c r="C211" s="243"/>
      <c r="D211" s="243"/>
      <c r="E211" s="244"/>
      <c r="F211" s="232"/>
      <c r="G211" s="197"/>
      <c r="H211" s="243"/>
      <c r="I211" s="243"/>
      <c r="J211" s="251"/>
      <c r="K211" s="243"/>
      <c r="L211" s="216">
        <v>0</v>
      </c>
      <c r="M211" s="2"/>
    </row>
    <row r="212" spans="1:13" ht="15.75">
      <c r="A212" s="245"/>
      <c r="B212" s="244"/>
      <c r="C212" s="243"/>
      <c r="D212" s="243"/>
      <c r="E212" s="244"/>
      <c r="F212" s="232"/>
      <c r="G212" s="197"/>
      <c r="H212" s="243"/>
      <c r="I212" s="243"/>
      <c r="J212" s="251"/>
      <c r="K212" s="243"/>
      <c r="L212" s="216">
        <v>0</v>
      </c>
      <c r="M212" s="2"/>
    </row>
    <row r="213" spans="1:13" ht="15.75">
      <c r="A213" s="245"/>
      <c r="B213" s="244"/>
      <c r="C213" s="243"/>
      <c r="D213" s="243"/>
      <c r="E213" s="244"/>
      <c r="F213" s="232"/>
      <c r="G213" s="197"/>
      <c r="H213" s="243"/>
      <c r="I213" s="243"/>
      <c r="J213" s="251"/>
      <c r="K213" s="243"/>
      <c r="L213" s="216">
        <v>0</v>
      </c>
      <c r="M213" s="2"/>
    </row>
    <row r="214" spans="1:13" ht="15.75">
      <c r="A214" s="245"/>
      <c r="B214" s="244"/>
      <c r="C214" s="243"/>
      <c r="D214" s="243"/>
      <c r="E214" s="244"/>
      <c r="F214" s="232"/>
      <c r="G214" s="197"/>
      <c r="H214" s="243"/>
      <c r="I214" s="243"/>
      <c r="J214" s="251"/>
      <c r="K214" s="243"/>
      <c r="L214" s="216">
        <v>0</v>
      </c>
      <c r="M214" s="2"/>
    </row>
    <row r="215" spans="1:13" ht="15.75">
      <c r="A215" s="245"/>
      <c r="B215" s="244"/>
      <c r="C215" s="243"/>
      <c r="D215" s="243"/>
      <c r="E215" s="244"/>
      <c r="F215" s="232"/>
      <c r="G215" s="197"/>
      <c r="H215" s="243"/>
      <c r="I215" s="243"/>
      <c r="J215" s="251"/>
      <c r="K215" s="243"/>
      <c r="L215" s="216">
        <v>0</v>
      </c>
      <c r="M215" s="2"/>
    </row>
    <row r="216" spans="1:13" ht="15.75">
      <c r="A216" s="245"/>
      <c r="B216" s="244"/>
      <c r="C216" s="243"/>
      <c r="D216" s="243"/>
      <c r="E216" s="244"/>
      <c r="F216" s="232"/>
      <c r="G216" s="197"/>
      <c r="H216" s="243"/>
      <c r="I216" s="243"/>
      <c r="J216" s="251"/>
      <c r="K216" s="243"/>
      <c r="L216" s="216">
        <v>0</v>
      </c>
      <c r="M216" s="2"/>
    </row>
    <row r="217" spans="1:13" ht="15.75">
      <c r="A217" s="245"/>
      <c r="B217" s="244"/>
      <c r="C217" s="243"/>
      <c r="D217" s="243"/>
      <c r="E217" s="244"/>
      <c r="F217" s="232"/>
      <c r="G217" s="197"/>
      <c r="H217" s="243"/>
      <c r="I217" s="243"/>
      <c r="J217" s="251"/>
      <c r="K217" s="243"/>
      <c r="L217" s="216">
        <v>0</v>
      </c>
      <c r="M217" s="2"/>
    </row>
    <row r="218" spans="1:13" ht="15.75">
      <c r="A218" s="245"/>
      <c r="B218" s="244"/>
      <c r="C218" s="243"/>
      <c r="D218" s="243"/>
      <c r="E218" s="244"/>
      <c r="F218" s="232"/>
      <c r="G218" s="197"/>
      <c r="H218" s="243"/>
      <c r="I218" s="243"/>
      <c r="J218" s="251"/>
      <c r="K218" s="243"/>
      <c r="L218" s="216">
        <v>0</v>
      </c>
      <c r="M218" s="2"/>
    </row>
  </sheetData>
  <customSheetViews>
    <customSheetView guid="{6AC9DC6A-6AFE-4FBF-BE69-2D4F84D27B2A}" fitToPage="1" topLeftCell="C1">
      <selection activeCell="A42" sqref="A1:L42"/>
      <pageMargins left="0.23622047244094488" right="0.23622047244094488" top="0.74803149606299213" bottom="0.74803149606299213" header="0.31496062992125984" footer="0.31496062992125984"/>
      <pageSetup paperSize="9" scale="35" orientation="landscape" r:id="rId1"/>
    </customSheetView>
  </customSheetViews>
  <pageMargins left="0.23622047244094488" right="0.23622047244094488" top="0.74803149606299213" bottom="0.74803149606299213" header="0.31496062992125984" footer="0.31496062992125984"/>
  <pageSetup paperSize="9" scale="35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5"/>
  <sheetViews>
    <sheetView zoomScale="80" zoomScaleNormal="80" workbookViewId="0">
      <selection activeCell="C2" sqref="C2:H2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33" t="s">
        <v>391</v>
      </c>
      <c r="B1" s="33" t="s">
        <v>392</v>
      </c>
      <c r="C1" s="34" t="s">
        <v>744</v>
      </c>
      <c r="D1" s="34" t="s">
        <v>745</v>
      </c>
      <c r="E1" s="34" t="s">
        <v>746</v>
      </c>
      <c r="F1" s="34" t="s">
        <v>747</v>
      </c>
      <c r="G1" s="34" t="s">
        <v>748</v>
      </c>
      <c r="H1" s="34" t="s">
        <v>749</v>
      </c>
    </row>
    <row r="2" spans="1:10" ht="15.75">
      <c r="A2" s="165" t="s">
        <v>407</v>
      </c>
      <c r="B2" s="166" t="s">
        <v>750</v>
      </c>
      <c r="C2" s="179">
        <v>833004</v>
      </c>
      <c r="D2" s="180" t="s">
        <v>740</v>
      </c>
      <c r="E2" s="181">
        <v>506939.71</v>
      </c>
      <c r="F2" s="182" t="s">
        <v>751</v>
      </c>
      <c r="G2" s="183" t="s">
        <v>740</v>
      </c>
      <c r="H2" s="184">
        <v>506939.71</v>
      </c>
      <c r="I2" s="72"/>
      <c r="J2" s="72"/>
    </row>
    <row r="3" spans="1:10" s="72" customFormat="1" ht="15.75">
      <c r="A3" s="165"/>
      <c r="B3" s="166"/>
      <c r="C3" s="144"/>
      <c r="D3" s="166"/>
      <c r="E3" s="185"/>
      <c r="F3" s="186"/>
      <c r="G3" s="187"/>
      <c r="H3" s="188"/>
    </row>
    <row r="4" spans="1:10" s="1" customFormat="1">
      <c r="C4" s="189"/>
      <c r="D4" s="190"/>
      <c r="F4" s="189"/>
      <c r="G4" s="189"/>
    </row>
    <row r="5" spans="1:10" s="1" customFormat="1">
      <c r="C5" s="189"/>
      <c r="D5" s="190"/>
      <c r="F5" s="189"/>
      <c r="G5" s="189"/>
    </row>
    <row r="6" spans="1:10" s="1" customFormat="1">
      <c r="C6" s="189"/>
      <c r="D6" s="190"/>
      <c r="F6" s="189"/>
      <c r="G6" s="189"/>
    </row>
    <row r="7" spans="1:10" s="1" customFormat="1">
      <c r="C7" s="189"/>
      <c r="D7" s="190"/>
      <c r="F7" s="189"/>
      <c r="G7" s="189"/>
    </row>
    <row r="8" spans="1:10" s="1" customFormat="1">
      <c r="C8" s="189"/>
      <c r="D8" s="190"/>
      <c r="F8" s="189"/>
      <c r="G8" s="189"/>
    </row>
    <row r="9" spans="1:10" s="1" customFormat="1">
      <c r="C9" s="189"/>
      <c r="D9" s="190"/>
      <c r="F9" s="189"/>
      <c r="G9" s="189"/>
    </row>
    <row r="10" spans="1:10" s="1" customFormat="1">
      <c r="C10" s="189"/>
      <c r="D10" s="190"/>
      <c r="F10" s="189"/>
      <c r="G10" s="189"/>
    </row>
    <row r="11" spans="1:10" s="1" customFormat="1">
      <c r="C11" s="189"/>
      <c r="D11" s="190"/>
      <c r="F11" s="189"/>
      <c r="G11" s="189"/>
    </row>
    <row r="12" spans="1:10" s="1" customFormat="1">
      <c r="C12" s="189"/>
      <c r="D12" s="190"/>
      <c r="F12" s="189"/>
      <c r="G12" s="189"/>
    </row>
    <row r="13" spans="1:10" s="1" customFormat="1">
      <c r="C13" s="189"/>
      <c r="D13" s="190"/>
      <c r="F13" s="189"/>
      <c r="G13" s="189"/>
    </row>
    <row r="14" spans="1:10" s="1" customFormat="1">
      <c r="C14" s="189"/>
      <c r="D14" s="190"/>
      <c r="F14" s="189"/>
      <c r="G14" s="189"/>
    </row>
    <row r="15" spans="1:10" s="1" customFormat="1">
      <c r="C15" s="189"/>
      <c r="D15" s="190"/>
      <c r="F15" s="189"/>
      <c r="G15" s="189"/>
    </row>
    <row r="16" spans="1:10" s="1" customFormat="1">
      <c r="C16" s="189"/>
      <c r="D16" s="190"/>
      <c r="F16" s="189"/>
      <c r="G16" s="189"/>
    </row>
    <row r="17" spans="3:7" s="1" customFormat="1">
      <c r="C17" s="189"/>
      <c r="D17" s="190"/>
      <c r="F17" s="189"/>
      <c r="G17" s="189"/>
    </row>
    <row r="18" spans="3:7" s="1" customFormat="1">
      <c r="C18" s="189"/>
      <c r="D18" s="190"/>
      <c r="F18" s="189"/>
      <c r="G18" s="189"/>
    </row>
    <row r="19" spans="3:7" s="1" customFormat="1">
      <c r="C19" s="189"/>
      <c r="D19" s="190"/>
      <c r="F19" s="189"/>
      <c r="G19" s="189"/>
    </row>
    <row r="20" spans="3:7" s="1" customFormat="1">
      <c r="C20" s="189"/>
      <c r="D20" s="190"/>
      <c r="F20" s="189"/>
      <c r="G20" s="189"/>
    </row>
    <row r="21" spans="3:7" s="1" customFormat="1">
      <c r="C21" s="189"/>
      <c r="D21" s="190"/>
      <c r="F21" s="189"/>
      <c r="G21" s="189"/>
    </row>
    <row r="22" spans="3:7" s="1" customFormat="1">
      <c r="C22" s="189"/>
      <c r="D22" s="190"/>
      <c r="F22" s="189"/>
      <c r="G22" s="189"/>
    </row>
    <row r="23" spans="3:7" s="1" customFormat="1">
      <c r="C23" s="189"/>
      <c r="D23" s="190"/>
      <c r="F23" s="189"/>
      <c r="G23" s="189"/>
    </row>
    <row r="24" spans="3:7" s="1" customFormat="1">
      <c r="C24" s="189"/>
      <c r="D24" s="190"/>
      <c r="F24" s="189"/>
      <c r="G24" s="189"/>
    </row>
    <row r="25" spans="3:7" s="1" customFormat="1">
      <c r="C25" s="189"/>
      <c r="D25" s="190"/>
      <c r="F25" s="189"/>
      <c r="G25" s="189"/>
    </row>
    <row r="26" spans="3:7" s="1" customFormat="1">
      <c r="C26" s="189"/>
      <c r="D26" s="190"/>
      <c r="F26" s="189"/>
      <c r="G26" s="189"/>
    </row>
    <row r="27" spans="3:7" s="1" customFormat="1">
      <c r="C27" s="189"/>
      <c r="D27" s="190"/>
      <c r="F27" s="189"/>
      <c r="G27" s="189"/>
    </row>
    <row r="28" spans="3:7" s="1" customFormat="1">
      <c r="C28" s="189"/>
      <c r="D28" s="190"/>
      <c r="F28" s="189"/>
      <c r="G28" s="189"/>
    </row>
    <row r="29" spans="3:7" s="1" customFormat="1">
      <c r="C29" s="189"/>
      <c r="D29" s="190"/>
      <c r="F29" s="189"/>
      <c r="G29" s="189"/>
    </row>
    <row r="30" spans="3:7" s="1" customFormat="1">
      <c r="C30" s="189"/>
      <c r="D30" s="190"/>
      <c r="F30" s="189"/>
      <c r="G30" s="189"/>
    </row>
    <row r="31" spans="3:7" s="1" customFormat="1">
      <c r="C31" s="189"/>
      <c r="D31" s="190"/>
      <c r="F31" s="189"/>
      <c r="G31" s="189"/>
    </row>
    <row r="32" spans="3:7" s="1" customFormat="1">
      <c r="D32" s="177"/>
    </row>
    <row r="33" spans="4:4" s="1" customFormat="1">
      <c r="D33" s="177"/>
    </row>
    <row r="34" spans="4:4" s="1" customFormat="1">
      <c r="D34" s="177"/>
    </row>
    <row r="35" spans="4:4" s="1" customFormat="1">
      <c r="D35" s="177"/>
    </row>
    <row r="36" spans="4:4" s="1" customFormat="1">
      <c r="D36" s="177"/>
    </row>
    <row r="37" spans="4:4" s="1" customFormat="1">
      <c r="D37" s="177"/>
    </row>
    <row r="38" spans="4:4" s="1" customFormat="1">
      <c r="D38" s="177"/>
    </row>
    <row r="39" spans="4:4" s="1" customFormat="1">
      <c r="D39" s="177"/>
    </row>
    <row r="40" spans="4:4" s="1" customFormat="1">
      <c r="D40" s="177"/>
    </row>
    <row r="41" spans="4:4" s="1" customFormat="1">
      <c r="D41" s="177"/>
    </row>
    <row r="42" spans="4:4" s="1" customFormat="1">
      <c r="D42" s="177"/>
    </row>
    <row r="43" spans="4:4" s="1" customFormat="1">
      <c r="D43" s="177"/>
    </row>
    <row r="44" spans="4:4" s="1" customFormat="1">
      <c r="D44" s="177"/>
    </row>
    <row r="45" spans="4:4" s="1" customFormat="1">
      <c r="D45" s="177"/>
    </row>
    <row r="46" spans="4:4" s="1" customFormat="1">
      <c r="D46" s="177"/>
    </row>
    <row r="47" spans="4:4" s="1" customFormat="1">
      <c r="D47" s="177"/>
    </row>
    <row r="48" spans="4:4" s="1" customFormat="1">
      <c r="D48" s="177"/>
    </row>
    <row r="49" spans="4:4" s="1" customFormat="1">
      <c r="D49" s="177"/>
    </row>
    <row r="50" spans="4:4" s="1" customFormat="1">
      <c r="D50" s="177"/>
    </row>
    <row r="51" spans="4:4" s="1" customFormat="1">
      <c r="D51" s="177"/>
    </row>
    <row r="52" spans="4:4" s="1" customFormat="1">
      <c r="D52" s="177"/>
    </row>
    <row r="53" spans="4:4" s="1" customFormat="1">
      <c r="D53" s="177"/>
    </row>
    <row r="54" spans="4:4" s="1" customFormat="1">
      <c r="D54" s="177"/>
    </row>
    <row r="55" spans="4:4" s="1" customFormat="1">
      <c r="D55" s="177"/>
    </row>
    <row r="56" spans="4:4" s="1" customFormat="1">
      <c r="D56" s="177"/>
    </row>
    <row r="57" spans="4:4" s="1" customFormat="1">
      <c r="D57" s="177"/>
    </row>
    <row r="58" spans="4:4" s="1" customFormat="1">
      <c r="D58" s="177"/>
    </row>
    <row r="59" spans="4:4" s="1" customFormat="1">
      <c r="D59" s="177"/>
    </row>
    <row r="60" spans="4:4" s="1" customFormat="1">
      <c r="D60" s="177"/>
    </row>
    <row r="61" spans="4:4" s="1" customFormat="1">
      <c r="D61" s="177"/>
    </row>
    <row r="62" spans="4:4" s="1" customFormat="1">
      <c r="D62" s="177"/>
    </row>
    <row r="63" spans="4:4" s="1" customFormat="1">
      <c r="D63" s="177"/>
    </row>
    <row r="64" spans="4:4" s="1" customFormat="1">
      <c r="D64" s="177"/>
    </row>
    <row r="65" spans="4:4" s="1" customFormat="1">
      <c r="D65" s="177"/>
    </row>
    <row r="66" spans="4:4" s="1" customFormat="1">
      <c r="D66" s="177"/>
    </row>
    <row r="67" spans="4:4" s="1" customFormat="1">
      <c r="D67" s="177"/>
    </row>
    <row r="68" spans="4:4" s="1" customFormat="1">
      <c r="D68" s="177"/>
    </row>
    <row r="69" spans="4:4" s="1" customFormat="1">
      <c r="D69" s="177"/>
    </row>
    <row r="70" spans="4:4" s="1" customFormat="1">
      <c r="D70" s="177"/>
    </row>
    <row r="71" spans="4:4" s="1" customFormat="1">
      <c r="D71" s="177"/>
    </row>
    <row r="72" spans="4:4" s="1" customFormat="1">
      <c r="D72" s="177"/>
    </row>
    <row r="73" spans="4:4" s="1" customFormat="1">
      <c r="D73" s="177"/>
    </row>
    <row r="74" spans="4:4" s="1" customFormat="1">
      <c r="D74" s="177"/>
    </row>
    <row r="75" spans="4:4" s="1" customFormat="1">
      <c r="D75" s="177"/>
    </row>
    <row r="76" spans="4:4" s="1" customFormat="1">
      <c r="D76" s="177"/>
    </row>
    <row r="77" spans="4:4" s="1" customFormat="1">
      <c r="D77" s="177"/>
    </row>
    <row r="78" spans="4:4" s="1" customFormat="1">
      <c r="D78" s="177"/>
    </row>
    <row r="79" spans="4:4" s="1" customFormat="1">
      <c r="D79" s="177"/>
    </row>
    <row r="80" spans="4:4" s="1" customFormat="1">
      <c r="D80" s="177"/>
    </row>
    <row r="81" spans="4:4" s="1" customFormat="1">
      <c r="D81" s="177"/>
    </row>
    <row r="82" spans="4:4" s="1" customFormat="1">
      <c r="D82" s="177"/>
    </row>
    <row r="83" spans="4:4" s="1" customFormat="1">
      <c r="D83" s="177"/>
    </row>
    <row r="84" spans="4:4" s="1" customFormat="1">
      <c r="D84" s="177"/>
    </row>
    <row r="85" spans="4:4" s="1" customFormat="1">
      <c r="D85" s="177"/>
    </row>
    <row r="86" spans="4:4" s="1" customFormat="1">
      <c r="D86" s="177"/>
    </row>
    <row r="87" spans="4:4" s="1" customFormat="1">
      <c r="D87" s="177"/>
    </row>
    <row r="88" spans="4:4" s="1" customFormat="1">
      <c r="D88" s="177"/>
    </row>
    <row r="89" spans="4:4" s="1" customFormat="1">
      <c r="D89" s="177"/>
    </row>
    <row r="90" spans="4:4" s="1" customFormat="1">
      <c r="D90" s="177"/>
    </row>
    <row r="91" spans="4:4" s="1" customFormat="1">
      <c r="D91" s="177"/>
    </row>
    <row r="92" spans="4:4" s="1" customFormat="1">
      <c r="D92" s="177"/>
    </row>
    <row r="93" spans="4:4" s="1" customFormat="1">
      <c r="D93" s="177"/>
    </row>
    <row r="94" spans="4:4" s="1" customFormat="1">
      <c r="D94" s="177"/>
    </row>
    <row r="95" spans="4:4" s="1" customFormat="1">
      <c r="D95" s="177"/>
    </row>
    <row r="96" spans="4:4" s="1" customFormat="1">
      <c r="D96" s="177"/>
    </row>
    <row r="97" spans="4:4" s="1" customFormat="1">
      <c r="D97" s="177"/>
    </row>
    <row r="98" spans="4:4" s="1" customFormat="1">
      <c r="D98" s="177"/>
    </row>
    <row r="99" spans="4:4" s="1" customFormat="1">
      <c r="D99" s="177"/>
    </row>
    <row r="100" spans="4:4" s="1" customFormat="1">
      <c r="D100" s="177"/>
    </row>
    <row r="101" spans="4:4" s="1" customFormat="1">
      <c r="D101" s="177"/>
    </row>
    <row r="102" spans="4:4" s="1" customFormat="1">
      <c r="D102" s="177"/>
    </row>
    <row r="103" spans="4:4" s="1" customFormat="1">
      <c r="D103" s="177"/>
    </row>
    <row r="104" spans="4:4" s="1" customFormat="1">
      <c r="D104" s="177"/>
    </row>
    <row r="105" spans="4:4" s="1" customFormat="1">
      <c r="D105" s="177"/>
    </row>
    <row r="106" spans="4:4" s="1" customFormat="1">
      <c r="D106" s="177"/>
    </row>
    <row r="107" spans="4:4" s="1" customFormat="1">
      <c r="D107" s="177"/>
    </row>
    <row r="108" spans="4:4" s="1" customFormat="1">
      <c r="D108" s="177"/>
    </row>
    <row r="109" spans="4:4" s="1" customFormat="1">
      <c r="D109" s="177"/>
    </row>
    <row r="110" spans="4:4" s="1" customFormat="1">
      <c r="D110" s="177"/>
    </row>
    <row r="111" spans="4:4" s="1" customFormat="1">
      <c r="D111" s="177"/>
    </row>
    <row r="112" spans="4:4" s="1" customFormat="1">
      <c r="D112" s="177"/>
    </row>
    <row r="113" spans="4:4" s="1" customFormat="1">
      <c r="D113" s="177"/>
    </row>
    <row r="114" spans="4:4" s="1" customFormat="1">
      <c r="D114" s="177"/>
    </row>
    <row r="115" spans="4:4" s="1" customFormat="1">
      <c r="D115" s="177"/>
    </row>
  </sheetData>
  <protectedRanges>
    <protectedRange sqref="E3" name="Intervalo2_1_2"/>
    <protectedRange sqref="C3:D3" name="Intervalo2_1_2_2"/>
    <protectedRange sqref="G3" name="Intervalo2_1_2_3_2"/>
    <protectedRange sqref="F3" name="Intervalo2_1_2_3_1_1"/>
    <protectedRange sqref="E2" name="Intervalo2_1_2_1"/>
    <protectedRange sqref="C2:D2" name="Intervalo2_1_2_2_1"/>
    <protectedRange sqref="G2" name="Intervalo2_1_2_3_2_1"/>
    <protectedRange sqref="F2" name="Intervalo2_1_2_3_1_1_1"/>
  </protectedRanges>
  <customSheetViews>
    <customSheetView guid="{6AC9DC6A-6AFE-4FBF-BE69-2D4F84D27B2A}" scale="80">
      <selection activeCell="C2" sqref="C2:H2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0" orientation="landscape"/>
    </customSheetView>
  </customSheetViews>
  <printOptions horizontalCentered="1" verticalCentered="1"/>
  <pageMargins left="0.511811023622047" right="0.511811023622047" top="0.78740157480314998" bottom="0.78740157480314998" header="0.31496062992126" footer="0.31496062992126"/>
  <pageSetup paperSize="9" scale="5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9"/>
  <sheetViews>
    <sheetView zoomScale="70" zoomScaleNormal="70" workbookViewId="0">
      <selection activeCell="F7" sqref="F7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38.5703125" style="2" customWidth="1"/>
    <col min="5" max="5" width="51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33" t="s">
        <v>391</v>
      </c>
      <c r="B1" s="33" t="s">
        <v>392</v>
      </c>
      <c r="C1" s="34" t="s">
        <v>752</v>
      </c>
      <c r="D1" s="34" t="s">
        <v>753</v>
      </c>
      <c r="E1" s="34" t="s">
        <v>754</v>
      </c>
      <c r="F1" s="34" t="s">
        <v>755</v>
      </c>
      <c r="G1" s="34" t="s">
        <v>612</v>
      </c>
    </row>
    <row r="2" spans="1:9">
      <c r="A2" s="165" t="s">
        <v>407</v>
      </c>
      <c r="B2" s="166" t="s">
        <v>750</v>
      </c>
      <c r="C2" s="165" t="s">
        <v>407</v>
      </c>
      <c r="D2" s="167" t="s">
        <v>756</v>
      </c>
      <c r="E2" s="168" t="s">
        <v>757</v>
      </c>
      <c r="F2" s="169" t="s">
        <v>701</v>
      </c>
      <c r="G2" s="170">
        <f>758.56+2924.5</f>
        <v>3683.06</v>
      </c>
      <c r="H2" s="72"/>
      <c r="I2" s="72"/>
    </row>
    <row r="3" spans="1:9" s="72" customFormat="1" ht="15.75">
      <c r="A3" s="49"/>
      <c r="B3" s="50"/>
      <c r="C3" s="171"/>
      <c r="D3" s="172"/>
      <c r="E3" s="173"/>
      <c r="F3" s="174"/>
      <c r="G3" s="56">
        <v>0</v>
      </c>
    </row>
    <row r="4" spans="1:9" ht="15.75">
      <c r="A4" s="49"/>
      <c r="B4" s="50"/>
      <c r="C4" s="175"/>
      <c r="D4" s="176"/>
      <c r="E4" s="173"/>
      <c r="F4" s="174"/>
      <c r="G4" s="56">
        <v>0</v>
      </c>
      <c r="H4" s="72"/>
      <c r="I4" s="72"/>
    </row>
    <row r="5" spans="1:9" s="72" customFormat="1" ht="15.75">
      <c r="A5" s="49"/>
      <c r="B5" s="50"/>
      <c r="C5" s="175"/>
      <c r="D5" s="172"/>
      <c r="E5" s="173"/>
      <c r="F5" s="174"/>
      <c r="G5" s="56">
        <v>0</v>
      </c>
    </row>
    <row r="6" spans="1:9" ht="15.75">
      <c r="A6" s="49"/>
      <c r="B6" s="50"/>
      <c r="C6" s="175"/>
      <c r="D6" s="172"/>
      <c r="E6" s="173"/>
      <c r="F6" s="174"/>
      <c r="G6" s="56">
        <v>0</v>
      </c>
      <c r="H6" s="72"/>
      <c r="I6" s="72"/>
    </row>
    <row r="7" spans="1:9" ht="15.75">
      <c r="A7" s="49"/>
      <c r="B7" s="50"/>
      <c r="C7" s="175"/>
      <c r="D7" s="172"/>
      <c r="E7" s="173"/>
      <c r="F7" s="174"/>
      <c r="G7" s="56">
        <v>0</v>
      </c>
      <c r="H7" s="72"/>
      <c r="I7" s="72"/>
    </row>
    <row r="8" spans="1:9" s="72" customFormat="1" ht="15.75">
      <c r="A8" s="49"/>
      <c r="B8" s="50"/>
      <c r="C8" s="175"/>
      <c r="D8" s="172"/>
      <c r="E8" s="173"/>
      <c r="F8" s="174"/>
      <c r="G8" s="56">
        <v>0</v>
      </c>
    </row>
    <row r="9" spans="1:9" s="1" customFormat="1">
      <c r="E9" s="177"/>
    </row>
    <row r="10" spans="1:9" s="1" customFormat="1">
      <c r="E10" s="177"/>
    </row>
    <row r="11" spans="1:9" s="1" customFormat="1">
      <c r="E11" s="177"/>
    </row>
    <row r="12" spans="1:9" s="1" customFormat="1">
      <c r="E12" s="177"/>
    </row>
    <row r="13" spans="1:9" s="1" customFormat="1">
      <c r="E13" s="177"/>
    </row>
    <row r="14" spans="1:9" s="1" customFormat="1">
      <c r="E14" s="177"/>
    </row>
    <row r="15" spans="1:9" s="1" customFormat="1">
      <c r="E15" s="177"/>
    </row>
    <row r="16" spans="1:9" s="1" customFormat="1">
      <c r="E16" s="177"/>
    </row>
    <row r="17" spans="5:5" s="1" customFormat="1">
      <c r="E17" s="177"/>
    </row>
    <row r="18" spans="5:5" s="1" customFormat="1">
      <c r="E18" s="177"/>
    </row>
    <row r="19" spans="5:5" s="1" customFormat="1">
      <c r="E19" s="177"/>
    </row>
    <row r="20" spans="5:5" s="1" customFormat="1">
      <c r="E20" s="177"/>
    </row>
    <row r="21" spans="5:5" s="1" customFormat="1">
      <c r="E21" s="177"/>
    </row>
    <row r="22" spans="5:5" s="1" customFormat="1">
      <c r="E22" s="177"/>
    </row>
    <row r="23" spans="5:5" s="1" customFormat="1">
      <c r="E23" s="177"/>
    </row>
    <row r="24" spans="5:5" s="1" customFormat="1">
      <c r="E24" s="177"/>
    </row>
    <row r="25" spans="5:5" s="1" customFormat="1">
      <c r="E25" s="177"/>
    </row>
    <row r="26" spans="5:5" s="1" customFormat="1">
      <c r="E26" s="177"/>
    </row>
    <row r="27" spans="5:5" s="1" customFormat="1">
      <c r="E27" s="177"/>
    </row>
    <row r="28" spans="5:5" s="1" customFormat="1">
      <c r="E28" s="177"/>
    </row>
    <row r="29" spans="5:5" s="1" customFormat="1">
      <c r="E29" s="177"/>
    </row>
    <row r="30" spans="5:5" s="1" customFormat="1">
      <c r="E30" s="177"/>
    </row>
    <row r="31" spans="5:5" s="1" customFormat="1">
      <c r="E31" s="177"/>
    </row>
    <row r="32" spans="5:5" s="1" customFormat="1">
      <c r="E32" s="177"/>
    </row>
    <row r="33" spans="2:5" s="1" customFormat="1">
      <c r="E33" s="177"/>
    </row>
    <row r="34" spans="2:5" s="1" customFormat="1">
      <c r="E34" s="177"/>
    </row>
    <row r="35" spans="2:5" s="1" customFormat="1">
      <c r="E35" s="177"/>
    </row>
    <row r="36" spans="2:5" s="1" customFormat="1">
      <c r="E36" s="177"/>
    </row>
    <row r="37" spans="2:5" s="1" customFormat="1">
      <c r="E37" s="177"/>
    </row>
    <row r="38" spans="2:5" s="1" customFormat="1">
      <c r="E38" s="177"/>
    </row>
    <row r="39" spans="2:5" s="1" customFormat="1">
      <c r="E39" s="177"/>
    </row>
    <row r="40" spans="2:5" s="1" customFormat="1">
      <c r="E40" s="177"/>
    </row>
    <row r="41" spans="2:5" s="1" customFormat="1">
      <c r="E41" s="177"/>
    </row>
    <row r="42" spans="2:5" s="1" customFormat="1">
      <c r="E42" s="177"/>
    </row>
    <row r="43" spans="2:5" s="1" customFormat="1">
      <c r="E43" s="177"/>
    </row>
    <row r="44" spans="2:5" s="1" customFormat="1">
      <c r="E44" s="177"/>
    </row>
    <row r="45" spans="2:5" s="1" customFormat="1">
      <c r="B45" s="178" t="s">
        <v>758</v>
      </c>
      <c r="E45" s="177"/>
    </row>
    <row r="46" spans="2:5" s="1" customFormat="1">
      <c r="E46" s="177"/>
    </row>
    <row r="47" spans="2:5" s="1" customFormat="1">
      <c r="E47" s="177"/>
    </row>
    <row r="48" spans="2:5" s="1" customFormat="1">
      <c r="E48" s="177"/>
    </row>
    <row r="49" spans="5:5" s="1" customFormat="1">
      <c r="E49" s="177"/>
    </row>
    <row r="50" spans="5:5" s="1" customFormat="1">
      <c r="E50" s="177"/>
    </row>
    <row r="51" spans="5:5" s="1" customFormat="1">
      <c r="E51" s="177"/>
    </row>
    <row r="52" spans="5:5" s="1" customFormat="1">
      <c r="E52" s="177"/>
    </row>
    <row r="53" spans="5:5" s="1" customFormat="1">
      <c r="E53" s="177"/>
    </row>
    <row r="54" spans="5:5" s="1" customFormat="1">
      <c r="E54" s="177"/>
    </row>
    <row r="55" spans="5:5" s="1" customFormat="1">
      <c r="E55" s="177"/>
    </row>
    <row r="56" spans="5:5" s="1" customFormat="1">
      <c r="E56" s="177"/>
    </row>
    <row r="57" spans="5:5" s="1" customFormat="1">
      <c r="E57" s="177"/>
    </row>
    <row r="58" spans="5:5" s="1" customFormat="1">
      <c r="E58" s="177"/>
    </row>
    <row r="59" spans="5:5" s="1" customFormat="1">
      <c r="E59" s="177"/>
    </row>
    <row r="60" spans="5:5" s="1" customFormat="1">
      <c r="E60" s="177"/>
    </row>
    <row r="61" spans="5:5" s="1" customFormat="1">
      <c r="E61" s="177"/>
    </row>
    <row r="62" spans="5:5" s="1" customFormat="1">
      <c r="E62" s="177"/>
    </row>
    <row r="63" spans="5:5" s="1" customFormat="1">
      <c r="E63" s="177"/>
    </row>
    <row r="64" spans="5:5" s="1" customFormat="1">
      <c r="E64" s="177"/>
    </row>
    <row r="65" spans="5:5" s="1" customFormat="1">
      <c r="E65" s="177"/>
    </row>
    <row r="66" spans="5:5" s="1" customFormat="1">
      <c r="E66" s="177"/>
    </row>
    <row r="67" spans="5:5" s="1" customFormat="1">
      <c r="E67" s="177"/>
    </row>
    <row r="68" spans="5:5" s="1" customFormat="1">
      <c r="E68" s="177"/>
    </row>
    <row r="69" spans="5:5" s="1" customFormat="1">
      <c r="E69" s="177"/>
    </row>
    <row r="70" spans="5:5" s="1" customFormat="1">
      <c r="E70" s="177"/>
    </row>
    <row r="71" spans="5:5" s="1" customFormat="1">
      <c r="E71" s="177"/>
    </row>
    <row r="72" spans="5:5" s="1" customFormat="1">
      <c r="E72" s="177"/>
    </row>
    <row r="73" spans="5:5" s="1" customFormat="1">
      <c r="E73" s="177"/>
    </row>
    <row r="74" spans="5:5" s="1" customFormat="1">
      <c r="E74" s="177"/>
    </row>
    <row r="75" spans="5:5" s="1" customFormat="1">
      <c r="E75" s="177"/>
    </row>
    <row r="76" spans="5:5" s="1" customFormat="1">
      <c r="E76" s="177"/>
    </row>
    <row r="77" spans="5:5" s="1" customFormat="1">
      <c r="E77" s="177"/>
    </row>
    <row r="78" spans="5:5" s="1" customFormat="1">
      <c r="E78" s="177"/>
    </row>
    <row r="79" spans="5:5" s="1" customFormat="1">
      <c r="E79" s="177"/>
    </row>
    <row r="80" spans="5:5" s="1" customFormat="1">
      <c r="E80" s="177"/>
    </row>
    <row r="81" spans="5:5" s="1" customFormat="1">
      <c r="E81" s="177"/>
    </row>
    <row r="82" spans="5:5" s="1" customFormat="1">
      <c r="E82" s="177"/>
    </row>
    <row r="83" spans="5:5" s="1" customFormat="1">
      <c r="E83" s="177"/>
    </row>
    <row r="84" spans="5:5" s="1" customFormat="1">
      <c r="E84" s="177"/>
    </row>
    <row r="85" spans="5:5" s="1" customFormat="1">
      <c r="E85" s="177"/>
    </row>
    <row r="86" spans="5:5" s="1" customFormat="1">
      <c r="E86" s="177"/>
    </row>
    <row r="87" spans="5:5" s="1" customFormat="1">
      <c r="E87" s="177"/>
    </row>
    <row r="88" spans="5:5" s="1" customFormat="1">
      <c r="E88" s="177"/>
    </row>
    <row r="89" spans="5:5" s="1" customFormat="1">
      <c r="E89" s="177"/>
    </row>
    <row r="90" spans="5:5" s="1" customFormat="1">
      <c r="E90" s="177"/>
    </row>
    <row r="91" spans="5:5" s="1" customFormat="1">
      <c r="E91" s="177"/>
    </row>
    <row r="92" spans="5:5" s="1" customFormat="1">
      <c r="E92" s="177"/>
    </row>
    <row r="93" spans="5:5" s="1" customFormat="1">
      <c r="E93" s="177"/>
    </row>
    <row r="94" spans="5:5" s="1" customFormat="1">
      <c r="E94" s="177"/>
    </row>
    <row r="95" spans="5:5" s="1" customFormat="1">
      <c r="E95" s="177"/>
    </row>
    <row r="96" spans="5:5" s="1" customFormat="1">
      <c r="E96" s="177"/>
    </row>
    <row r="97" spans="5:5" s="1" customFormat="1">
      <c r="E97" s="177"/>
    </row>
    <row r="98" spans="5:5" s="1" customFormat="1">
      <c r="E98" s="177"/>
    </row>
    <row r="99" spans="5:5" s="1" customFormat="1">
      <c r="E99" s="177"/>
    </row>
    <row r="100" spans="5:5" s="1" customFormat="1">
      <c r="E100" s="177"/>
    </row>
    <row r="101" spans="5:5" s="1" customFormat="1">
      <c r="E101" s="177"/>
    </row>
    <row r="102" spans="5:5" s="1" customFormat="1">
      <c r="E102" s="177"/>
    </row>
    <row r="103" spans="5:5" s="1" customFormat="1">
      <c r="E103" s="177"/>
    </row>
    <row r="104" spans="5:5" s="1" customFormat="1">
      <c r="E104" s="177"/>
    </row>
    <row r="105" spans="5:5" s="1" customFormat="1">
      <c r="E105" s="177"/>
    </row>
    <row r="106" spans="5:5" s="1" customFormat="1">
      <c r="E106" s="177"/>
    </row>
    <row r="107" spans="5:5" s="1" customFormat="1">
      <c r="E107" s="177"/>
    </row>
    <row r="108" spans="5:5" s="1" customFormat="1">
      <c r="E108" s="177"/>
    </row>
    <row r="109" spans="5:5" s="1" customFormat="1">
      <c r="E109" s="177"/>
    </row>
    <row r="110" spans="5:5" s="1" customFormat="1">
      <c r="E110" s="177"/>
    </row>
    <row r="111" spans="5:5" s="1" customFormat="1">
      <c r="E111" s="177"/>
    </row>
    <row r="112" spans="5:5" s="1" customFormat="1">
      <c r="E112" s="177"/>
    </row>
    <row r="113" spans="5:5" s="1" customFormat="1">
      <c r="E113" s="177"/>
    </row>
    <row r="114" spans="5:5" s="1" customFormat="1">
      <c r="E114" s="177"/>
    </row>
    <row r="115" spans="5:5" s="1" customFormat="1">
      <c r="E115" s="177"/>
    </row>
    <row r="116" spans="5:5" s="1" customFormat="1">
      <c r="E116" s="177"/>
    </row>
    <row r="117" spans="5:5" s="1" customFormat="1">
      <c r="E117" s="177"/>
    </row>
    <row r="118" spans="5:5" s="1" customFormat="1">
      <c r="E118" s="177"/>
    </row>
    <row r="119" spans="5:5" s="1" customFormat="1">
      <c r="E119" s="177"/>
    </row>
  </sheetData>
  <protectedRanges>
    <protectedRange sqref="C3:F8" name="Intervalo2_1"/>
    <protectedRange sqref="B3:B8" name="Intervalo2"/>
    <protectedRange sqref="A3:A8" name="Intervalo2_2"/>
    <protectedRange sqref="D2:E2" name="Intervalo2_1_1"/>
    <protectedRange sqref="F2" name="Intervalo2_1_1_1"/>
  </protectedRanges>
  <customSheetViews>
    <customSheetView guid="{6AC9DC6A-6AFE-4FBF-BE69-2D4F84D27B2A}" scale="70">
      <selection activeCell="F7" sqref="F7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45" orientation="landscape"/>
    </customSheetView>
  </customSheetViews>
  <printOptions horizontalCentered="1" verticalCentered="1"/>
  <pageMargins left="0.511811023622047" right="0.511811023622047" top="0.78740157480314998" bottom="0.78740157480314998" header="0.31496062992126" footer="0.31496062992126"/>
  <pageSetup paperSize="9" scale="4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8"/>
  <sheetViews>
    <sheetView workbookViewId="0">
      <selection activeCell="I21" sqref="I21"/>
    </sheetView>
  </sheetViews>
  <sheetFormatPr defaultColWidth="9" defaultRowHeight="15"/>
  <cols>
    <col min="1" max="1" width="20.42578125" customWidth="1"/>
    <col min="2" max="2" width="49.5703125" customWidth="1"/>
    <col min="3" max="3" width="16.42578125" customWidth="1"/>
    <col min="4" max="4" width="57.28515625" customWidth="1"/>
    <col min="5" max="5" width="51" customWidth="1"/>
    <col min="6" max="6" width="12.85546875" customWidth="1"/>
    <col min="7" max="7" width="11.5703125" customWidth="1"/>
    <col min="8" max="8" width="14.28515625" customWidth="1"/>
    <col min="9" max="9" width="84" customWidth="1"/>
  </cols>
  <sheetData>
    <row r="1" spans="1:10" ht="32.25" customHeight="1">
      <c r="A1" s="33" t="s">
        <v>391</v>
      </c>
      <c r="B1" s="33" t="s">
        <v>392</v>
      </c>
      <c r="C1" s="77" t="s">
        <v>759</v>
      </c>
      <c r="D1" s="77" t="s">
        <v>760</v>
      </c>
      <c r="E1" s="77" t="s">
        <v>761</v>
      </c>
      <c r="F1" s="77" t="s">
        <v>762</v>
      </c>
      <c r="G1" s="77" t="s">
        <v>763</v>
      </c>
      <c r="H1" s="77" t="s">
        <v>764</v>
      </c>
      <c r="I1" s="77" t="s">
        <v>765</v>
      </c>
    </row>
    <row r="2" spans="1:10" ht="15" customHeight="1">
      <c r="A2" s="78" t="s">
        <v>407</v>
      </c>
      <c r="B2" s="79" t="s">
        <v>613</v>
      </c>
      <c r="C2" s="80">
        <v>31145185000156</v>
      </c>
      <c r="D2" s="81" t="s">
        <v>766</v>
      </c>
      <c r="E2" s="82" t="s">
        <v>767</v>
      </c>
      <c r="F2" s="83" t="s">
        <v>768</v>
      </c>
      <c r="G2" s="84">
        <v>44742</v>
      </c>
      <c r="H2" s="85">
        <v>7000</v>
      </c>
      <c r="I2" s="148" t="s">
        <v>769</v>
      </c>
      <c r="J2" s="72"/>
    </row>
    <row r="3" spans="1:10" ht="15" customHeight="1">
      <c r="A3" s="78" t="s">
        <v>407</v>
      </c>
      <c r="B3" s="79" t="s">
        <v>613</v>
      </c>
      <c r="C3" s="86" t="s">
        <v>708</v>
      </c>
      <c r="D3" s="81" t="s">
        <v>770</v>
      </c>
      <c r="E3" s="87" t="s">
        <v>771</v>
      </c>
      <c r="F3" s="88">
        <v>44652</v>
      </c>
      <c r="G3" s="89">
        <v>44742</v>
      </c>
      <c r="H3" s="85" t="s">
        <v>772</v>
      </c>
      <c r="I3" s="149" t="s">
        <v>773</v>
      </c>
    </row>
    <row r="4" spans="1:10" ht="15" customHeight="1">
      <c r="A4" s="78" t="s">
        <v>407</v>
      </c>
      <c r="B4" s="79" t="s">
        <v>613</v>
      </c>
      <c r="C4" s="90" t="s">
        <v>729</v>
      </c>
      <c r="D4" s="81" t="s">
        <v>774</v>
      </c>
      <c r="E4" s="91" t="s">
        <v>775</v>
      </c>
      <c r="F4" s="88">
        <v>44652</v>
      </c>
      <c r="G4" s="89">
        <v>44742</v>
      </c>
      <c r="H4" s="85" t="s">
        <v>772</v>
      </c>
      <c r="I4" s="150" t="s">
        <v>776</v>
      </c>
      <c r="J4" s="72"/>
    </row>
    <row r="5" spans="1:10" ht="15" customHeight="1">
      <c r="A5" s="78" t="s">
        <v>407</v>
      </c>
      <c r="B5" s="79" t="s">
        <v>613</v>
      </c>
      <c r="C5" s="92">
        <v>12882148000186</v>
      </c>
      <c r="D5" s="81" t="s">
        <v>777</v>
      </c>
      <c r="E5" s="91" t="s">
        <v>778</v>
      </c>
      <c r="F5" s="88">
        <v>44652</v>
      </c>
      <c r="G5" s="89">
        <v>44742</v>
      </c>
      <c r="H5" s="85">
        <v>450</v>
      </c>
      <c r="I5" s="151" t="s">
        <v>779</v>
      </c>
    </row>
    <row r="6" spans="1:10" ht="15" customHeight="1">
      <c r="A6" s="78" t="s">
        <v>407</v>
      </c>
      <c r="B6" s="79" t="s">
        <v>613</v>
      </c>
      <c r="C6" s="90" t="s">
        <v>737</v>
      </c>
      <c r="D6" s="81" t="s">
        <v>780</v>
      </c>
      <c r="E6" s="91" t="s">
        <v>781</v>
      </c>
      <c r="F6" s="88">
        <v>44652</v>
      </c>
      <c r="G6" s="89">
        <v>45017</v>
      </c>
      <c r="H6" s="85">
        <v>13000</v>
      </c>
      <c r="I6" s="151" t="s">
        <v>782</v>
      </c>
      <c r="J6" s="72"/>
    </row>
    <row r="7" spans="1:10" ht="15" customHeight="1">
      <c r="A7" s="78" t="s">
        <v>407</v>
      </c>
      <c r="B7" s="79" t="s">
        <v>613</v>
      </c>
      <c r="C7" s="90" t="s">
        <v>702</v>
      </c>
      <c r="D7" s="81" t="s">
        <v>783</v>
      </c>
      <c r="E7" s="91" t="s">
        <v>784</v>
      </c>
      <c r="F7" s="88">
        <v>44673</v>
      </c>
      <c r="G7" s="89">
        <v>45038</v>
      </c>
      <c r="H7" s="85">
        <v>0</v>
      </c>
      <c r="I7" s="151" t="s">
        <v>785</v>
      </c>
      <c r="J7" s="72"/>
    </row>
    <row r="8" spans="1:10" ht="15" customHeight="1">
      <c r="A8" s="78" t="s">
        <v>407</v>
      </c>
      <c r="B8" s="79" t="s">
        <v>613</v>
      </c>
      <c r="C8" s="93" t="s">
        <v>718</v>
      </c>
      <c r="D8" s="81" t="s">
        <v>786</v>
      </c>
      <c r="E8" s="82" t="s">
        <v>787</v>
      </c>
      <c r="F8" s="94" t="s">
        <v>788</v>
      </c>
      <c r="G8" s="95" t="s">
        <v>789</v>
      </c>
      <c r="H8" s="85">
        <v>1500</v>
      </c>
      <c r="I8" s="148" t="s">
        <v>790</v>
      </c>
    </row>
    <row r="9" spans="1:10" ht="15" customHeight="1">
      <c r="A9" s="78" t="s">
        <v>407</v>
      </c>
      <c r="B9" s="79" t="s">
        <v>613</v>
      </c>
      <c r="C9" s="96">
        <v>22544432000104</v>
      </c>
      <c r="D9" s="97" t="s">
        <v>791</v>
      </c>
      <c r="E9" s="82" t="s">
        <v>792</v>
      </c>
      <c r="F9" s="98">
        <v>44652</v>
      </c>
      <c r="G9" s="84">
        <v>45017</v>
      </c>
      <c r="H9" s="85">
        <v>0</v>
      </c>
      <c r="I9" s="148" t="s">
        <v>793</v>
      </c>
      <c r="J9" s="72"/>
    </row>
    <row r="10" spans="1:10" ht="15" customHeight="1">
      <c r="A10" s="78" t="s">
        <v>407</v>
      </c>
      <c r="B10" s="79" t="s">
        <v>613</v>
      </c>
      <c r="C10" s="96">
        <v>31698424000103</v>
      </c>
      <c r="D10" s="97" t="s">
        <v>794</v>
      </c>
      <c r="E10" s="82" t="s">
        <v>795</v>
      </c>
      <c r="F10" s="94" t="s">
        <v>788</v>
      </c>
      <c r="G10" s="84">
        <v>45017</v>
      </c>
      <c r="H10" s="85">
        <v>8000</v>
      </c>
      <c r="I10" s="148" t="s">
        <v>796</v>
      </c>
      <c r="J10" s="72"/>
    </row>
    <row r="11" spans="1:10" ht="15" customHeight="1">
      <c r="A11" s="78" t="s">
        <v>407</v>
      </c>
      <c r="B11" s="79" t="s">
        <v>613</v>
      </c>
      <c r="C11" s="99">
        <v>21216574000171</v>
      </c>
      <c r="D11" s="100" t="s">
        <v>797</v>
      </c>
      <c r="E11" s="82" t="s">
        <v>798</v>
      </c>
      <c r="F11" s="101">
        <v>44652</v>
      </c>
      <c r="G11" s="84">
        <v>45017</v>
      </c>
      <c r="H11" s="102">
        <v>5000</v>
      </c>
      <c r="I11" s="151" t="s">
        <v>799</v>
      </c>
    </row>
    <row r="12" spans="1:10" ht="15" customHeight="1">
      <c r="A12" s="78" t="s">
        <v>407</v>
      </c>
      <c r="B12" s="79" t="s">
        <v>613</v>
      </c>
      <c r="C12" s="103">
        <v>23691353000180</v>
      </c>
      <c r="D12" s="97" t="s">
        <v>678</v>
      </c>
      <c r="E12" s="82" t="s">
        <v>800</v>
      </c>
      <c r="F12" s="101">
        <v>44727</v>
      </c>
      <c r="G12" s="84">
        <v>45092</v>
      </c>
      <c r="H12" s="102">
        <v>1500</v>
      </c>
      <c r="I12" s="148" t="s">
        <v>801</v>
      </c>
      <c r="J12" s="72"/>
    </row>
    <row r="13" spans="1:10" ht="15" customHeight="1">
      <c r="A13" s="78" t="s">
        <v>407</v>
      </c>
      <c r="B13" s="79" t="s">
        <v>613</v>
      </c>
      <c r="C13" s="96">
        <v>34247406000195</v>
      </c>
      <c r="D13" s="97" t="s">
        <v>802</v>
      </c>
      <c r="E13" s="82" t="s">
        <v>803</v>
      </c>
      <c r="F13" s="101">
        <v>44682</v>
      </c>
      <c r="G13" s="84">
        <v>44835</v>
      </c>
      <c r="H13" s="104">
        <v>10000</v>
      </c>
      <c r="I13" s="148" t="s">
        <v>804</v>
      </c>
      <c r="J13" s="72"/>
    </row>
    <row r="14" spans="1:10" ht="15" customHeight="1">
      <c r="A14" s="78" t="s">
        <v>407</v>
      </c>
      <c r="B14" s="79" t="s">
        <v>613</v>
      </c>
      <c r="C14" s="105" t="s">
        <v>713</v>
      </c>
      <c r="D14" s="106" t="s">
        <v>805</v>
      </c>
      <c r="E14" s="39" t="s">
        <v>806</v>
      </c>
      <c r="F14" s="107" t="s">
        <v>807</v>
      </c>
      <c r="G14" s="108">
        <v>45017</v>
      </c>
      <c r="H14" s="109">
        <v>1010</v>
      </c>
      <c r="I14" s="152" t="s">
        <v>808</v>
      </c>
      <c r="J14" s="72"/>
    </row>
    <row r="15" spans="1:10" ht="15.75">
      <c r="A15" s="78"/>
      <c r="B15" s="79"/>
      <c r="C15" s="110"/>
      <c r="D15" s="97"/>
      <c r="E15" s="82"/>
      <c r="F15" s="94"/>
      <c r="G15" s="79"/>
      <c r="H15" s="111">
        <v>0</v>
      </c>
      <c r="I15" s="148"/>
      <c r="J15" s="72"/>
    </row>
    <row r="16" spans="1:10" ht="15.75">
      <c r="A16" s="78"/>
      <c r="B16" s="79"/>
      <c r="C16" s="96"/>
      <c r="D16" s="97"/>
      <c r="E16" s="82"/>
      <c r="F16" s="94"/>
      <c r="G16" s="79"/>
      <c r="H16" s="111">
        <v>0</v>
      </c>
      <c r="I16" s="148"/>
      <c r="J16" s="72"/>
    </row>
    <row r="17" spans="1:10" ht="15.75">
      <c r="A17" s="78"/>
      <c r="B17" s="79"/>
      <c r="C17" s="96"/>
      <c r="D17" s="97"/>
      <c r="E17" s="82"/>
      <c r="F17" s="94"/>
      <c r="G17" s="79"/>
      <c r="H17" s="111">
        <v>0</v>
      </c>
      <c r="I17" s="148"/>
      <c r="J17" s="72"/>
    </row>
    <row r="18" spans="1:10" ht="15.75">
      <c r="A18" s="78"/>
      <c r="B18" s="79"/>
      <c r="C18" s="99"/>
      <c r="D18" s="97"/>
      <c r="E18" s="91"/>
      <c r="F18" s="101"/>
      <c r="G18" s="79"/>
      <c r="H18" s="111">
        <v>0</v>
      </c>
      <c r="I18" s="151"/>
    </row>
    <row r="19" spans="1:10" ht="15.75">
      <c r="A19" s="78"/>
      <c r="B19" s="79"/>
      <c r="C19" s="110"/>
      <c r="D19" s="97"/>
      <c r="E19" s="82"/>
      <c r="F19" s="94"/>
      <c r="G19" s="79"/>
      <c r="H19" s="111">
        <v>0</v>
      </c>
      <c r="I19" s="148"/>
    </row>
    <row r="20" spans="1:10" ht="15.75">
      <c r="A20" s="78"/>
      <c r="B20" s="79"/>
      <c r="C20" s="96"/>
      <c r="D20" s="97"/>
      <c r="E20" s="82"/>
      <c r="F20" s="94"/>
      <c r="G20" s="79"/>
      <c r="H20" s="111">
        <v>0</v>
      </c>
      <c r="I20" s="148"/>
      <c r="J20" s="72"/>
    </row>
    <row r="21" spans="1:10" ht="15.75">
      <c r="A21" s="78"/>
      <c r="B21" s="79"/>
      <c r="C21" s="96"/>
      <c r="D21" s="97"/>
      <c r="E21" s="82"/>
      <c r="F21" s="94"/>
      <c r="G21" s="79"/>
      <c r="H21" s="111">
        <v>0</v>
      </c>
      <c r="I21" s="148"/>
      <c r="J21" s="72"/>
    </row>
    <row r="22" spans="1:10" ht="15.75">
      <c r="A22" s="78"/>
      <c r="B22" s="79"/>
      <c r="C22" s="96"/>
      <c r="D22" s="97"/>
      <c r="E22" s="82"/>
      <c r="F22" s="94"/>
      <c r="G22" s="79"/>
      <c r="H22" s="111">
        <v>0</v>
      </c>
      <c r="I22" s="148"/>
      <c r="J22" s="72"/>
    </row>
    <row r="23" spans="1:10" ht="15.75">
      <c r="A23" s="78"/>
      <c r="B23" s="79"/>
      <c r="C23" s="92"/>
      <c r="D23" s="81"/>
      <c r="E23" s="91"/>
      <c r="F23" s="101"/>
      <c r="G23" s="79"/>
      <c r="H23" s="111">
        <v>0</v>
      </c>
      <c r="I23" s="151"/>
    </row>
    <row r="24" spans="1:10" ht="15.75">
      <c r="A24" s="78"/>
      <c r="B24" s="79"/>
      <c r="C24" s="92"/>
      <c r="D24" s="81"/>
      <c r="E24" s="91"/>
      <c r="F24" s="101"/>
      <c r="G24" s="79"/>
      <c r="H24" s="111">
        <v>0</v>
      </c>
      <c r="I24" s="151"/>
    </row>
    <row r="25" spans="1:10" ht="15.75">
      <c r="A25" s="78"/>
      <c r="B25" s="79"/>
      <c r="C25" s="92"/>
      <c r="D25" s="81"/>
      <c r="E25" s="91"/>
      <c r="F25" s="101"/>
      <c r="G25" s="79"/>
      <c r="H25" s="111">
        <v>0</v>
      </c>
      <c r="I25" s="151"/>
      <c r="J25" s="72"/>
    </row>
    <row r="26" spans="1:10" ht="15.75">
      <c r="A26" s="78"/>
      <c r="B26" s="79"/>
      <c r="C26" s="92"/>
      <c r="D26" s="81"/>
      <c r="E26" s="91"/>
      <c r="F26" s="101"/>
      <c r="G26" s="79"/>
      <c r="H26" s="111">
        <v>0</v>
      </c>
      <c r="I26" s="151"/>
    </row>
    <row r="27" spans="1:10" ht="15.75">
      <c r="A27" s="78"/>
      <c r="B27" s="79"/>
      <c r="C27" s="92"/>
      <c r="D27" s="81"/>
      <c r="E27" s="91"/>
      <c r="F27" s="101"/>
      <c r="G27" s="79"/>
      <c r="H27" s="111">
        <v>0</v>
      </c>
      <c r="I27" s="151"/>
    </row>
    <row r="28" spans="1:10" ht="15.75">
      <c r="A28" s="78"/>
      <c r="B28" s="79"/>
      <c r="C28" s="92"/>
      <c r="D28" s="81"/>
      <c r="E28" s="91"/>
      <c r="F28" s="101"/>
      <c r="G28" s="79"/>
      <c r="H28" s="111">
        <v>0</v>
      </c>
      <c r="I28" s="151"/>
    </row>
    <row r="29" spans="1:10" ht="15.75">
      <c r="A29" s="78"/>
      <c r="B29" s="79"/>
      <c r="C29" s="92"/>
      <c r="D29" s="81"/>
      <c r="E29" s="91"/>
      <c r="F29" s="112"/>
      <c r="G29" s="79"/>
      <c r="H29" s="111">
        <v>0</v>
      </c>
      <c r="I29" s="151"/>
      <c r="J29" s="72"/>
    </row>
    <row r="30" spans="1:10" ht="15.75">
      <c r="A30" s="78"/>
      <c r="B30" s="79"/>
      <c r="C30" s="92"/>
      <c r="D30" s="81"/>
      <c r="E30" s="91"/>
      <c r="F30" s="101"/>
      <c r="G30" s="79"/>
      <c r="H30" s="111">
        <v>0</v>
      </c>
      <c r="I30" s="151"/>
      <c r="J30" s="72"/>
    </row>
    <row r="31" spans="1:10" ht="15.75">
      <c r="A31" s="78"/>
      <c r="B31" s="79"/>
      <c r="C31" s="92"/>
      <c r="D31" s="81"/>
      <c r="E31" s="91"/>
      <c r="F31" s="101"/>
      <c r="G31" s="84"/>
      <c r="H31" s="111">
        <v>0</v>
      </c>
      <c r="I31" s="153"/>
    </row>
    <row r="32" spans="1:10" ht="15.75">
      <c r="A32" s="78"/>
      <c r="B32" s="79"/>
      <c r="C32" s="92"/>
      <c r="D32" s="81"/>
      <c r="E32" s="91"/>
      <c r="F32" s="101"/>
      <c r="G32" s="79"/>
      <c r="H32" s="111">
        <v>0</v>
      </c>
      <c r="I32" s="151"/>
    </row>
    <row r="33" spans="1:10" ht="15.75">
      <c r="A33" s="78"/>
      <c r="B33" s="79"/>
      <c r="C33" s="113"/>
      <c r="D33" s="81"/>
      <c r="E33" s="91"/>
      <c r="F33" s="114"/>
      <c r="G33" s="79"/>
      <c r="H33" s="111">
        <v>0</v>
      </c>
      <c r="I33" s="151"/>
      <c r="J33" s="72"/>
    </row>
    <row r="34" spans="1:10" ht="15.75">
      <c r="A34" s="78"/>
      <c r="B34" s="79"/>
      <c r="C34" s="113"/>
      <c r="D34" s="81"/>
      <c r="E34" s="91"/>
      <c r="F34" s="101"/>
      <c r="G34" s="84"/>
      <c r="H34" s="111">
        <v>0</v>
      </c>
      <c r="I34" s="154"/>
    </row>
    <row r="35" spans="1:10" ht="15.75">
      <c r="A35" s="78"/>
      <c r="B35" s="79"/>
      <c r="C35" s="92"/>
      <c r="D35" s="81"/>
      <c r="E35" s="91"/>
      <c r="F35" s="114"/>
      <c r="G35" s="79"/>
      <c r="H35" s="111">
        <v>0</v>
      </c>
      <c r="I35" s="151"/>
      <c r="J35" s="72"/>
    </row>
    <row r="36" spans="1:10" ht="15.75">
      <c r="A36" s="78"/>
      <c r="B36" s="115"/>
      <c r="C36" s="116"/>
      <c r="D36" s="97"/>
      <c r="E36" s="117"/>
      <c r="F36" s="118"/>
      <c r="G36" s="119"/>
      <c r="H36" s="111">
        <v>0</v>
      </c>
      <c r="I36" s="155"/>
      <c r="J36" s="72"/>
    </row>
    <row r="37" spans="1:10" ht="15.75">
      <c r="A37" s="78"/>
      <c r="B37" s="79"/>
      <c r="C37" s="120"/>
      <c r="D37" s="100"/>
      <c r="E37" s="121"/>
      <c r="F37" s="101"/>
      <c r="G37" s="122"/>
      <c r="H37" s="111">
        <v>0</v>
      </c>
      <c r="I37" s="156"/>
    </row>
    <row r="38" spans="1:10" ht="15.75">
      <c r="A38" s="78"/>
      <c r="B38" s="79"/>
      <c r="C38" s="120"/>
      <c r="D38" s="100"/>
      <c r="E38" s="91"/>
      <c r="F38" s="101"/>
      <c r="G38" s="123"/>
      <c r="H38" s="111">
        <v>0</v>
      </c>
      <c r="I38" s="157"/>
    </row>
    <row r="39" spans="1:10" ht="15.75">
      <c r="A39" s="78"/>
      <c r="B39" s="79"/>
      <c r="C39" s="92"/>
      <c r="D39" s="81"/>
      <c r="E39" s="91"/>
      <c r="F39" s="101"/>
      <c r="G39" s="79"/>
      <c r="H39" s="111">
        <v>0</v>
      </c>
      <c r="I39" s="151"/>
    </row>
    <row r="40" spans="1:10" ht="15.75">
      <c r="A40" s="78"/>
      <c r="B40" s="79"/>
      <c r="C40" s="92"/>
      <c r="D40" s="81"/>
      <c r="E40" s="91"/>
      <c r="F40" s="101"/>
      <c r="G40" s="79"/>
      <c r="H40" s="111">
        <v>0</v>
      </c>
      <c r="I40" s="151"/>
    </row>
    <row r="41" spans="1:10" ht="15.75">
      <c r="A41" s="78"/>
      <c r="B41" s="79"/>
      <c r="C41" s="92"/>
      <c r="D41" s="81"/>
      <c r="E41" s="91"/>
      <c r="F41" s="101"/>
      <c r="G41" s="79"/>
      <c r="H41" s="111">
        <v>0</v>
      </c>
      <c r="I41" s="148"/>
    </row>
    <row r="42" spans="1:10" ht="15.75">
      <c r="A42" s="78"/>
      <c r="B42" s="79"/>
      <c r="C42" s="92"/>
      <c r="D42" s="81"/>
      <c r="E42" s="91"/>
      <c r="F42" s="101"/>
      <c r="G42" s="79"/>
      <c r="H42" s="111">
        <v>0</v>
      </c>
      <c r="I42" s="151"/>
    </row>
    <row r="43" spans="1:10" ht="15.75">
      <c r="A43" s="78"/>
      <c r="B43" s="124"/>
      <c r="C43" s="96"/>
      <c r="D43" s="81"/>
      <c r="E43" s="87"/>
      <c r="F43" s="125"/>
      <c r="G43" s="124"/>
      <c r="H43" s="111">
        <v>0</v>
      </c>
      <c r="I43" s="158"/>
    </row>
    <row r="44" spans="1:10" ht="15.75">
      <c r="A44" s="78"/>
      <c r="B44" s="79"/>
      <c r="C44" s="92"/>
      <c r="D44" s="81"/>
      <c r="E44" s="91"/>
      <c r="F44" s="101"/>
      <c r="G44" s="79"/>
      <c r="H44" s="111">
        <v>0</v>
      </c>
      <c r="I44" s="151"/>
    </row>
    <row r="45" spans="1:10" ht="15.75">
      <c r="A45" s="78"/>
      <c r="B45" s="79"/>
      <c r="C45" s="92"/>
      <c r="D45" s="126"/>
      <c r="E45" s="127"/>
      <c r="F45" s="128"/>
      <c r="G45" s="79"/>
      <c r="H45" s="111">
        <v>0</v>
      </c>
      <c r="I45" s="159"/>
    </row>
    <row r="46" spans="1:10" ht="15.75">
      <c r="A46" s="78"/>
      <c r="B46" s="79"/>
      <c r="C46" s="92"/>
      <c r="D46" s="126"/>
      <c r="E46" s="127"/>
      <c r="F46" s="128"/>
      <c r="G46" s="79"/>
      <c r="H46" s="56">
        <v>0</v>
      </c>
      <c r="I46" s="160"/>
    </row>
    <row r="47" spans="1:10" ht="15.75">
      <c r="A47" s="78"/>
      <c r="B47" s="79"/>
      <c r="C47" s="92"/>
      <c r="D47" s="126"/>
      <c r="E47" s="127"/>
      <c r="F47" s="128"/>
      <c r="G47" s="90"/>
      <c r="H47" s="56">
        <v>0</v>
      </c>
      <c r="I47" s="159"/>
    </row>
    <row r="48" spans="1:10" ht="15.75">
      <c r="A48" s="78"/>
      <c r="B48" s="79"/>
      <c r="C48" s="129"/>
      <c r="D48" s="130"/>
      <c r="E48" s="131"/>
      <c r="F48" s="132"/>
      <c r="G48" s="133"/>
      <c r="H48" s="56">
        <v>0</v>
      </c>
      <c r="I48" s="161"/>
    </row>
    <row r="49" spans="1:9" ht="15.75">
      <c r="A49" s="78"/>
      <c r="B49" s="79"/>
      <c r="C49" s="134"/>
      <c r="D49" s="134"/>
      <c r="E49" s="82"/>
      <c r="F49" s="134"/>
      <c r="G49" s="135"/>
      <c r="H49" s="56">
        <v>0</v>
      </c>
      <c r="I49" s="162"/>
    </row>
    <row r="50" spans="1:9" ht="15.75">
      <c r="A50" s="78"/>
      <c r="B50" s="124"/>
      <c r="C50" s="136"/>
      <c r="D50" s="137"/>
      <c r="E50" s="138"/>
      <c r="F50" s="139"/>
      <c r="G50" s="140"/>
      <c r="H50" s="56">
        <v>0</v>
      </c>
      <c r="I50" s="163"/>
    </row>
    <row r="51" spans="1:9" ht="15.75">
      <c r="A51" s="78"/>
      <c r="B51" s="124"/>
      <c r="C51" s="90"/>
      <c r="D51" s="141"/>
      <c r="E51" s="138"/>
      <c r="F51" s="90"/>
      <c r="G51" s="142"/>
      <c r="H51" s="56">
        <v>0</v>
      </c>
      <c r="I51" s="5"/>
    </row>
    <row r="52" spans="1:9" ht="15.75">
      <c r="A52" s="78"/>
      <c r="B52" s="124"/>
      <c r="C52" s="90"/>
      <c r="D52" s="141"/>
      <c r="E52" s="138"/>
      <c r="F52" s="90"/>
      <c r="G52" s="142"/>
      <c r="H52" s="56">
        <v>0</v>
      </c>
      <c r="I52" s="5"/>
    </row>
    <row r="53" spans="1:9" ht="15.75">
      <c r="A53" s="78"/>
      <c r="B53" s="124"/>
      <c r="C53" s="143"/>
      <c r="D53" s="144"/>
      <c r="E53" s="145"/>
      <c r="F53" s="146"/>
      <c r="G53" s="61"/>
      <c r="H53" s="56">
        <v>0</v>
      </c>
      <c r="I53" s="164"/>
    </row>
    <row r="54" spans="1:9" ht="15.75">
      <c r="A54" s="78"/>
      <c r="B54" s="124"/>
      <c r="C54" s="113"/>
      <c r="D54" s="144"/>
      <c r="E54" s="145"/>
      <c r="F54" s="146"/>
      <c r="G54" s="61"/>
      <c r="H54" s="56">
        <v>0</v>
      </c>
      <c r="I54" s="164"/>
    </row>
    <row r="55" spans="1:9" ht="15.75">
      <c r="A55" s="78"/>
      <c r="B55" s="124"/>
      <c r="C55" s="113"/>
      <c r="D55" s="144"/>
      <c r="E55" s="145"/>
      <c r="F55" s="146"/>
      <c r="G55" s="61"/>
      <c r="H55" s="56">
        <v>0</v>
      </c>
      <c r="I55" s="164"/>
    </row>
    <row r="56" spans="1:9" ht="15.75">
      <c r="A56" s="78"/>
      <c r="B56" s="124"/>
      <c r="C56" s="113"/>
      <c r="D56" s="144"/>
      <c r="E56" s="145"/>
      <c r="F56" s="146"/>
      <c r="G56" s="61"/>
      <c r="H56" s="56">
        <v>0</v>
      </c>
      <c r="I56" s="61"/>
    </row>
    <row r="57" spans="1:9">
      <c r="B57" s="147"/>
    </row>
    <row r="58" spans="1:9">
      <c r="B58" s="147"/>
    </row>
    <row r="59" spans="1:9">
      <c r="B59" s="147"/>
    </row>
    <row r="60" spans="1:9">
      <c r="B60" s="147"/>
    </row>
    <row r="61" spans="1:9">
      <c r="B61" s="147"/>
    </row>
    <row r="62" spans="1:9">
      <c r="B62" s="147"/>
    </row>
    <row r="63" spans="1:9">
      <c r="B63" s="147"/>
    </row>
    <row r="64" spans="1:9">
      <c r="B64" s="147"/>
    </row>
    <row r="65" spans="2:2">
      <c r="B65" s="147"/>
    </row>
    <row r="66" spans="2:2">
      <c r="B66" s="147"/>
    </row>
    <row r="67" spans="2:2">
      <c r="B67" s="147"/>
    </row>
    <row r="68" spans="2:2">
      <c r="B68" s="147"/>
    </row>
    <row r="69" spans="2:2">
      <c r="B69" s="147"/>
    </row>
    <row r="70" spans="2:2">
      <c r="B70" s="147"/>
    </row>
    <row r="71" spans="2:2">
      <c r="B71" s="147"/>
    </row>
    <row r="72" spans="2:2">
      <c r="B72" s="147"/>
    </row>
    <row r="73" spans="2:2">
      <c r="B73" s="147"/>
    </row>
    <row r="74" spans="2:2">
      <c r="B74" s="147"/>
    </row>
    <row r="75" spans="2:2">
      <c r="B75" s="147"/>
    </row>
    <row r="76" spans="2:2">
      <c r="B76" s="147"/>
    </row>
    <row r="77" spans="2:2">
      <c r="B77" s="147"/>
    </row>
    <row r="78" spans="2:2">
      <c r="B78" s="147"/>
    </row>
    <row r="79" spans="2:2">
      <c r="B79" s="147"/>
    </row>
    <row r="80" spans="2:2">
      <c r="B80" s="147"/>
    </row>
    <row r="81" spans="2:2">
      <c r="B81" s="147"/>
    </row>
    <row r="82" spans="2:2">
      <c r="B82" s="147"/>
    </row>
    <row r="83" spans="2:2">
      <c r="B83" s="147"/>
    </row>
    <row r="84" spans="2:2">
      <c r="B84" s="147"/>
    </row>
    <row r="85" spans="2:2">
      <c r="B85" s="147"/>
    </row>
    <row r="86" spans="2:2">
      <c r="B86" s="147"/>
    </row>
    <row r="87" spans="2:2">
      <c r="B87" s="147"/>
    </row>
    <row r="88" spans="2:2">
      <c r="B88" s="147"/>
    </row>
    <row r="89" spans="2:2">
      <c r="B89" s="147"/>
    </row>
    <row r="90" spans="2:2">
      <c r="B90" s="147"/>
    </row>
    <row r="91" spans="2:2">
      <c r="B91" s="147"/>
    </row>
    <row r="92" spans="2:2">
      <c r="B92" s="147"/>
    </row>
    <row r="93" spans="2:2">
      <c r="B93" s="147"/>
    </row>
    <row r="94" spans="2:2">
      <c r="B94" s="147"/>
    </row>
    <row r="95" spans="2:2">
      <c r="B95" s="147"/>
    </row>
    <row r="96" spans="2:2">
      <c r="B96" s="147"/>
    </row>
    <row r="97" spans="2:2">
      <c r="B97" s="147"/>
    </row>
    <row r="98" spans="2:2">
      <c r="B98" s="147"/>
    </row>
    <row r="99" spans="2:2">
      <c r="B99" s="147"/>
    </row>
    <row r="100" spans="2:2">
      <c r="B100" s="147"/>
    </row>
    <row r="101" spans="2:2">
      <c r="B101" s="147"/>
    </row>
    <row r="102" spans="2:2">
      <c r="B102" s="147"/>
    </row>
    <row r="103" spans="2:2">
      <c r="B103" s="147"/>
    </row>
    <row r="104" spans="2:2">
      <c r="B104" s="147"/>
    </row>
    <row r="105" spans="2:2">
      <c r="B105" s="147"/>
    </row>
    <row r="106" spans="2:2">
      <c r="B106" s="147"/>
    </row>
    <row r="107" spans="2:2">
      <c r="B107" s="147"/>
    </row>
    <row r="108" spans="2:2">
      <c r="B108" s="147"/>
    </row>
    <row r="109" spans="2:2">
      <c r="B109" s="147"/>
    </row>
    <row r="110" spans="2:2">
      <c r="B110" s="147"/>
    </row>
    <row r="111" spans="2:2">
      <c r="B111" s="147"/>
    </row>
    <row r="112" spans="2:2">
      <c r="B112" s="147"/>
    </row>
    <row r="113" spans="2:2">
      <c r="B113" s="147"/>
    </row>
    <row r="114" spans="2:2">
      <c r="B114" s="147"/>
    </row>
    <row r="115" spans="2:2">
      <c r="B115" s="147"/>
    </row>
    <row r="116" spans="2:2">
      <c r="B116" s="147"/>
    </row>
    <row r="117" spans="2:2">
      <c r="B117" s="147"/>
    </row>
    <row r="118" spans="2:2">
      <c r="B118" s="147"/>
    </row>
    <row r="119" spans="2:2">
      <c r="B119" s="147"/>
    </row>
    <row r="120" spans="2:2">
      <c r="B120" s="147"/>
    </row>
    <row r="121" spans="2:2">
      <c r="B121" s="147"/>
    </row>
    <row r="122" spans="2:2">
      <c r="B122" s="147"/>
    </row>
    <row r="123" spans="2:2">
      <c r="B123" s="147"/>
    </row>
    <row r="124" spans="2:2">
      <c r="B124" s="147"/>
    </row>
    <row r="125" spans="2:2">
      <c r="B125" s="147"/>
    </row>
    <row r="126" spans="2:2">
      <c r="B126" s="147"/>
    </row>
    <row r="127" spans="2:2">
      <c r="B127" s="147"/>
    </row>
    <row r="128" spans="2:2">
      <c r="B128" s="147"/>
    </row>
    <row r="129" spans="2:2">
      <c r="B129" s="147"/>
    </row>
    <row r="130" spans="2:2">
      <c r="B130" s="147"/>
    </row>
    <row r="131" spans="2:2">
      <c r="B131" s="147"/>
    </row>
    <row r="132" spans="2:2">
      <c r="B132" s="147"/>
    </row>
    <row r="133" spans="2:2">
      <c r="B133" s="147"/>
    </row>
    <row r="134" spans="2:2">
      <c r="B134" s="147"/>
    </row>
    <row r="135" spans="2:2">
      <c r="B135" s="147"/>
    </row>
    <row r="136" spans="2:2">
      <c r="B136" s="147"/>
    </row>
    <row r="137" spans="2:2">
      <c r="B137" s="147"/>
    </row>
    <row r="138" spans="2:2">
      <c r="B138" s="147"/>
    </row>
    <row r="139" spans="2:2">
      <c r="B139" s="147"/>
    </row>
    <row r="140" spans="2:2">
      <c r="B140" s="147"/>
    </row>
    <row r="141" spans="2:2">
      <c r="B141" s="147"/>
    </row>
    <row r="142" spans="2:2">
      <c r="B142" s="147"/>
    </row>
    <row r="143" spans="2:2">
      <c r="B143" s="147"/>
    </row>
    <row r="144" spans="2:2">
      <c r="B144" s="147"/>
    </row>
    <row r="145" spans="2:2">
      <c r="B145" s="147"/>
    </row>
    <row r="146" spans="2:2">
      <c r="B146" s="147"/>
    </row>
    <row r="147" spans="2:2">
      <c r="B147" s="147"/>
    </row>
    <row r="148" spans="2:2">
      <c r="B148" s="147"/>
    </row>
    <row r="149" spans="2:2">
      <c r="B149" s="147"/>
    </row>
    <row r="150" spans="2:2">
      <c r="B150" s="147"/>
    </row>
    <row r="151" spans="2:2">
      <c r="B151" s="147"/>
    </row>
    <row r="152" spans="2:2">
      <c r="B152" s="147"/>
    </row>
    <row r="153" spans="2:2">
      <c r="B153" s="147"/>
    </row>
    <row r="154" spans="2:2">
      <c r="B154" s="147"/>
    </row>
    <row r="155" spans="2:2">
      <c r="B155" s="147"/>
    </row>
    <row r="156" spans="2:2">
      <c r="B156" s="147"/>
    </row>
    <row r="157" spans="2:2">
      <c r="B157" s="147"/>
    </row>
    <row r="158" spans="2:2">
      <c r="B158" s="147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D14:E14" name="Intervalo2_2_1_2_1"/>
  </protectedRanges>
  <customSheetViews>
    <customSheetView guid="{6AC9DC6A-6AFE-4FBF-BE69-2D4F84D27B2A}">
      <selection activeCell="I21" sqref="I21"/>
      <pageMargins left="0.511811024" right="0.511811024" top="0.78740157499999996" bottom="0.78740157499999996" header="0.31496062000000002" footer="0.31496062000000002"/>
      <pageSetup paperSize="9" orientation="portrait"/>
    </customSheetView>
  </customSheetViews>
  <pageMargins left="0.511811024" right="0.511811024" top="0.78740157499999996" bottom="0.78740157499999996" header="0.31496062000000002" footer="0.31496062000000002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1"/>
  <sheetViews>
    <sheetView topLeftCell="E1" workbookViewId="0">
      <selection activeCell="E2" sqref="E2"/>
    </sheetView>
  </sheetViews>
  <sheetFormatPr defaultColWidth="9" defaultRowHeight="15"/>
  <cols>
    <col min="1" max="1" width="18.5703125" customWidth="1"/>
    <col min="2" max="2" width="50.42578125" customWidth="1"/>
    <col min="3" max="3" width="17.7109375" customWidth="1"/>
    <col min="4" max="4" width="52" customWidth="1"/>
    <col min="5" max="5" width="50.140625" customWidth="1"/>
    <col min="6" max="6" width="16" customWidth="1"/>
    <col min="7" max="7" width="18" customWidth="1"/>
    <col min="8" max="8" width="12.140625" customWidth="1"/>
    <col min="9" max="9" width="85.5703125" customWidth="1"/>
  </cols>
  <sheetData>
    <row r="1" spans="1:10" ht="31.5" customHeight="1">
      <c r="A1" s="33" t="s">
        <v>391</v>
      </c>
      <c r="B1" s="33" t="s">
        <v>392</v>
      </c>
      <c r="C1" s="34" t="s">
        <v>809</v>
      </c>
      <c r="D1" s="34" t="s">
        <v>760</v>
      </c>
      <c r="E1" s="34" t="s">
        <v>810</v>
      </c>
      <c r="F1" s="34" t="s">
        <v>762</v>
      </c>
      <c r="G1" s="34" t="s">
        <v>811</v>
      </c>
      <c r="H1" s="34" t="s">
        <v>812</v>
      </c>
      <c r="I1" s="34" t="s">
        <v>813</v>
      </c>
    </row>
    <row r="2" spans="1:10" ht="15.75" customHeight="1">
      <c r="A2" s="35" t="s">
        <v>407</v>
      </c>
      <c r="B2" s="36" t="s">
        <v>613</v>
      </c>
      <c r="C2" s="37">
        <v>31145185000156</v>
      </c>
      <c r="D2" s="38" t="s">
        <v>766</v>
      </c>
      <c r="E2" s="39" t="s">
        <v>767</v>
      </c>
      <c r="F2" s="40">
        <v>44743</v>
      </c>
      <c r="G2" s="41" t="s">
        <v>814</v>
      </c>
      <c r="H2" s="42">
        <v>7000</v>
      </c>
      <c r="I2" s="71" t="s">
        <v>815</v>
      </c>
      <c r="J2" s="72"/>
    </row>
    <row r="3" spans="1:10" ht="15.75" customHeight="1">
      <c r="A3" s="35" t="s">
        <v>407</v>
      </c>
      <c r="B3" s="36" t="s">
        <v>613</v>
      </c>
      <c r="C3" s="43" t="s">
        <v>708</v>
      </c>
      <c r="D3" s="38" t="s">
        <v>770</v>
      </c>
      <c r="E3" s="44" t="s">
        <v>771</v>
      </c>
      <c r="F3" s="40">
        <v>44743</v>
      </c>
      <c r="G3" s="41" t="s">
        <v>814</v>
      </c>
      <c r="H3" s="42">
        <v>0</v>
      </c>
      <c r="I3" s="71" t="s">
        <v>816</v>
      </c>
      <c r="J3" s="73"/>
    </row>
    <row r="4" spans="1:10" ht="15.75" customHeight="1">
      <c r="A4" s="35" t="s">
        <v>407</v>
      </c>
      <c r="B4" s="36" t="s">
        <v>613</v>
      </c>
      <c r="C4" s="45">
        <v>31675417000188</v>
      </c>
      <c r="D4" s="38" t="s">
        <v>786</v>
      </c>
      <c r="E4" s="39" t="s">
        <v>787</v>
      </c>
      <c r="F4" s="40">
        <v>44743</v>
      </c>
      <c r="G4" s="41" t="s">
        <v>814</v>
      </c>
      <c r="H4" s="42">
        <v>1500</v>
      </c>
      <c r="I4" s="74" t="s">
        <v>817</v>
      </c>
      <c r="J4" s="73"/>
    </row>
    <row r="5" spans="1:10" ht="15.75" customHeight="1">
      <c r="A5" s="35" t="s">
        <v>407</v>
      </c>
      <c r="B5" s="36" t="s">
        <v>613</v>
      </c>
      <c r="C5" s="46" t="s">
        <v>729</v>
      </c>
      <c r="D5" s="38" t="s">
        <v>774</v>
      </c>
      <c r="E5" s="47" t="s">
        <v>775</v>
      </c>
      <c r="F5" s="40">
        <v>44743</v>
      </c>
      <c r="G5" s="41" t="s">
        <v>814</v>
      </c>
      <c r="H5" s="42">
        <v>0</v>
      </c>
      <c r="I5" s="74" t="s">
        <v>818</v>
      </c>
    </row>
    <row r="6" spans="1:10" ht="15.75" customHeight="1">
      <c r="A6" s="35" t="s">
        <v>407</v>
      </c>
      <c r="B6" s="36" t="s">
        <v>613</v>
      </c>
      <c r="C6" s="48" t="s">
        <v>622</v>
      </c>
      <c r="D6" s="38" t="s">
        <v>777</v>
      </c>
      <c r="E6" s="47" t="s">
        <v>819</v>
      </c>
      <c r="F6" s="40">
        <v>44743</v>
      </c>
      <c r="G6" s="41" t="s">
        <v>814</v>
      </c>
      <c r="H6" s="42">
        <v>450</v>
      </c>
      <c r="I6" s="74" t="s">
        <v>820</v>
      </c>
    </row>
    <row r="7" spans="1:10" ht="15.75">
      <c r="A7" s="49"/>
      <c r="B7" s="50"/>
      <c r="C7" s="51"/>
      <c r="D7" s="52"/>
      <c r="E7" s="53"/>
      <c r="F7" s="54"/>
      <c r="G7" s="55"/>
      <c r="H7" s="56">
        <v>0</v>
      </c>
      <c r="I7" s="75"/>
    </row>
    <row r="8" spans="1:10" ht="15.75">
      <c r="A8" s="49"/>
      <c r="B8" s="50"/>
      <c r="C8" s="57"/>
      <c r="D8" s="53"/>
      <c r="E8" s="53"/>
      <c r="F8" s="54"/>
      <c r="G8" s="55"/>
      <c r="H8" s="56">
        <v>0</v>
      </c>
      <c r="I8" s="76"/>
    </row>
    <row r="9" spans="1:10" ht="15.75">
      <c r="A9" s="49"/>
      <c r="B9" s="50"/>
      <c r="C9" s="58"/>
      <c r="D9" s="59"/>
      <c r="E9" s="53"/>
      <c r="F9" s="60"/>
      <c r="G9" s="61"/>
      <c r="H9" s="56">
        <v>0</v>
      </c>
      <c r="I9" s="61"/>
    </row>
    <row r="10" spans="1:10" ht="15.75">
      <c r="A10" s="49"/>
      <c r="B10" s="50"/>
      <c r="C10" s="62"/>
      <c r="D10" s="59"/>
      <c r="E10" s="53"/>
      <c r="F10" s="60"/>
      <c r="G10" s="61"/>
      <c r="H10" s="56">
        <v>0</v>
      </c>
      <c r="I10" s="61"/>
    </row>
    <row r="11" spans="1:10" ht="15.75">
      <c r="A11" s="49"/>
      <c r="B11" s="63"/>
      <c r="C11" s="62"/>
      <c r="D11" s="64"/>
      <c r="E11" s="65"/>
      <c r="F11" s="62"/>
      <c r="G11" s="66"/>
      <c r="H11" s="56">
        <v>0</v>
      </c>
      <c r="I11" s="61"/>
    </row>
    <row r="12" spans="1:10" ht="15.75">
      <c r="A12" s="49"/>
      <c r="B12" s="63"/>
      <c r="C12" s="62"/>
      <c r="D12" s="64"/>
      <c r="E12" s="65"/>
      <c r="F12" s="62"/>
      <c r="G12" s="66"/>
      <c r="H12" s="56">
        <v>0</v>
      </c>
      <c r="I12" s="61"/>
    </row>
    <row r="13" spans="1:10" ht="15.75">
      <c r="A13" s="49"/>
      <c r="B13" s="63"/>
      <c r="C13" s="67"/>
      <c r="D13" s="68"/>
      <c r="E13" s="69"/>
      <c r="F13" s="60"/>
      <c r="G13" s="70"/>
      <c r="H13" s="56">
        <v>0</v>
      </c>
      <c r="I13" s="61"/>
    </row>
    <row r="14" spans="1:10" ht="15.75">
      <c r="A14" s="49"/>
      <c r="B14" s="63"/>
      <c r="C14" s="67"/>
      <c r="D14" s="68"/>
      <c r="E14" s="69"/>
      <c r="F14" s="60"/>
      <c r="G14" s="70"/>
      <c r="H14" s="56">
        <v>0</v>
      </c>
      <c r="I14" s="61"/>
    </row>
    <row r="15" spans="1:10" ht="15.75">
      <c r="A15" s="49"/>
      <c r="B15" s="50"/>
      <c r="C15" s="62"/>
      <c r="D15" s="59"/>
      <c r="E15" s="53"/>
      <c r="F15" s="60"/>
      <c r="G15" s="70"/>
      <c r="H15" s="56">
        <v>0</v>
      </c>
      <c r="I15" s="61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D2:E2" name="Intervalo2_2_1_2_1_1_5"/>
    <protectedRange sqref="D3:E3" name="Intervalo2_2_1_2_1_1_1_1"/>
    <protectedRange sqref="D4:E4" name="Intervalo2_2_1_2_1_1_2_1"/>
    <protectedRange sqref="D5:E5" name="Intervalo2_2_1_2_1_1_3_1"/>
    <protectedRange sqref="D6:E6" name="Intervalo2_2_1_2_1_1_4_1"/>
    <protectedRange sqref="I2:I3" name="Intervalo2_1_1_1_1_4_1_1_1"/>
  </protectedRanges>
  <customSheetViews>
    <customSheetView guid="{6AC9DC6A-6AFE-4FBF-BE69-2D4F84D27B2A}" topLeftCell="E1">
      <selection activeCell="E2" sqref="E2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7:N27"/>
  <sheetViews>
    <sheetView topLeftCell="A4" zoomScale="90" zoomScaleNormal="90" workbookViewId="0">
      <selection activeCell="H22" sqref="H22"/>
    </sheetView>
  </sheetViews>
  <sheetFormatPr defaultColWidth="9.140625" defaultRowHeight="15"/>
  <cols>
    <col min="1" max="1" width="38.42578125" style="16" customWidth="1"/>
    <col min="2" max="2" width="9.140625" style="16"/>
    <col min="3" max="14" width="15.85546875" style="16" customWidth="1"/>
    <col min="15" max="16384" width="9.140625" style="16"/>
  </cols>
  <sheetData>
    <row r="7" spans="1:14" ht="21" customHeight="1">
      <c r="A7" s="763" t="s">
        <v>0</v>
      </c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</row>
    <row r="8" spans="1:14" ht="21" customHeight="1">
      <c r="A8" s="763" t="s">
        <v>2</v>
      </c>
      <c r="B8" s="763"/>
      <c r="C8" s="763"/>
      <c r="D8" s="763"/>
      <c r="E8" s="763"/>
      <c r="F8" s="763"/>
      <c r="G8" s="763"/>
      <c r="H8" s="763"/>
      <c r="I8" s="763"/>
      <c r="J8" s="763"/>
      <c r="K8" s="763"/>
      <c r="L8" s="763"/>
    </row>
    <row r="9" spans="1:14" ht="21" customHeight="1">
      <c r="A9" s="810" t="s">
        <v>5</v>
      </c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</row>
    <row r="10" spans="1:14" ht="21">
      <c r="A10" s="19"/>
      <c r="B10" s="19"/>
      <c r="C10" s="20"/>
      <c r="D10" s="19"/>
      <c r="E10" s="19"/>
      <c r="F10" s="19"/>
      <c r="G10" s="19"/>
      <c r="H10" s="19"/>
      <c r="I10" s="19"/>
    </row>
    <row r="11" spans="1:14" ht="38.25" customHeight="1">
      <c r="A11" s="824" t="s">
        <v>821</v>
      </c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5" t="s">
        <v>1</v>
      </c>
      <c r="N11" s="825"/>
    </row>
    <row r="12" spans="1:14" ht="21" customHeight="1">
      <c r="A12" s="826" t="s">
        <v>8</v>
      </c>
      <c r="B12" s="826"/>
      <c r="C12" s="826"/>
      <c r="D12" s="826"/>
      <c r="E12" s="826"/>
      <c r="F12" s="826"/>
      <c r="G12" s="826" t="s">
        <v>279</v>
      </c>
      <c r="H12" s="826"/>
      <c r="I12" s="826"/>
      <c r="J12" s="826"/>
      <c r="K12" s="826"/>
      <c r="L12" s="826"/>
      <c r="M12" s="771" t="s">
        <v>280</v>
      </c>
      <c r="N12" s="771"/>
    </row>
    <row r="13" spans="1:14" ht="23.25" customHeight="1">
      <c r="A13" s="827" t="s">
        <v>12</v>
      </c>
      <c r="B13" s="828"/>
      <c r="C13" s="828"/>
      <c r="D13" s="828"/>
      <c r="E13" s="828"/>
      <c r="F13" s="829"/>
      <c r="G13" s="772" t="s">
        <v>13</v>
      </c>
      <c r="H13" s="772"/>
      <c r="I13" s="772"/>
      <c r="J13" s="772"/>
      <c r="K13" s="772"/>
      <c r="L13" s="772"/>
      <c r="M13" s="830" t="s">
        <v>6</v>
      </c>
      <c r="N13" s="830"/>
    </row>
    <row r="14" spans="1:14" ht="15.75">
      <c r="A14" s="21"/>
      <c r="B14" s="22"/>
      <c r="C14" s="23"/>
      <c r="D14" s="24"/>
      <c r="E14" s="24"/>
      <c r="F14" s="24"/>
      <c r="G14" s="24"/>
      <c r="H14" s="24"/>
    </row>
    <row r="15" spans="1:14">
      <c r="A15" s="21"/>
      <c r="B15" s="25"/>
      <c r="C15" s="21"/>
    </row>
    <row r="16" spans="1:14" ht="18" customHeight="1">
      <c r="A16" s="831" t="s">
        <v>822</v>
      </c>
      <c r="B16" s="832"/>
      <c r="C16" s="832"/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1:14">
      <c r="A17" s="835" t="s">
        <v>821</v>
      </c>
      <c r="B17" s="836" t="s">
        <v>823</v>
      </c>
      <c r="C17" s="26" t="s">
        <v>824</v>
      </c>
      <c r="D17" s="26" t="s">
        <v>825</v>
      </c>
      <c r="E17" s="26" t="s">
        <v>826</v>
      </c>
      <c r="F17" s="26" t="s">
        <v>827</v>
      </c>
      <c r="G17" s="26" t="s">
        <v>828</v>
      </c>
      <c r="H17" s="26" t="s">
        <v>829</v>
      </c>
      <c r="I17" s="26" t="s">
        <v>830</v>
      </c>
      <c r="J17" s="26" t="s">
        <v>831</v>
      </c>
      <c r="K17" s="26" t="s">
        <v>832</v>
      </c>
      <c r="L17" s="26" t="s">
        <v>833</v>
      </c>
      <c r="M17" s="26" t="s">
        <v>834</v>
      </c>
      <c r="N17" s="26" t="s">
        <v>835</v>
      </c>
    </row>
    <row r="18" spans="1:14">
      <c r="A18" s="835"/>
      <c r="B18" s="836"/>
      <c r="C18" s="26" t="s">
        <v>836</v>
      </c>
      <c r="D18" s="26" t="s">
        <v>836</v>
      </c>
      <c r="E18" s="26" t="s">
        <v>836</v>
      </c>
      <c r="F18" s="26" t="s">
        <v>836</v>
      </c>
      <c r="G18" s="26" t="s">
        <v>836</v>
      </c>
      <c r="H18" s="26" t="s">
        <v>836</v>
      </c>
      <c r="I18" s="26" t="s">
        <v>836</v>
      </c>
      <c r="J18" s="26" t="s">
        <v>836</v>
      </c>
      <c r="K18" s="26" t="s">
        <v>836</v>
      </c>
      <c r="L18" s="26" t="s">
        <v>836</v>
      </c>
      <c r="M18" s="26" t="s">
        <v>836</v>
      </c>
      <c r="N18" s="26" t="s">
        <v>836</v>
      </c>
    </row>
    <row r="19" spans="1:14">
      <c r="A19" s="27" t="s">
        <v>837</v>
      </c>
      <c r="B19" s="837" t="s">
        <v>838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3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 ht="25.5">
      <c r="A20" s="29" t="s">
        <v>839</v>
      </c>
      <c r="B20" s="8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50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</row>
    <row r="21" spans="1:14">
      <c r="A21" s="27" t="s">
        <v>840</v>
      </c>
      <c r="B21" s="8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35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</row>
    <row r="22" spans="1:14">
      <c r="A22" s="833" t="s">
        <v>841</v>
      </c>
      <c r="B22" s="833"/>
      <c r="C22" s="30">
        <f t="shared" ref="C22:N22" si="0">SUM(C19:C21)</f>
        <v>0</v>
      </c>
      <c r="D22" s="30">
        <f t="shared" si="0"/>
        <v>0</v>
      </c>
      <c r="E22" s="30">
        <f t="shared" si="0"/>
        <v>0</v>
      </c>
      <c r="F22" s="30">
        <f t="shared" si="0"/>
        <v>0</v>
      </c>
      <c r="G22" s="30">
        <f t="shared" si="0"/>
        <v>0</v>
      </c>
      <c r="H22" s="30">
        <f t="shared" si="0"/>
        <v>88</v>
      </c>
      <c r="I22" s="30">
        <f t="shared" si="0"/>
        <v>0</v>
      </c>
      <c r="J22" s="30">
        <f t="shared" si="0"/>
        <v>0</v>
      </c>
      <c r="K22" s="30">
        <f t="shared" si="0"/>
        <v>0</v>
      </c>
      <c r="L22" s="30">
        <f t="shared" si="0"/>
        <v>0</v>
      </c>
      <c r="M22" s="30">
        <f t="shared" si="0"/>
        <v>0</v>
      </c>
      <c r="N22" s="30">
        <f t="shared" si="0"/>
        <v>0</v>
      </c>
    </row>
    <row r="23" spans="1:14">
      <c r="A23" s="27" t="s">
        <v>842</v>
      </c>
      <c r="B23" s="838" t="s">
        <v>843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1:14">
      <c r="A24" s="27" t="s">
        <v>844</v>
      </c>
      <c r="B24" s="838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</row>
    <row r="25" spans="1:14">
      <c r="A25" s="833" t="s">
        <v>845</v>
      </c>
      <c r="B25" s="833"/>
      <c r="C25" s="30">
        <f t="shared" ref="C25:N25" si="1">SUM(C23:C24)</f>
        <v>0</v>
      </c>
      <c r="D25" s="30">
        <f t="shared" si="1"/>
        <v>0</v>
      </c>
      <c r="E25" s="30">
        <f t="shared" si="1"/>
        <v>0</v>
      </c>
      <c r="F25" s="30">
        <f t="shared" si="1"/>
        <v>0</v>
      </c>
      <c r="G25" s="30">
        <f t="shared" si="1"/>
        <v>0</v>
      </c>
      <c r="H25" s="30">
        <f t="shared" si="1"/>
        <v>0</v>
      </c>
      <c r="I25" s="30">
        <f t="shared" si="1"/>
        <v>0</v>
      </c>
      <c r="J25" s="30">
        <f t="shared" si="1"/>
        <v>0</v>
      </c>
      <c r="K25" s="30">
        <f t="shared" si="1"/>
        <v>0</v>
      </c>
      <c r="L25" s="30">
        <f t="shared" si="1"/>
        <v>0</v>
      </c>
      <c r="M25" s="30">
        <f t="shared" si="1"/>
        <v>0</v>
      </c>
      <c r="N25" s="30">
        <f t="shared" si="1"/>
        <v>0</v>
      </c>
    </row>
    <row r="26" spans="1:1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834" t="s">
        <v>846</v>
      </c>
      <c r="B27" s="834"/>
      <c r="C27" s="32">
        <f t="shared" ref="C27:N27" si="2">C25+C22</f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88</v>
      </c>
      <c r="I27" s="32">
        <f t="shared" si="2"/>
        <v>0</v>
      </c>
      <c r="J27" s="32">
        <f t="shared" si="2"/>
        <v>0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0</v>
      </c>
    </row>
  </sheetData>
  <sheetProtection password="B090" sheet="1" objects="1" scenarios="1"/>
  <customSheetViews>
    <customSheetView guid="{6AC9DC6A-6AFE-4FBF-BE69-2D4F84D27B2A}" scale="90" topLeftCell="A4">
      <selection activeCell="H22" sqref="H22"/>
      <pageMargins left="0.511811023622047" right="0.511811023622047" top="0.78740157480314998" bottom="0.78740157480314998" header="0.31496062992126" footer="0.31496062992126"/>
      <printOptions horizontalCentered="1" verticalCentered="1"/>
      <pageSetup paperSize="9" scale="55" orientation="landscape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" right="0.511811023622047" top="0.78740157480314998" bottom="0.78740157480314998" header="0.31496062992126" footer="0.31496062992126"/>
  <pageSetup paperSize="9" scale="55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E13" workbookViewId="0">
      <selection activeCell="F19" sqref="F19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41" t="s">
        <v>0</v>
      </c>
      <c r="B6" s="741"/>
      <c r="C6" s="741"/>
      <c r="D6" s="741"/>
      <c r="E6" s="741"/>
      <c r="F6" s="741"/>
      <c r="G6" s="741"/>
    </row>
    <row r="7" spans="1:7" ht="15.75" customHeight="1">
      <c r="A7" s="741" t="s">
        <v>2</v>
      </c>
      <c r="B7" s="741"/>
      <c r="C7" s="741"/>
      <c r="D7" s="741"/>
      <c r="E7" s="741"/>
      <c r="F7" s="741"/>
      <c r="G7" s="741"/>
    </row>
    <row r="8" spans="1:7" ht="15" customHeight="1">
      <c r="A8" s="742" t="s">
        <v>847</v>
      </c>
      <c r="B8" s="742"/>
      <c r="C8" s="742"/>
      <c r="D8" s="742"/>
      <c r="E8" s="742"/>
      <c r="F8" s="742"/>
      <c r="G8" s="742"/>
    </row>
    <row r="9" spans="1:7">
      <c r="B9" s="3"/>
      <c r="C9" s="3"/>
      <c r="D9" s="3"/>
    </row>
    <row r="10" spans="1:7" ht="41.25" customHeight="1">
      <c r="A10" s="839" t="s">
        <v>848</v>
      </c>
      <c r="B10" s="839"/>
      <c r="C10" s="839"/>
      <c r="D10" s="839"/>
      <c r="E10" s="839"/>
      <c r="F10" s="839"/>
      <c r="G10" s="839"/>
    </row>
    <row r="12" spans="1:7" ht="28.5" customHeight="1">
      <c r="A12" s="840" t="s">
        <v>849</v>
      </c>
      <c r="B12" s="841"/>
      <c r="C12" s="841"/>
      <c r="D12" s="841"/>
      <c r="E12" s="841"/>
      <c r="F12" s="841"/>
      <c r="G12" s="842"/>
    </row>
    <row r="13" spans="1:7" ht="30.75" customHeight="1">
      <c r="A13" s="843" t="s">
        <v>850</v>
      </c>
      <c r="B13" s="843"/>
      <c r="C13" s="843"/>
      <c r="E13" s="844" t="s">
        <v>851</v>
      </c>
      <c r="F13" s="844"/>
      <c r="G13" s="844"/>
    </row>
    <row r="14" spans="1:7" ht="27.75" customHeight="1">
      <c r="A14" s="852" t="s">
        <v>852</v>
      </c>
      <c r="B14" s="4" t="s">
        <v>853</v>
      </c>
      <c r="C14" s="5" t="s">
        <v>854</v>
      </c>
      <c r="E14" s="845" t="s">
        <v>855</v>
      </c>
      <c r="F14" s="845"/>
      <c r="G14" s="6">
        <v>1</v>
      </c>
    </row>
    <row r="15" spans="1:7" ht="27.75" customHeight="1">
      <c r="A15" s="853"/>
      <c r="B15" s="4" t="s">
        <v>856</v>
      </c>
      <c r="C15" s="5" t="s">
        <v>854</v>
      </c>
      <c r="E15" s="855" t="s">
        <v>857</v>
      </c>
      <c r="F15" s="7" t="s">
        <v>858</v>
      </c>
      <c r="G15" s="5" t="s">
        <v>854</v>
      </c>
    </row>
    <row r="16" spans="1:7" ht="38.25">
      <c r="A16" s="853"/>
      <c r="B16" s="8" t="s">
        <v>859</v>
      </c>
      <c r="C16" s="5" t="s">
        <v>854</v>
      </c>
      <c r="E16" s="855"/>
      <c r="F16" s="7" t="s">
        <v>860</v>
      </c>
      <c r="G16" s="5" t="s">
        <v>854</v>
      </c>
    </row>
    <row r="17" spans="1:7" ht="27.75" customHeight="1">
      <c r="A17" s="853"/>
      <c r="B17" s="8" t="s">
        <v>861</v>
      </c>
      <c r="C17" s="5" t="s">
        <v>862</v>
      </c>
      <c r="E17" s="855"/>
      <c r="F17" s="7" t="s">
        <v>863</v>
      </c>
      <c r="G17" s="5" t="s">
        <v>854</v>
      </c>
    </row>
    <row r="18" spans="1:7" ht="27.75" customHeight="1">
      <c r="A18" s="853"/>
      <c r="B18" s="8" t="s">
        <v>864</v>
      </c>
      <c r="C18" s="5" t="s">
        <v>854</v>
      </c>
      <c r="E18" s="855"/>
      <c r="F18" s="7" t="s">
        <v>26</v>
      </c>
      <c r="G18" s="5" t="s">
        <v>862</v>
      </c>
    </row>
    <row r="19" spans="1:7" ht="89.25">
      <c r="A19" s="853"/>
      <c r="B19" s="8" t="s">
        <v>865</v>
      </c>
      <c r="C19" s="5" t="s">
        <v>854</v>
      </c>
      <c r="E19" s="855"/>
      <c r="F19" s="7" t="s">
        <v>866</v>
      </c>
      <c r="G19" s="5" t="s">
        <v>854</v>
      </c>
    </row>
    <row r="20" spans="1:7" ht="27.75" customHeight="1">
      <c r="A20" s="853"/>
      <c r="B20" s="4" t="s">
        <v>867</v>
      </c>
      <c r="C20" s="5" t="s">
        <v>854</v>
      </c>
      <c r="E20" s="855"/>
      <c r="F20" s="7" t="s">
        <v>868</v>
      </c>
      <c r="G20" s="9" t="s">
        <v>854</v>
      </c>
    </row>
    <row r="21" spans="1:7" ht="27.75" customHeight="1">
      <c r="A21" s="853"/>
      <c r="B21" s="4" t="s">
        <v>869</v>
      </c>
      <c r="C21" s="5" t="s">
        <v>854</v>
      </c>
      <c r="E21" s="855"/>
      <c r="F21" s="7" t="s">
        <v>870</v>
      </c>
      <c r="G21" s="5" t="s">
        <v>862</v>
      </c>
    </row>
    <row r="22" spans="1:7" ht="27.75" customHeight="1">
      <c r="A22" s="853"/>
      <c r="B22" s="4" t="s">
        <v>871</v>
      </c>
      <c r="C22" s="5" t="s">
        <v>854</v>
      </c>
      <c r="E22" s="855"/>
      <c r="F22" s="7" t="s">
        <v>872</v>
      </c>
      <c r="G22" s="5" t="s">
        <v>854</v>
      </c>
    </row>
    <row r="23" spans="1:7" ht="27.75" customHeight="1">
      <c r="A23" s="853"/>
      <c r="B23" s="4" t="s">
        <v>873</v>
      </c>
      <c r="C23" s="5" t="s">
        <v>854</v>
      </c>
      <c r="E23" s="855"/>
      <c r="F23" s="7" t="s">
        <v>874</v>
      </c>
      <c r="G23" s="5" t="s">
        <v>854</v>
      </c>
    </row>
    <row r="24" spans="1:7" ht="27.75" customHeight="1">
      <c r="A24" s="853"/>
      <c r="B24" s="4" t="s">
        <v>875</v>
      </c>
      <c r="C24" s="5" t="s">
        <v>854</v>
      </c>
      <c r="E24" s="855"/>
      <c r="F24" s="7" t="s">
        <v>876</v>
      </c>
      <c r="G24" s="5" t="s">
        <v>862</v>
      </c>
    </row>
    <row r="25" spans="1:7" ht="27.75" customHeight="1">
      <c r="A25" s="853"/>
      <c r="B25" s="4" t="s">
        <v>877</v>
      </c>
      <c r="C25" s="5" t="s">
        <v>854</v>
      </c>
      <c r="E25" s="855"/>
      <c r="F25" s="7" t="s">
        <v>878</v>
      </c>
      <c r="G25" s="5" t="s">
        <v>854</v>
      </c>
    </row>
    <row r="26" spans="1:7" ht="38.25">
      <c r="A26" s="853"/>
      <c r="B26" s="4" t="s">
        <v>879</v>
      </c>
      <c r="C26" s="5" t="s">
        <v>862</v>
      </c>
      <c r="E26" s="855"/>
      <c r="F26" s="7" t="s">
        <v>880</v>
      </c>
      <c r="G26" s="5" t="s">
        <v>862</v>
      </c>
    </row>
    <row r="27" spans="1:7" ht="25.5">
      <c r="A27" s="853"/>
      <c r="B27" s="4" t="s">
        <v>872</v>
      </c>
      <c r="C27" s="5" t="s">
        <v>854</v>
      </c>
      <c r="E27" s="855"/>
      <c r="F27" s="7" t="s">
        <v>881</v>
      </c>
      <c r="G27" s="5" t="s">
        <v>862</v>
      </c>
    </row>
    <row r="28" spans="1:7" ht="27.75" customHeight="1">
      <c r="A28" s="853"/>
      <c r="B28" s="4" t="s">
        <v>882</v>
      </c>
      <c r="C28" s="5" t="s">
        <v>854</v>
      </c>
      <c r="E28" s="855"/>
      <c r="F28" s="7" t="s">
        <v>883</v>
      </c>
      <c r="G28" s="5" t="s">
        <v>862</v>
      </c>
    </row>
    <row r="29" spans="1:7" ht="25.5" customHeight="1">
      <c r="A29" s="853"/>
      <c r="B29" s="4" t="s">
        <v>884</v>
      </c>
      <c r="C29" s="5" t="s">
        <v>854</v>
      </c>
      <c r="E29" s="855"/>
      <c r="F29" s="7" t="s">
        <v>885</v>
      </c>
      <c r="G29" s="5" t="s">
        <v>854</v>
      </c>
    </row>
    <row r="30" spans="1:7" ht="27.75" customHeight="1">
      <c r="A30" s="852" t="s">
        <v>886</v>
      </c>
      <c r="B30" s="7" t="s">
        <v>887</v>
      </c>
      <c r="C30" s="5" t="s">
        <v>854</v>
      </c>
      <c r="E30" s="855"/>
      <c r="F30" s="7" t="s">
        <v>888</v>
      </c>
      <c r="G30" s="5" t="s">
        <v>854</v>
      </c>
    </row>
    <row r="31" spans="1:7" ht="27.75" customHeight="1">
      <c r="A31" s="854"/>
      <c r="B31" s="10" t="s">
        <v>889</v>
      </c>
      <c r="C31" s="5" t="s">
        <v>854</v>
      </c>
      <c r="E31" s="855"/>
      <c r="F31" s="7" t="s">
        <v>864</v>
      </c>
      <c r="G31" s="5" t="s">
        <v>854</v>
      </c>
    </row>
    <row r="32" spans="1:7" ht="27.75" customHeight="1">
      <c r="A32" s="854"/>
      <c r="B32" s="10" t="s">
        <v>890</v>
      </c>
      <c r="C32" s="5" t="s">
        <v>854</v>
      </c>
      <c r="E32" s="855"/>
      <c r="F32" s="7" t="s">
        <v>891</v>
      </c>
      <c r="G32" s="5" t="s">
        <v>854</v>
      </c>
    </row>
    <row r="33" spans="1:7" ht="27.75" customHeight="1">
      <c r="A33" s="854"/>
      <c r="B33" s="10" t="s">
        <v>892</v>
      </c>
      <c r="C33" s="5" t="s">
        <v>854</v>
      </c>
      <c r="E33" s="855"/>
      <c r="F33" s="7" t="s">
        <v>893</v>
      </c>
      <c r="G33" s="5" t="s">
        <v>854</v>
      </c>
    </row>
    <row r="34" spans="1:7" ht="27.75" customHeight="1">
      <c r="A34" s="854"/>
      <c r="B34" s="7" t="s">
        <v>868</v>
      </c>
      <c r="C34" s="9" t="s">
        <v>854</v>
      </c>
      <c r="E34" s="855"/>
      <c r="F34" s="7" t="s">
        <v>894</v>
      </c>
      <c r="G34" s="5" t="s">
        <v>854</v>
      </c>
    </row>
    <row r="35" spans="1:7" ht="27.75" customHeight="1">
      <c r="A35" s="854"/>
      <c r="B35" s="7" t="s">
        <v>895</v>
      </c>
      <c r="C35" s="5" t="s">
        <v>854</v>
      </c>
      <c r="E35" s="855"/>
      <c r="F35" s="7" t="s">
        <v>896</v>
      </c>
      <c r="G35" s="5" t="s">
        <v>854</v>
      </c>
    </row>
    <row r="36" spans="1:7" ht="27.75" customHeight="1">
      <c r="A36" s="854"/>
      <c r="B36" s="7" t="s">
        <v>897</v>
      </c>
      <c r="C36" s="5" t="s">
        <v>854</v>
      </c>
      <c r="E36" s="855"/>
      <c r="F36" s="7" t="s">
        <v>898</v>
      </c>
      <c r="G36" s="5" t="s">
        <v>854</v>
      </c>
    </row>
    <row r="37" spans="1:7" ht="27.75" customHeight="1">
      <c r="A37" s="854"/>
      <c r="B37" s="7" t="s">
        <v>899</v>
      </c>
      <c r="C37" s="5" t="s">
        <v>854</v>
      </c>
      <c r="E37" s="855"/>
      <c r="F37" s="7" t="s">
        <v>895</v>
      </c>
      <c r="G37" s="5" t="s">
        <v>854</v>
      </c>
    </row>
    <row r="38" spans="1:7" ht="27.75" customHeight="1">
      <c r="A38" s="854"/>
      <c r="B38" s="7" t="s">
        <v>900</v>
      </c>
      <c r="C38" s="5" t="s">
        <v>854</v>
      </c>
      <c r="E38" s="855"/>
      <c r="F38" s="7" t="s">
        <v>897</v>
      </c>
      <c r="G38" s="5" t="s">
        <v>854</v>
      </c>
    </row>
    <row r="39" spans="1:7" ht="27.75" customHeight="1">
      <c r="A39" s="854"/>
      <c r="B39" s="7" t="s">
        <v>901</v>
      </c>
      <c r="C39" s="5" t="s">
        <v>854</v>
      </c>
      <c r="E39" s="855"/>
      <c r="F39" s="7" t="s">
        <v>901</v>
      </c>
      <c r="G39" s="5" t="s">
        <v>854</v>
      </c>
    </row>
    <row r="40" spans="1:7" ht="27.75" customHeight="1">
      <c r="A40" s="854"/>
      <c r="B40" s="7" t="s">
        <v>902</v>
      </c>
      <c r="C40" s="5" t="s">
        <v>854</v>
      </c>
      <c r="E40" s="855"/>
      <c r="F40" s="7" t="s">
        <v>903</v>
      </c>
      <c r="G40" s="5" t="s">
        <v>854</v>
      </c>
    </row>
    <row r="41" spans="1:7" ht="27.75" customHeight="1">
      <c r="A41" s="854"/>
      <c r="B41" s="7" t="s">
        <v>870</v>
      </c>
      <c r="C41" s="5"/>
      <c r="E41" s="855"/>
      <c r="F41" s="7" t="s">
        <v>902</v>
      </c>
      <c r="G41" s="5" t="s">
        <v>854</v>
      </c>
    </row>
    <row r="42" spans="1:7" ht="38.25">
      <c r="A42" s="854"/>
      <c r="B42" s="7" t="s">
        <v>880</v>
      </c>
      <c r="C42" s="5" t="s">
        <v>854</v>
      </c>
      <c r="E42" s="855"/>
      <c r="F42" s="7" t="s">
        <v>904</v>
      </c>
      <c r="G42" s="5" t="s">
        <v>854</v>
      </c>
    </row>
    <row r="43" spans="1:7" ht="27.75" customHeight="1">
      <c r="A43" s="854"/>
      <c r="B43" s="7" t="s">
        <v>905</v>
      </c>
      <c r="C43" s="5" t="s">
        <v>862</v>
      </c>
      <c r="E43" s="855"/>
      <c r="F43" s="7" t="s">
        <v>906</v>
      </c>
      <c r="G43" s="5" t="s">
        <v>854</v>
      </c>
    </row>
    <row r="44" spans="1:7" ht="27.75" customHeight="1">
      <c r="A44" s="854"/>
      <c r="B44" s="7" t="s">
        <v>907</v>
      </c>
      <c r="C44" s="5" t="s">
        <v>862</v>
      </c>
      <c r="E44" s="855"/>
      <c r="F44" s="7" t="s">
        <v>908</v>
      </c>
      <c r="G44" s="5" t="s">
        <v>854</v>
      </c>
    </row>
    <row r="45" spans="1:7" ht="27.75" customHeight="1">
      <c r="A45" s="854"/>
      <c r="B45" s="7" t="s">
        <v>876</v>
      </c>
      <c r="C45" s="5" t="s">
        <v>862</v>
      </c>
      <c r="E45" s="855"/>
      <c r="F45" s="7" t="s">
        <v>909</v>
      </c>
      <c r="G45" s="5" t="s">
        <v>854</v>
      </c>
    </row>
    <row r="46" spans="1:7" ht="27.75" customHeight="1">
      <c r="A46" s="854"/>
      <c r="B46" s="7" t="s">
        <v>881</v>
      </c>
      <c r="C46" s="5" t="s">
        <v>862</v>
      </c>
      <c r="E46" s="11"/>
      <c r="F46" s="12"/>
      <c r="G46" s="13"/>
    </row>
    <row r="47" spans="1:7" ht="38.25">
      <c r="A47" s="854"/>
      <c r="B47" s="7" t="s">
        <v>883</v>
      </c>
      <c r="C47" s="5" t="s">
        <v>854</v>
      </c>
      <c r="E47" s="11"/>
      <c r="F47" s="12"/>
      <c r="G47" s="13"/>
    </row>
    <row r="48" spans="1:7" ht="27.75" customHeight="1">
      <c r="A48" s="854"/>
      <c r="B48" s="7" t="s">
        <v>885</v>
      </c>
      <c r="C48" s="5" t="s">
        <v>854</v>
      </c>
      <c r="E48" s="11"/>
      <c r="F48" s="12"/>
      <c r="G48" s="13"/>
    </row>
    <row r="49" spans="1:7" ht="27.75" customHeight="1">
      <c r="A49" s="854"/>
      <c r="B49" s="7" t="s">
        <v>891</v>
      </c>
      <c r="C49" s="5" t="s">
        <v>854</v>
      </c>
      <c r="E49" s="11"/>
      <c r="F49" s="12"/>
      <c r="G49" s="13"/>
    </row>
    <row r="50" spans="1:7" ht="27.75" customHeight="1">
      <c r="A50" s="854"/>
      <c r="B50" s="7" t="s">
        <v>893</v>
      </c>
      <c r="C50" s="5" t="s">
        <v>854</v>
      </c>
      <c r="E50" s="11"/>
      <c r="F50" s="12"/>
      <c r="G50" s="13"/>
    </row>
    <row r="51" spans="1:7" ht="27.75" customHeight="1">
      <c r="A51" s="854"/>
      <c r="B51" s="7" t="s">
        <v>894</v>
      </c>
      <c r="C51" s="5" t="s">
        <v>854</v>
      </c>
      <c r="E51" s="11"/>
      <c r="F51" s="12"/>
      <c r="G51" s="13"/>
    </row>
    <row r="52" spans="1:7" ht="27.75" customHeight="1">
      <c r="A52" s="854"/>
      <c r="B52" s="7" t="s">
        <v>896</v>
      </c>
      <c r="C52" s="5" t="s">
        <v>854</v>
      </c>
      <c r="E52" s="11"/>
      <c r="F52" s="12"/>
      <c r="G52" s="13"/>
    </row>
    <row r="53" spans="1:7" ht="27.75" customHeight="1">
      <c r="A53" s="854"/>
      <c r="B53" s="7" t="s">
        <v>906</v>
      </c>
      <c r="C53" s="5" t="s">
        <v>854</v>
      </c>
      <c r="E53" s="11"/>
      <c r="F53" s="12"/>
      <c r="G53" s="13"/>
    </row>
    <row r="54" spans="1:7" ht="27.75" customHeight="1">
      <c r="A54" s="854"/>
      <c r="B54" s="7" t="s">
        <v>909</v>
      </c>
      <c r="C54" s="5" t="s">
        <v>854</v>
      </c>
      <c r="E54" s="11"/>
      <c r="F54" s="12"/>
      <c r="G54" s="13"/>
    </row>
    <row r="55" spans="1:7" ht="27.75" customHeight="1">
      <c r="A55" s="854"/>
      <c r="B55" s="7" t="s">
        <v>910</v>
      </c>
      <c r="C55" s="5" t="s">
        <v>854</v>
      </c>
      <c r="E55" s="11"/>
      <c r="F55" s="12"/>
      <c r="G55" s="13"/>
    </row>
    <row r="56" spans="1:7">
      <c r="E56" s="14"/>
      <c r="F56" s="15"/>
      <c r="G56" s="13"/>
    </row>
    <row r="57" spans="1:7">
      <c r="E57" s="14"/>
      <c r="F57" s="15"/>
      <c r="G57" s="13"/>
    </row>
    <row r="60" spans="1:7">
      <c r="A60" s="846" t="s">
        <v>911</v>
      </c>
      <c r="B60" s="847"/>
      <c r="C60" s="847"/>
      <c r="D60" s="848"/>
    </row>
    <row r="61" spans="1:7">
      <c r="A61" s="849" t="s">
        <v>912</v>
      </c>
      <c r="B61" s="850"/>
      <c r="C61" s="850"/>
      <c r="D61" s="851"/>
    </row>
    <row r="62" spans="1:7">
      <c r="A62" s="849" t="s">
        <v>913</v>
      </c>
      <c r="B62" s="850"/>
      <c r="C62" s="850"/>
      <c r="D62" s="851"/>
    </row>
    <row r="63" spans="1:7">
      <c r="A63" s="849" t="s">
        <v>914</v>
      </c>
      <c r="B63" s="850"/>
      <c r="C63" s="850"/>
      <c r="D63" s="851"/>
    </row>
  </sheetData>
  <sheetProtection password="B090" sheet="1" objects="1" scenarios="1"/>
  <customSheetViews>
    <customSheetView guid="{6AC9DC6A-6AFE-4FBF-BE69-2D4F84D27B2A}" topLeftCell="E13">
      <selection activeCell="F19" sqref="F19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9" defaultRowHeight="15"/>
  <sheetData/>
  <customSheetViews>
    <customSheetView guid="{6AC9DC6A-6AFE-4FBF-BE69-2D4F84D27B2A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9" defaultRowHeight="15"/>
  <sheetData/>
  <customSheetViews>
    <customSheetView guid="{6AC9DC6A-6AFE-4FBF-BE69-2D4F84D27B2A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Intervalo1_2_1_2_1" rangeCreator="" othersAccessPermission="edit"/>
    <arrUserId title="Intervalo1_2_1_4_1" rangeCreator="" othersAccessPermission="edit"/>
    <arrUserId title="Intervalo1_2_1_1_1_1_1" rangeCreator="" othersAccessPermission="edit"/>
  </rangeList>
  <rangeList sheetStid="11" master="">
    <arrUserId title="Intervalo1_2_1_2_1_1" rangeCreator="" othersAccessPermission="edit"/>
    <arrUserId title="Intervalo1_2_1_4_1_1" rangeCreator="" othersAccessPermission="edit"/>
  </rangeList>
  <rangeList sheetStid="12" master=""/>
  <rangeList sheetStid="13" master="">
    <arrUserId title="Intervalo2_1_2" rangeCreator="" othersAccessPermission="edit"/>
    <arrUserId title="Intervalo2_1_2_2" rangeCreator="" othersAccessPermission="edit"/>
    <arrUserId title="Intervalo2_1_2_3_2" rangeCreator="" othersAccessPermission="edit"/>
    <arrUserId title="Intervalo2_1_2_3_1_1" rangeCreator="" othersAccessPermission="edit"/>
    <arrUserId title="Intervalo2_1_2_1" rangeCreator="" othersAccessPermission="edit"/>
    <arrUserId title="Intervalo2_1_2_2_1" rangeCreator="" othersAccessPermission="edit"/>
    <arrUserId title="Intervalo2_1_2_3_2_1" rangeCreator="" othersAccessPermission="edit"/>
    <arrUserId title="Intervalo2_1_2_3_1_1_1" rangeCreator="" othersAccessPermission="edit"/>
  </rangeList>
  <rangeList sheetStid="14" master="">
    <arrUserId title="Intervalo2_1" rangeCreator="" othersAccessPermission="edit"/>
    <arrUserId title="Intervalo2" rangeCreator="" othersAccessPermission="edit"/>
    <arrUserId title="Intervalo2_2" rangeCreator="" othersAccessPermission="edit"/>
    <arrUserId title="Intervalo2_1_1" rangeCreator="" othersAccessPermission="edit"/>
    <arrUserId title="Intervalo2_1_1_1" rangeCreator="" othersAccessPermission="edit"/>
  </rangeList>
  <rangeList sheetStid="15" master="">
    <arrUserId title="Intervalo2_2_1_2_1" rangeCreator="" othersAccessPermission="edit"/>
  </rangeList>
  <rangeList sheetStid="16" master="">
    <arrUserId title="Intervalo2_2_1_2_1_1_5" rangeCreator="" othersAccessPermission="edit"/>
    <arrUserId title="Intervalo2_2_1_2_1_1_1_1" rangeCreator="" othersAccessPermission="edit"/>
    <arrUserId title="Intervalo2_2_1_2_1_1_2_1" rangeCreator="" othersAccessPermission="edit"/>
    <arrUserId title="Intervalo2_2_1_2_1_1_3_1" rangeCreator="" othersAccessPermission="edit"/>
    <arrUserId title="Intervalo2_2_1_2_1_1_4_1" rangeCreator="" othersAccessPermission="edit"/>
    <arrUserId title="Intervalo2_1_1_1_1_4_1_1_1" rangeCreator="" othersAccessPermission="edit"/>
  </rangeList>
  <rangeList sheetStid="17" master=""/>
  <rangeList sheetStid="18" master=""/>
  <rangeList sheetStid="19" master=""/>
  <rangeList sheetStid="2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Plan2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2022-08-16T18:27:37Z</cp:lastPrinted>
  <dcterms:created xsi:type="dcterms:W3CDTF">2019-12-13T12:34:00Z</dcterms:created>
  <dcterms:modified xsi:type="dcterms:W3CDTF">2022-08-17T11:06:13Z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72107CC18A984C71B03B591968E5D96B</vt:lpwstr>
  </property>
</Properties>
</file>