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workbookProtection workbookPassword="8F50" lockStructure="1"/>
  <bookViews>
    <workbookView xWindow="-120" yWindow="-120" windowWidth="20730" windowHeight="11760" tabRatio="925"/>
  </bookViews>
  <sheets>
    <sheet name="CONTÁBIL FINANCEIRA - PCF" sheetId="1" r:id="rId1"/>
    <sheet name="CÁLCULO FOLHA DE PAGAMENTO" sheetId="12" r:id="rId2"/>
    <sheet name="TURNOVER" sheetId="4" r:id="rId3"/>
    <sheet name="FUNDO FIXO" sheetId="34" r:id="rId4"/>
    <sheet name="1 CONTA CORRENTE (D E C)" sheetId="17" r:id="rId5"/>
    <sheet name="2 CONTA CORRENTE (D E C)" sheetId="28" state="hidden" r:id="rId6"/>
    <sheet name="2. CONTA CORRENTE (D E C)" sheetId="30" r:id="rId7"/>
    <sheet name="APLICAÇÃO FINANCEIRA" sheetId="18" r:id="rId8"/>
    <sheet name="SALDO DE ESTOQUE" sheetId="2" r:id="rId9"/>
    <sheet name="Despesa pessoal ANEXO II " sheetId="20" r:id="rId10"/>
    <sheet name="Demais despesas pesso ANEXO III" sheetId="21" r:id="rId11"/>
    <sheet name="Despesas gerais ANEXO IV" sheetId="22" r:id="rId12"/>
    <sheet name="Receitas ANEXO V" sheetId="23" r:id="rId13"/>
    <sheet name="Demais receitas ANEXO VI" sheetId="24" r:id="rId14"/>
    <sheet name="Contratos ANEXO VII" sheetId="26" r:id="rId15"/>
    <sheet name="Termo aditivo ANEXO VIII" sheetId="27" r:id="rId16"/>
    <sheet name="CATEGORIA PROFISSIONAL" sheetId="7" r:id="rId17"/>
    <sheet name="Item 11" sheetId="33" r:id="rId18"/>
    <sheet name="PLANILHA DE CONFERÊNCIA" sheetId="11" r:id="rId19"/>
    <sheet name="RPA" sheetId="32" state="hidden" r:id="rId20"/>
    <sheet name="Plan1" sheetId="29" state="hidden" r:id="rId21"/>
  </sheets>
  <externalReferences>
    <externalReference r:id="rId22"/>
  </externalReferences>
  <definedNames>
    <definedName name="_xlnm._FilterDatabase" localSheetId="14" hidden="1">'Contratos ANEXO VII'!$A$1:$I$54</definedName>
    <definedName name="_xlnm._FilterDatabase" localSheetId="10" hidden="1">'Demais despesas pesso ANEXO III'!$A$1:$XEF$97</definedName>
    <definedName name="_xlnm._FilterDatabase" localSheetId="9" hidden="1">'Despesa pessoal ANEXO II '!$A$1:$P$76</definedName>
    <definedName name="_xlnm.Print_Area" localSheetId="1">'CÁLCULO FOLHA DE PAGAMENTO'!$A$1:$I$84</definedName>
    <definedName name="_xlnm.Print_Area" localSheetId="0">'CONTÁBIL FINANCEIRA - PCF'!$A$1:$E$233</definedName>
    <definedName name="_xlnm.Print_Area" localSheetId="10">'Demais despesas pesso ANEXO III'!$A$1:$IE$75</definedName>
    <definedName name="_xlnm.Print_Area" localSheetId="9">'Despesa pessoal ANEXO II '!$A$1:$IG$75</definedName>
    <definedName name="_xlnm.Print_Area" localSheetId="11">'Despesas gerais ANEXO IV'!$A$1:$L$90</definedName>
    <definedName name="_xlnm.Print_Area" localSheetId="3">'FUNDO FIXO'!$A$1:$K$60</definedName>
    <definedName name="_xlnm.Print_Area" localSheetId="8">'SALDO DE ESTOQUE'!$A$1:$C$38</definedName>
    <definedName name="_xlnm.Print_Area" localSheetId="15">'Termo aditivo ANEXO VIII'!$A$1:$J$12</definedName>
    <definedName name="COMPET">'[1]DADOS (OCULTAR)'!$D$5:$D$76</definedName>
    <definedName name="FORNECEDORES" localSheetId="17">#REF!</definedName>
    <definedName name="FORNECEDORES">#REF!</definedName>
    <definedName name="Z_4D67ECEB_8567_46A4_915F_4BBFDD1E02FC_.wvu.FilterData" localSheetId="14" hidden="1">'Contratos ANEXO VII'!$A$1:$I$54</definedName>
    <definedName name="Z_4D67ECEB_8567_46A4_915F_4BBFDD1E02FC_.wvu.FilterData" localSheetId="10" hidden="1">'Demais despesas pesso ANEXO III'!$A$1:$XEF$97</definedName>
    <definedName name="Z_4D67ECEB_8567_46A4_915F_4BBFDD1E02FC_.wvu.FilterData" localSheetId="9" hidden="1">'Despesa pessoal ANEXO II '!$A$1:$XEH$75</definedName>
    <definedName name="Z_4D67ECEB_8567_46A4_915F_4BBFDD1E02FC_.wvu.PrintArea" localSheetId="1" hidden="1">'CÁLCULO FOLHA DE PAGAMENTO'!$A$1:$I$84</definedName>
    <definedName name="Z_4D67ECEB_8567_46A4_915F_4BBFDD1E02FC_.wvu.PrintArea" localSheetId="0" hidden="1">'CONTÁBIL FINANCEIRA - PCF'!$A$1:$E$233</definedName>
    <definedName name="Z_4D67ECEB_8567_46A4_915F_4BBFDD1E02FC_.wvu.PrintArea" localSheetId="10" hidden="1">'Demais despesas pesso ANEXO III'!$A$1:$IE$75</definedName>
    <definedName name="Z_4D67ECEB_8567_46A4_915F_4BBFDD1E02FC_.wvu.PrintArea" localSheetId="9" hidden="1">'Despesa pessoal ANEXO II '!$A$1:$IG$75</definedName>
    <definedName name="Z_4D67ECEB_8567_46A4_915F_4BBFDD1E02FC_.wvu.PrintArea" localSheetId="11" hidden="1">'Despesas gerais ANEXO IV'!$A$1:$L$90</definedName>
    <definedName name="Z_4D67ECEB_8567_46A4_915F_4BBFDD1E02FC_.wvu.PrintArea" localSheetId="8" hidden="1">'SALDO DE ESTOQUE'!$A$1:$C$38</definedName>
    <definedName name="Z_4D67ECEB_8567_46A4_915F_4BBFDD1E02FC_.wvu.PrintArea" localSheetId="15" hidden="1">'Termo aditivo ANEXO VIII'!$A$1:$J$12</definedName>
  </definedNames>
  <calcPr calcId="191029"/>
  <customWorkbookViews>
    <customWorkbookView name="Laura Pacheco de Oliveira - Modo de exibição pessoal" guid="{4D67ECEB-8567-46A4-915F-4BBFDD1E02FC}" mergeInterval="0" personalView="1" maximized="1" windowWidth="1362" windowHeight="523" tabRatio="984" activeSheetId="12"/>
  </customWorkbookViews>
</workbook>
</file>

<file path=xl/calcChain.xml><?xml version="1.0" encoding="utf-8"?>
<calcChain xmlns="http://schemas.openxmlformats.org/spreadsheetml/2006/main">
  <c r="D150" i="1" l="1"/>
  <c r="D115" i="1"/>
  <c r="D99" i="1"/>
  <c r="D72" i="1"/>
  <c r="D71" i="1"/>
  <c r="E21" i="18"/>
  <c r="E13" i="18"/>
  <c r="D19" i="12" l="1"/>
  <c r="G77" i="12"/>
  <c r="G81" i="12"/>
  <c r="G83" i="12"/>
  <c r="V76" i="21"/>
  <c r="S76" i="21"/>
  <c r="P76" i="21"/>
  <c r="M76" i="21"/>
  <c r="V67" i="21"/>
  <c r="S67" i="21"/>
  <c r="P67" i="21"/>
  <c r="M67" i="21"/>
  <c r="V66" i="21"/>
  <c r="S66" i="21"/>
  <c r="P66" i="21"/>
  <c r="M66" i="21"/>
  <c r="V57" i="21"/>
  <c r="S57" i="21"/>
  <c r="P57" i="21"/>
  <c r="M57" i="21"/>
  <c r="V51" i="21"/>
  <c r="S51" i="21"/>
  <c r="P51" i="21"/>
  <c r="M51" i="21"/>
  <c r="V50" i="21"/>
  <c r="S50" i="21"/>
  <c r="P50" i="21"/>
  <c r="M50" i="21"/>
  <c r="V45" i="21"/>
  <c r="S45" i="21"/>
  <c r="P45" i="21"/>
  <c r="M45" i="21"/>
  <c r="V31" i="21"/>
  <c r="S31" i="21"/>
  <c r="P31" i="21"/>
  <c r="M31" i="21"/>
  <c r="V27" i="21"/>
  <c r="S27" i="21"/>
  <c r="P27" i="21"/>
  <c r="M27" i="21"/>
  <c r="V10" i="21"/>
  <c r="S10" i="21"/>
  <c r="P10" i="21"/>
  <c r="M10" i="21"/>
  <c r="P76" i="20"/>
  <c r="P67" i="20"/>
  <c r="P66" i="20"/>
  <c r="P57" i="20"/>
  <c r="P51" i="20"/>
  <c r="P50" i="20"/>
  <c r="P45" i="20"/>
  <c r="P31" i="20"/>
  <c r="P27" i="20"/>
  <c r="P10" i="20"/>
  <c r="AB76" i="21" l="1"/>
  <c r="AB67" i="21"/>
  <c r="AB66" i="21"/>
  <c r="AB57" i="21"/>
  <c r="AB51" i="21"/>
  <c r="AB50" i="21"/>
  <c r="AB45" i="21"/>
  <c r="AB31" i="21"/>
  <c r="AB27" i="21"/>
  <c r="AB10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8" i="21"/>
  <c r="M29" i="21"/>
  <c r="M30" i="21"/>
  <c r="M32" i="21"/>
  <c r="M33" i="21"/>
  <c r="M34" i="21"/>
  <c r="M35" i="21"/>
  <c r="M36" i="21"/>
  <c r="M37" i="21"/>
  <c r="M38" i="21"/>
  <c r="M39" i="21"/>
  <c r="M40" i="21"/>
  <c r="M41" i="21"/>
  <c r="M42" i="21"/>
  <c r="M43" i="21"/>
  <c r="M44" i="21"/>
  <c r="M46" i="21"/>
  <c r="M47" i="21"/>
  <c r="M48" i="21"/>
  <c r="M49" i="21"/>
  <c r="M52" i="21"/>
  <c r="M53" i="21"/>
  <c r="M54" i="21"/>
  <c r="M55" i="21"/>
  <c r="M56" i="21"/>
  <c r="M58" i="21"/>
  <c r="M59" i="21"/>
  <c r="M60" i="21"/>
  <c r="M61" i="21"/>
  <c r="M62" i="21"/>
  <c r="M63" i="21"/>
  <c r="M64" i="21"/>
  <c r="M65" i="21"/>
  <c r="M68" i="21"/>
  <c r="M69" i="21"/>
  <c r="M70" i="21"/>
  <c r="M71" i="21"/>
  <c r="M72" i="21"/>
  <c r="M73" i="21"/>
  <c r="M74" i="21"/>
  <c r="M75" i="21"/>
  <c r="V70" i="21"/>
  <c r="S70" i="21"/>
  <c r="P70" i="21"/>
  <c r="V41" i="21"/>
  <c r="S41" i="21"/>
  <c r="V20" i="21"/>
  <c r="S20" i="21"/>
  <c r="M14" i="21"/>
  <c r="P70" i="20"/>
  <c r="P41" i="20"/>
  <c r="P20" i="20"/>
  <c r="P14" i="20"/>
  <c r="D122" i="1"/>
  <c r="D111" i="1"/>
  <c r="AB41" i="21" l="1"/>
  <c r="AB20" i="21"/>
  <c r="AB70" i="21"/>
  <c r="D110" i="1"/>
  <c r="P14" i="21" l="1"/>
  <c r="D25" i="1"/>
  <c r="D24" i="1" s="1"/>
  <c r="D33" i="1" l="1"/>
  <c r="S14" i="21" l="1"/>
  <c r="D70" i="1"/>
  <c r="U14" i="21" l="1"/>
  <c r="V14" i="21" s="1"/>
  <c r="V75" i="21"/>
  <c r="S75" i="21"/>
  <c r="P75" i="21"/>
  <c r="V46" i="21"/>
  <c r="S46" i="21"/>
  <c r="P46" i="21"/>
  <c r="V24" i="21"/>
  <c r="S24" i="21"/>
  <c r="P24" i="21"/>
  <c r="P75" i="20"/>
  <c r="P46" i="20"/>
  <c r="P24" i="20"/>
  <c r="P9" i="20"/>
  <c r="I38" i="34"/>
  <c r="J37" i="34"/>
  <c r="I37" i="34"/>
  <c r="K8" i="34"/>
  <c r="K9" i="34" s="1"/>
  <c r="X14" i="21" l="1"/>
  <c r="Y14" i="21" s="1"/>
  <c r="Z14" i="21" s="1"/>
  <c r="AB14" i="21" s="1"/>
  <c r="K10" i="34"/>
  <c r="K11" i="34" s="1"/>
  <c r="K12" i="34" s="1"/>
  <c r="K13" i="34" s="1"/>
  <c r="K14" i="34" s="1"/>
  <c r="K15" i="34" s="1"/>
  <c r="K16" i="34" s="1"/>
  <c r="K17" i="34" s="1"/>
  <c r="K18" i="34" s="1"/>
  <c r="K19" i="34" s="1"/>
  <c r="K20" i="34" s="1"/>
  <c r="K21" i="34" s="1"/>
  <c r="K22" i="34" s="1"/>
  <c r="K23" i="34" s="1"/>
  <c r="K24" i="34" s="1"/>
  <c r="K25" i="34" s="1"/>
  <c r="K26" i="34" s="1"/>
  <c r="K27" i="34" s="1"/>
  <c r="K28" i="34" s="1"/>
  <c r="K29" i="34" s="1"/>
  <c r="K30" i="34" s="1"/>
  <c r="K31" i="34" s="1"/>
  <c r="K32" i="34" s="1"/>
  <c r="K33" i="34" s="1"/>
  <c r="K34" i="34" s="1"/>
  <c r="K35" i="34" s="1"/>
  <c r="K36" i="34" s="1"/>
  <c r="J39" i="34" s="1"/>
  <c r="I40" i="34"/>
  <c r="AB75" i="21"/>
  <c r="AB46" i="21"/>
  <c r="AB24" i="21"/>
  <c r="I49" i="34" l="1"/>
  <c r="J40" i="34"/>
  <c r="V40" i="21"/>
  <c r="S40" i="21"/>
  <c r="P40" i="20"/>
  <c r="F27" i="33"/>
  <c r="E27" i="33"/>
  <c r="AB40" i="21" l="1"/>
  <c r="F28" i="33"/>
  <c r="D151" i="1" s="1"/>
  <c r="P37" i="20" l="1"/>
  <c r="V37" i="21"/>
  <c r="S37" i="21"/>
  <c r="P2" i="32"/>
  <c r="V74" i="21"/>
  <c r="S74" i="21"/>
  <c r="P74" i="21"/>
  <c r="V60" i="21"/>
  <c r="S60" i="21"/>
  <c r="P60" i="21"/>
  <c r="V42" i="21"/>
  <c r="S42" i="21"/>
  <c r="P42" i="21"/>
  <c r="V19" i="21"/>
  <c r="S19" i="21"/>
  <c r="P2" i="21"/>
  <c r="P60" i="20"/>
  <c r="P74" i="20"/>
  <c r="P42" i="20"/>
  <c r="P19" i="20"/>
  <c r="AB37" i="21" l="1"/>
  <c r="AB74" i="21"/>
  <c r="AB60" i="21"/>
  <c r="AB42" i="21"/>
  <c r="AB19" i="21"/>
  <c r="E19" i="12"/>
  <c r="V39" i="21" l="1"/>
  <c r="S39" i="21"/>
  <c r="AB39" i="21" l="1"/>
  <c r="P73" i="21"/>
  <c r="P72" i="21"/>
  <c r="P71" i="21"/>
  <c r="P69" i="21"/>
  <c r="P68" i="21"/>
  <c r="P65" i="21"/>
  <c r="P64" i="21"/>
  <c r="P63" i="21"/>
  <c r="P62" i="21"/>
  <c r="P61" i="21"/>
  <c r="P59" i="21"/>
  <c r="P58" i="21"/>
  <c r="P56" i="21"/>
  <c r="P55" i="21"/>
  <c r="P54" i="21"/>
  <c r="P53" i="21"/>
  <c r="P52" i="21"/>
  <c r="P49" i="21"/>
  <c r="P48" i="21"/>
  <c r="P47" i="21"/>
  <c r="P44" i="21"/>
  <c r="P43" i="21"/>
  <c r="P35" i="21"/>
  <c r="P34" i="21"/>
  <c r="P33" i="21"/>
  <c r="P32" i="21"/>
  <c r="P30" i="21"/>
  <c r="P26" i="21"/>
  <c r="P25" i="21"/>
  <c r="P23" i="21"/>
  <c r="P22" i="21"/>
  <c r="P21" i="21"/>
  <c r="P18" i="21"/>
  <c r="P17" i="21"/>
  <c r="P16" i="21"/>
  <c r="P15" i="21"/>
  <c r="P13" i="21"/>
  <c r="M13" i="21"/>
  <c r="P12" i="21"/>
  <c r="M12" i="21"/>
  <c r="P11" i="21"/>
  <c r="M11" i="21"/>
  <c r="P9" i="21"/>
  <c r="M9" i="21"/>
  <c r="P8" i="21"/>
  <c r="M8" i="21"/>
  <c r="P7" i="21"/>
  <c r="M7" i="21"/>
  <c r="P6" i="21"/>
  <c r="M6" i="21"/>
  <c r="P5" i="21"/>
  <c r="M5" i="21"/>
  <c r="P4" i="21"/>
  <c r="M4" i="21"/>
  <c r="P3" i="21"/>
  <c r="M3" i="21"/>
  <c r="M2" i="21"/>
  <c r="V2" i="21"/>
  <c r="V3" i="21"/>
  <c r="V4" i="21"/>
  <c r="V5" i="21"/>
  <c r="V6" i="21"/>
  <c r="V7" i="21"/>
  <c r="V8" i="21"/>
  <c r="V9" i="21"/>
  <c r="V11" i="21"/>
  <c r="V12" i="21"/>
  <c r="V13" i="21"/>
  <c r="V15" i="21"/>
  <c r="V16" i="21"/>
  <c r="V17" i="21"/>
  <c r="V18" i="21"/>
  <c r="V21" i="21"/>
  <c r="V22" i="21"/>
  <c r="V23" i="21"/>
  <c r="V25" i="21"/>
  <c r="V26" i="21"/>
  <c r="V28" i="21"/>
  <c r="V29" i="21"/>
  <c r="V30" i="21"/>
  <c r="V32" i="21"/>
  <c r="V33" i="21"/>
  <c r="V34" i="21"/>
  <c r="V35" i="21"/>
  <c r="V36" i="21"/>
  <c r="V38" i="21"/>
  <c r="V43" i="21"/>
  <c r="V44" i="21"/>
  <c r="V47" i="21"/>
  <c r="V48" i="21"/>
  <c r="V49" i="21"/>
  <c r="V52" i="21"/>
  <c r="V53" i="21"/>
  <c r="V54" i="21"/>
  <c r="V55" i="21"/>
  <c r="V56" i="21"/>
  <c r="V58" i="21"/>
  <c r="V59" i="21"/>
  <c r="V61" i="21"/>
  <c r="V62" i="21"/>
  <c r="V63" i="21"/>
  <c r="V64" i="21"/>
  <c r="V65" i="21"/>
  <c r="V68" i="21"/>
  <c r="V69" i="21"/>
  <c r="V71" i="21"/>
  <c r="V72" i="21"/>
  <c r="V73" i="21"/>
  <c r="S2" i="21"/>
  <c r="S3" i="21"/>
  <c r="S4" i="21"/>
  <c r="S5" i="21"/>
  <c r="S6" i="21"/>
  <c r="S7" i="21"/>
  <c r="S8" i="21"/>
  <c r="S9" i="21"/>
  <c r="S11" i="21"/>
  <c r="S12" i="21"/>
  <c r="S13" i="21"/>
  <c r="S15" i="21"/>
  <c r="S16" i="21"/>
  <c r="S17" i="21"/>
  <c r="S18" i="21"/>
  <c r="S21" i="21"/>
  <c r="S22" i="21"/>
  <c r="S23" i="21"/>
  <c r="S25" i="21"/>
  <c r="S26" i="21"/>
  <c r="S28" i="21"/>
  <c r="S29" i="21"/>
  <c r="S30" i="21"/>
  <c r="S32" i="21"/>
  <c r="S33" i="21"/>
  <c r="S34" i="21"/>
  <c r="S35" i="21"/>
  <c r="S36" i="21"/>
  <c r="S38" i="21"/>
  <c r="S43" i="21"/>
  <c r="S44" i="21"/>
  <c r="S47" i="21"/>
  <c r="S48" i="21"/>
  <c r="S49" i="21"/>
  <c r="S52" i="21"/>
  <c r="S53" i="21"/>
  <c r="S54" i="21"/>
  <c r="S55" i="21"/>
  <c r="S56" i="21"/>
  <c r="S58" i="21"/>
  <c r="S59" i="21"/>
  <c r="S61" i="21"/>
  <c r="S62" i="21"/>
  <c r="S63" i="21"/>
  <c r="S64" i="21"/>
  <c r="S65" i="21"/>
  <c r="S68" i="21"/>
  <c r="S69" i="21"/>
  <c r="S71" i="21"/>
  <c r="S72" i="21"/>
  <c r="S73" i="21"/>
  <c r="D176" i="1" l="1"/>
  <c r="D172" i="1"/>
  <c r="D149" i="1"/>
  <c r="D136" i="1"/>
  <c r="D135" i="1" s="1"/>
  <c r="D128" i="1"/>
  <c r="D127" i="1" s="1"/>
  <c r="D108" i="1"/>
  <c r="D101" i="1"/>
  <c r="D97" i="1"/>
  <c r="D90" i="1"/>
  <c r="D85" i="1"/>
  <c r="D67" i="1"/>
  <c r="D64" i="1"/>
  <c r="D57" i="1"/>
  <c r="D54" i="1"/>
  <c r="D52" i="1"/>
  <c r="D50" i="1"/>
  <c r="D15" i="1"/>
  <c r="D34" i="1"/>
  <c r="E79" i="1"/>
  <c r="D144" i="1"/>
  <c r="E163" i="1"/>
  <c r="D205" i="1"/>
  <c r="D223" i="1"/>
  <c r="D229" i="1" s="1"/>
  <c r="D230" i="1" s="1"/>
  <c r="P2" i="20"/>
  <c r="P3" i="20"/>
  <c r="P4" i="20"/>
  <c r="P5" i="20"/>
  <c r="P6" i="20"/>
  <c r="P7" i="20"/>
  <c r="P8" i="20"/>
  <c r="P11" i="20"/>
  <c r="P12" i="20"/>
  <c r="P13" i="20"/>
  <c r="P15" i="20"/>
  <c r="P16" i="20"/>
  <c r="P17" i="20"/>
  <c r="P18" i="20"/>
  <c r="P21" i="20"/>
  <c r="P22" i="20"/>
  <c r="P23" i="20"/>
  <c r="P25" i="20"/>
  <c r="P26" i="20"/>
  <c r="P28" i="20"/>
  <c r="P29" i="20"/>
  <c r="P30" i="20"/>
  <c r="P32" i="20"/>
  <c r="P33" i="20"/>
  <c r="P34" i="20"/>
  <c r="P35" i="20"/>
  <c r="P36" i="20"/>
  <c r="P38" i="20"/>
  <c r="P39" i="20"/>
  <c r="P43" i="20"/>
  <c r="P44" i="20"/>
  <c r="P47" i="20"/>
  <c r="P48" i="20"/>
  <c r="P49" i="20"/>
  <c r="P52" i="20"/>
  <c r="P53" i="20"/>
  <c r="P54" i="20"/>
  <c r="P55" i="20"/>
  <c r="P56" i="20"/>
  <c r="P58" i="20"/>
  <c r="P59" i="20"/>
  <c r="P61" i="20"/>
  <c r="P62" i="20"/>
  <c r="P63" i="20"/>
  <c r="P64" i="20"/>
  <c r="P65" i="20"/>
  <c r="P68" i="20"/>
  <c r="P69" i="20"/>
  <c r="P71" i="20"/>
  <c r="P72" i="20"/>
  <c r="P73" i="20"/>
  <c r="D53" i="2"/>
  <c r="D185" i="1" s="1"/>
  <c r="D40" i="2"/>
  <c r="D37" i="2"/>
  <c r="D35" i="2"/>
  <c r="D33" i="2"/>
  <c r="D23" i="2"/>
  <c r="D32" i="2" l="1"/>
  <c r="D46" i="2" s="1"/>
  <c r="D184" i="1" s="1"/>
  <c r="AB2" i="21"/>
  <c r="AB5" i="21"/>
  <c r="AB8" i="21"/>
  <c r="AB11" i="21"/>
  <c r="AB15" i="21"/>
  <c r="AB23" i="21"/>
  <c r="AB26" i="21"/>
  <c r="AB6" i="21"/>
  <c r="AB9" i="21"/>
  <c r="AB12" i="21"/>
  <c r="AB25" i="21"/>
  <c r="AB28" i="21"/>
  <c r="AB34" i="21"/>
  <c r="AB44" i="21"/>
  <c r="AB48" i="21"/>
  <c r="AB52" i="21"/>
  <c r="AB55" i="21"/>
  <c r="AB59" i="21"/>
  <c r="AB62" i="21"/>
  <c r="AB65" i="21"/>
  <c r="AB72" i="21"/>
  <c r="AB4" i="21"/>
  <c r="AB18" i="21"/>
  <c r="AB22" i="21"/>
  <c r="AB33" i="21"/>
  <c r="AB43" i="21"/>
  <c r="AB49" i="21"/>
  <c r="AB63" i="21"/>
  <c r="AB69" i="21"/>
  <c r="AB16" i="21"/>
  <c r="AB3" i="21"/>
  <c r="AB7" i="21"/>
  <c r="AB13" i="21"/>
  <c r="AB17" i="21"/>
  <c r="AB21" i="21"/>
  <c r="AB29" i="21"/>
  <c r="AB32" i="21"/>
  <c r="AB35" i="21"/>
  <c r="AB53" i="21"/>
  <c r="AB56" i="21"/>
  <c r="AB73" i="21"/>
  <c r="AB30" i="21"/>
  <c r="AB36" i="21"/>
  <c r="AB38" i="21"/>
  <c r="AB47" i="21"/>
  <c r="AB54" i="21"/>
  <c r="AB58" i="21"/>
  <c r="AB61" i="21"/>
  <c r="AB64" i="21"/>
  <c r="AB68" i="21"/>
  <c r="AB71" i="21"/>
  <c r="D183" i="1"/>
  <c r="D100" i="1"/>
  <c r="D84" i="1"/>
  <c r="D63" i="1"/>
  <c r="D126" i="1"/>
  <c r="D49" i="1"/>
  <c r="D43" i="1" s="1"/>
  <c r="D55" i="2" l="1"/>
  <c r="D186" i="1"/>
  <c r="D350" i="30"/>
  <c r="C350" i="30"/>
  <c r="D351" i="30" l="1"/>
  <c r="E17" i="12"/>
  <c r="D350" i="17" l="1"/>
  <c r="D178" i="1" s="1"/>
  <c r="C350" i="17"/>
  <c r="D177" i="1" s="1"/>
  <c r="H66" i="12"/>
  <c r="G66" i="12"/>
  <c r="G19" i="12" s="1"/>
  <c r="D179" i="1" l="1"/>
  <c r="D351" i="17"/>
  <c r="G80" i="12" l="1"/>
  <c r="G74" i="12" l="1"/>
  <c r="G73" i="12" s="1"/>
  <c r="D32" i="1" s="1"/>
  <c r="D68" i="12"/>
  <c r="D42" i="12"/>
  <c r="B35" i="12"/>
  <c r="B34" i="12"/>
  <c r="B39" i="12" l="1"/>
  <c r="B40" i="12" s="1"/>
  <c r="B36" i="12"/>
  <c r="B33" i="12" s="1"/>
  <c r="G27" i="12"/>
  <c r="C23" i="12"/>
  <c r="G70" i="12" s="1"/>
  <c r="D31" i="1" s="1"/>
  <c r="H17" i="12"/>
  <c r="D212" i="1" s="1"/>
  <c r="G26" i="12" l="1"/>
  <c r="G25" i="12" l="1"/>
  <c r="H15" i="12"/>
  <c r="N25" i="7"/>
  <c r="M25" i="7"/>
  <c r="L25" i="7"/>
  <c r="K25" i="7"/>
  <c r="J25" i="7"/>
  <c r="I25" i="7"/>
  <c r="H25" i="7"/>
  <c r="G25" i="7"/>
  <c r="F25" i="7"/>
  <c r="E25" i="7"/>
  <c r="D25" i="7"/>
  <c r="C25" i="7"/>
  <c r="N22" i="7"/>
  <c r="M22" i="7"/>
  <c r="L22" i="7"/>
  <c r="K22" i="7"/>
  <c r="J22" i="7"/>
  <c r="I22" i="7"/>
  <c r="H22" i="7"/>
  <c r="G22" i="7"/>
  <c r="F22" i="7"/>
  <c r="E22" i="7"/>
  <c r="D22" i="7"/>
  <c r="C22" i="7"/>
  <c r="B22" i="4"/>
  <c r="D156" i="1" s="1"/>
  <c r="I15" i="12" l="1"/>
  <c r="D211" i="1"/>
  <c r="F27" i="7"/>
  <c r="G27" i="7"/>
  <c r="D27" i="7"/>
  <c r="C27" i="7"/>
  <c r="J27" i="7"/>
  <c r="I27" i="7"/>
  <c r="M27" i="7"/>
  <c r="E27" i="7"/>
  <c r="N27" i="7"/>
  <c r="H27" i="7"/>
  <c r="L27" i="7"/>
  <c r="K27" i="7" s="1"/>
  <c r="G69" i="12"/>
  <c r="D30" i="1" s="1"/>
  <c r="D23" i="1" s="1"/>
  <c r="G28" i="12"/>
  <c r="F23" i="18"/>
  <c r="E23" i="18"/>
  <c r="D23" i="18"/>
  <c r="C23" i="18"/>
  <c r="B23" i="18"/>
  <c r="G22" i="18"/>
  <c r="G19" i="18"/>
  <c r="F18" i="18"/>
  <c r="E18" i="18"/>
  <c r="D18" i="18"/>
  <c r="C18" i="18"/>
  <c r="B18" i="18"/>
  <c r="G17" i="18"/>
  <c r="G16" i="18"/>
  <c r="G15" i="18"/>
  <c r="G14" i="18"/>
  <c r="D24" i="18" l="1"/>
  <c r="C28" i="12"/>
  <c r="G29" i="12"/>
  <c r="G18" i="18"/>
  <c r="D249" i="28"/>
  <c r="C249" i="28"/>
  <c r="C24" i="18" l="1"/>
  <c r="D192" i="1"/>
  <c r="D250" i="28"/>
  <c r="C29" i="12"/>
  <c r="B24" i="18" l="1"/>
  <c r="D191" i="1"/>
  <c r="G23" i="18" l="1"/>
  <c r="G24" i="18" s="1"/>
  <c r="F24" i="18" s="1"/>
  <c r="D190" i="1"/>
  <c r="H19" i="12"/>
  <c r="D213" i="1" s="1"/>
  <c r="E24" i="18" l="1"/>
  <c r="D194" i="1"/>
  <c r="D193" i="1" l="1"/>
  <c r="D195" i="1" s="1"/>
  <c r="D197" i="1" s="1"/>
  <c r="D16" i="1"/>
  <c r="D152" i="1"/>
  <c r="D19" i="1" l="1"/>
  <c r="D20" i="1" s="1"/>
  <c r="D153" i="1" s="1"/>
  <c r="D210" i="1"/>
  <c r="D214" i="1" s="1"/>
</calcChain>
</file>

<file path=xl/sharedStrings.xml><?xml version="1.0" encoding="utf-8"?>
<sst xmlns="http://schemas.openxmlformats.org/spreadsheetml/2006/main" count="2185" uniqueCount="949">
  <si>
    <t>PREFEITURA MUNICIPAL DE JABOATÃO DOS GUARARAPES</t>
  </si>
  <si>
    <t>SECRETARIA MUNICIPAL DE SAÚDE</t>
  </si>
  <si>
    <t>MÊS/ANO COMPETÊNCIA</t>
  </si>
  <si>
    <t>ANO CONTRATO</t>
  </si>
  <si>
    <t>GERÊNCIA FINANCEIRA E CONTÁBIL - FUNDO MUNICIPAL DE SAÚDE</t>
  </si>
  <si>
    <t>DEMONSTRATIVO DE RESULTADO CONTÁBIL - FINANCEIRO MENSAL</t>
  </si>
  <si>
    <t>UNIDADE</t>
  </si>
  <si>
    <t>RESPONSÁVEL PELA UNIDADE</t>
  </si>
  <si>
    <t>ISENTO PIS:</t>
  </si>
  <si>
    <t>SIM</t>
  </si>
  <si>
    <t>DESCRIÇÃO</t>
  </si>
  <si>
    <t>VALOR</t>
  </si>
  <si>
    <t>RECEITAS OPERACIONAIS</t>
  </si>
  <si>
    <t>Repasse Contrato de Gestão (Fixo+Variável)</t>
  </si>
  <si>
    <t xml:space="preserve">Repasse Contrato de Gestão INVESTIMENTO </t>
  </si>
  <si>
    <t>Plano de Investimento Autorizado pela SMS</t>
  </si>
  <si>
    <t>Repasse Programas Especiais</t>
  </si>
  <si>
    <t xml:space="preserve"> ( - ) Desconto </t>
  </si>
  <si>
    <t>TOTAL DE REPASSES</t>
  </si>
  <si>
    <t>Rendimento de Aplicações Financeiras</t>
  </si>
  <si>
    <t>Reembolso de Despesas</t>
  </si>
  <si>
    <t>Outras Receitas</t>
  </si>
  <si>
    <t>TOTAL OUTRAS RECEITAS</t>
  </si>
  <si>
    <t>TOTAL DE REPASSES/RECEITAS</t>
  </si>
  <si>
    <t>DESPESAS OPERACIONAIS</t>
  </si>
  <si>
    <t>1. Pessoal</t>
  </si>
  <si>
    <t xml:space="preserve">  1.1. Ordenados (Não inclui férias, 13º e Rescisão)</t>
  </si>
  <si>
    <t xml:space="preserve">    1.1.1. Assistência Médica</t>
  </si>
  <si>
    <t xml:space="preserve">        1.1.1.1. Médicos</t>
  </si>
  <si>
    <t xml:space="preserve">        1.1.1.2. Outros profissionais de saúde</t>
  </si>
  <si>
    <t xml:space="preserve">    1.1.2. Assistência Odontológica</t>
  </si>
  <si>
    <t xml:space="preserve">    1.1.3. Administrativo</t>
  </si>
  <si>
    <t xml:space="preserve">  1.2. FGTS</t>
  </si>
  <si>
    <t xml:space="preserve">  1.3. PIS</t>
  </si>
  <si>
    <t xml:space="preserve">  1.4. Benefícios</t>
  </si>
  <si>
    <t xml:space="preserve">  1.5. Provisões (Férias + 13º + Rescisões)</t>
  </si>
  <si>
    <t>2. Insumos Assistenciais</t>
  </si>
  <si>
    <t xml:space="preserve">  2.1. Materiais Descartáveis/Materiais de Penso</t>
  </si>
  <si>
    <t xml:space="preserve">  2.2. Medicamentos</t>
  </si>
  <si>
    <t xml:space="preserve">  2.3. Dietas Industrializadas</t>
  </si>
  <si>
    <t xml:space="preserve">  2.4. Gases Medicinais</t>
  </si>
  <si>
    <t xml:space="preserve">  2.5. OPME (Orteses, Próteses e Materiais Especiais)</t>
  </si>
  <si>
    <t xml:space="preserve">  2.6. Material de uso odontológico</t>
  </si>
  <si>
    <t>3. Materiais/Consumos Diversos</t>
  </si>
  <si>
    <t xml:space="preserve">  3.1. Material de Higienização e Limpeza</t>
  </si>
  <si>
    <t xml:space="preserve">  3.2. Material/Gêneros Alimentícios</t>
  </si>
  <si>
    <t xml:space="preserve">  3.3. Material de Expediente</t>
  </si>
  <si>
    <t xml:space="preserve">  3.4. Combustível</t>
  </si>
  <si>
    <t xml:space="preserve">  3.5. GLP</t>
  </si>
  <si>
    <t xml:space="preserve">  3.6. Material de Manutenção</t>
  </si>
  <si>
    <t xml:space="preserve">  3.7. Tecidos, Fardamentos e EPI</t>
  </si>
  <si>
    <t xml:space="preserve">  3.8. Outras Despesas com Materiais Diversos</t>
  </si>
  <si>
    <t xml:space="preserve">  4.2. Tributos (Impostos e Taxas)</t>
  </si>
  <si>
    <t xml:space="preserve">    4.2.1. Taxas</t>
  </si>
  <si>
    <t xml:space="preserve">    4.2.2. Impostos</t>
  </si>
  <si>
    <t xml:space="preserve">    4.3.1. Taxa de Manutenção de Conta</t>
  </si>
  <si>
    <t xml:space="preserve">    4.3.2. Tarifas</t>
  </si>
  <si>
    <t>_____________________________________</t>
  </si>
  <si>
    <t>______/______/_______</t>
  </si>
  <si>
    <t>RECEBIMENTO SMS
(DATA e ASSINATURA)</t>
  </si>
  <si>
    <t xml:space="preserve">DATA </t>
  </si>
  <si>
    <t>ASSINATURA RESPONSÁVEL PELA UNIDADE</t>
  </si>
  <si>
    <t>DESPESAS OPERACIONAIS (continuação)</t>
  </si>
  <si>
    <t>5. Gerais</t>
  </si>
  <si>
    <t xml:space="preserve">  5.1. Telefonia/Internet</t>
  </si>
  <si>
    <t xml:space="preserve">  5.2. Água</t>
  </si>
  <si>
    <t xml:space="preserve">  5.3. Energia Elétrica</t>
  </si>
  <si>
    <t xml:space="preserve">  5.4. Alugueis/Locações (exceto ambulância)</t>
  </si>
  <si>
    <t xml:space="preserve">  6.2. Assistência Odontológica</t>
  </si>
  <si>
    <t xml:space="preserve">    6.2.1. Pessoa Jurídica</t>
  </si>
  <si>
    <t>7. Manutenção</t>
  </si>
  <si>
    <t xml:space="preserve">8. Investimentos </t>
  </si>
  <si>
    <t xml:space="preserve">    8.1. Equipamentos</t>
  </si>
  <si>
    <t xml:space="preserve">    8.2. Móveis e Utensílios</t>
  </si>
  <si>
    <t xml:space="preserve">    8.3. Obras e Construções</t>
  </si>
  <si>
    <t xml:space="preserve">    8.4. Outras despesas Investimentos</t>
  </si>
  <si>
    <t xml:space="preserve"> 9. Despesas com Plano de Investimento Autorizado pela SMS</t>
  </si>
  <si>
    <t>10. Despesa(s) de Competência(s) Anterior(es)</t>
  </si>
  <si>
    <t>TOTAL DE DESPESAS OPERACIONAIS</t>
  </si>
  <si>
    <t>RESULTADO (DÉFICIT/SUPERÁVIT)</t>
  </si>
  <si>
    <t>DEVOLUÇÃO DE SUPERÁVIT</t>
  </si>
  <si>
    <t>RESSARCIMENTO DE DÉFICIT</t>
  </si>
  <si>
    <t>TURNOVER DO MÊS (%)</t>
  </si>
  <si>
    <t>DISPONIBILIDADE DE RECURSOS</t>
  </si>
  <si>
    <t>CAIXA</t>
  </si>
  <si>
    <t>SALDO INICIAL (1)</t>
  </si>
  <si>
    <t>DÉBITOS (2)</t>
  </si>
  <si>
    <t>CRÉDITOS (3)</t>
  </si>
  <si>
    <t>SALDO FINAL (4 = 1-2+3)</t>
  </si>
  <si>
    <t>CONTA CORRENTE</t>
  </si>
  <si>
    <t>SALDO DE ESTOQUE</t>
  </si>
  <si>
    <t>INSUMOS ASSISTENCIAIS (1)</t>
  </si>
  <si>
    <t>MATERIAIS/ CONSUMOS DIVERSOS (2)</t>
  </si>
  <si>
    <t>APLICAÇÕES FINANCEIRAS</t>
  </si>
  <si>
    <t>RESGATES (2)</t>
  </si>
  <si>
    <t>APLICAÇÕES (3)</t>
  </si>
  <si>
    <t>RENDIMENTO APLICAÇÕES (4)</t>
  </si>
  <si>
    <t>TRIBUTOS (5)</t>
  </si>
  <si>
    <t>SALDO FINAL (6 = 1-2+3+4-5)</t>
  </si>
  <si>
    <t>SALDO DE RECURSOS DISPONÍVEIS</t>
  </si>
  <si>
    <t>FORNECEDORES</t>
  </si>
  <si>
    <t>Contas Vencidas no mês da prestação de contas</t>
  </si>
  <si>
    <t>Contas Vencidas em meses anteriores à prestação de contas.</t>
  </si>
  <si>
    <t>Contas a Vencer no mês subsequente ao mês da prestação de contas.</t>
  </si>
  <si>
    <t>Contas a Vencer nos meses posteriores ao mês subsequente à prestação de contas.</t>
  </si>
  <si>
    <t>TOTAL</t>
  </si>
  <si>
    <t>SALDO DE PROVISÕES</t>
  </si>
  <si>
    <t>PROVISÃO DO MÊS (2)</t>
  </si>
  <si>
    <t>FÉRIAS (3)</t>
  </si>
  <si>
    <t>13º SALÁRIO (4)</t>
  </si>
  <si>
    <t>RESCISÕES (5)</t>
  </si>
  <si>
    <t>SALDO FINAL (6 = 1+2-3-4-5)</t>
  </si>
  <si>
    <t xml:space="preserve"> DESPESA COM PLANO DE INVESTIMENTO AUTORIZADO PELA SMS</t>
  </si>
  <si>
    <t>EQUIPAMENTOS</t>
  </si>
  <si>
    <t>MÓVEIS E UTENSÍLIOS</t>
  </si>
  <si>
    <t>OBRAS E CONSTRUÇÕES</t>
  </si>
  <si>
    <t>VEÍCULOS</t>
  </si>
  <si>
    <t>OUTRAS DESPESAS COM INVESTIMENTOS</t>
  </si>
  <si>
    <t xml:space="preserve"> RESULTADO DA DESPESA COM PLANO DE INVESTIMENTO AUTORIZADO PELA SMS</t>
  </si>
  <si>
    <t>RECURSO MENSAL AUTORIZADO (2)</t>
  </si>
  <si>
    <t>DESPESAS INVESTIMENTOS AUTORIZADO (3)</t>
  </si>
  <si>
    <t>SALDO FINAL (4 = 1+2-3)</t>
  </si>
  <si>
    <t>ITEM DA PCF</t>
  </si>
  <si>
    <t>DATA</t>
  </si>
  <si>
    <t>NOME DO FORNECEDOR</t>
  </si>
  <si>
    <t>VALOR DÉBITO</t>
  </si>
  <si>
    <t>VALOR CRÉDITO</t>
  </si>
  <si>
    <t>_______________________________________</t>
  </si>
  <si>
    <t>ASINATURA DO RESPONSÁVEL PELA UNIDADE</t>
  </si>
  <si>
    <t>NOME DA UNIDADE DE SAÚDE
PLANILHA DÉBITO E CRÉDITO
 MÊS XXXXXX/XXXX</t>
  </si>
  <si>
    <t xml:space="preserve">CONTA CORRENTE 
BANCO XXXXXXXXX
AG: XXXX C/C XXXXXX   </t>
  </si>
  <si>
    <t>SALDO INICIAL</t>
  </si>
  <si>
    <t xml:space="preserve">DÉBITOS </t>
  </si>
  <si>
    <t xml:space="preserve">CRÉDITOS </t>
  </si>
  <si>
    <t>SALDO</t>
  </si>
  <si>
    <t>________________________________________________________</t>
  </si>
  <si>
    <t>ASSINATURA DO RESPONSÁVEL PELA UNIDADE</t>
  </si>
  <si>
    <t>ESTOQUE ITEM 2.</t>
  </si>
  <si>
    <t>2.1</t>
  </si>
  <si>
    <t>2.2</t>
  </si>
  <si>
    <t>2.3</t>
  </si>
  <si>
    <t>2.4</t>
  </si>
  <si>
    <t>2.5</t>
  </si>
  <si>
    <t>OPME (Orteses, Próteses e Materiais Especiais)</t>
  </si>
  <si>
    <t>2.6</t>
  </si>
  <si>
    <t>2.7</t>
  </si>
  <si>
    <t>TOTAL 2.</t>
  </si>
  <si>
    <t>ESTOQUE ITEM 3.</t>
  </si>
  <si>
    <t>3.1</t>
  </si>
  <si>
    <t>3.2</t>
  </si>
  <si>
    <t>3.3</t>
  </si>
  <si>
    <t>3.4</t>
  </si>
  <si>
    <t>3.5</t>
  </si>
  <si>
    <t>3.7</t>
  </si>
  <si>
    <t>3.8</t>
  </si>
  <si>
    <t>TOTAL 3.</t>
  </si>
  <si>
    <t>Acompanhamento de Saldos Bancários</t>
  </si>
  <si>
    <t>SALDO DISPONÍVEL EM APLICAÇÕES TOTAIS</t>
  </si>
  <si>
    <t>APLICAÇÃO FINANCEIRA</t>
  </si>
  <si>
    <t>Saldo Inicial</t>
  </si>
  <si>
    <t>Resgate</t>
  </si>
  <si>
    <t>Aplicação</t>
  </si>
  <si>
    <t>Rendimento</t>
  </si>
  <si>
    <t>Tributos</t>
  </si>
  <si>
    <t>Saldo Final</t>
  </si>
  <si>
    <t>BANCO:                        
AG: 
CONTA:    
TIPO DE APLICAÇÃO:</t>
  </si>
  <si>
    <t>TOTAL DA APLICAÇÃO FINANCEIRA</t>
  </si>
  <si>
    <t>APLICAÇÃO FINANCEIRA DE PROVISÃO</t>
  </si>
  <si>
    <t>TOTAL DA APLICAÇÃO FINANCEIRA DE PROVISÃO</t>
  </si>
  <si>
    <t>_________________________________________________________</t>
  </si>
  <si>
    <t>Assinatura do responsável pela unidade</t>
  </si>
  <si>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</si>
  <si>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</si>
  <si>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</si>
  <si>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</si>
  <si>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</si>
  <si>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</si>
  <si>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</si>
  <si>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</si>
  <si>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</si>
  <si>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</si>
  <si>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</si>
  <si>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</si>
  <si>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</si>
  <si>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</si>
  <si>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</si>
  <si>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</si>
  <si>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</si>
  <si>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</si>
  <si>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</si>
  <si>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</si>
  <si>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</si>
  <si>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</si>
  <si>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</si>
  <si>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</si>
  <si>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</si>
  <si>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</si>
  <si>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</si>
  <si>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</si>
  <si>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Categoria de Despesa</t>
  </si>
  <si>
    <t>CNPF / CPF do Fornecedor / Prestador</t>
  </si>
  <si>
    <t>Nome do Fornecedor / Prestador</t>
  </si>
  <si>
    <t>Tipo (Bem ou Serviço)</t>
  </si>
  <si>
    <t>Possui NF</t>
  </si>
  <si>
    <t>Número da Nota Fiscal</t>
  </si>
  <si>
    <t>Data de Emissão da NF</t>
  </si>
  <si>
    <t>Chave de Acesso</t>
  </si>
  <si>
    <t>Código IBGE</t>
  </si>
  <si>
    <t>Valor</t>
  </si>
  <si>
    <t>Nota de Emprenho</t>
  </si>
  <si>
    <t>Data NE</t>
  </si>
  <si>
    <t>Valor Empenhado</t>
  </si>
  <si>
    <t>Número Ordem Bancária</t>
  </si>
  <si>
    <t>Data OB</t>
  </si>
  <si>
    <t>Valor Pago</t>
  </si>
  <si>
    <t>CPF / CNPJ Origem</t>
  </si>
  <si>
    <t>Nome Origem</t>
  </si>
  <si>
    <t>Descrição</t>
  </si>
  <si>
    <t>Data</t>
  </si>
  <si>
    <t>CNPJ do Fornecedor</t>
  </si>
  <si>
    <t>Nome do Fornecedor</t>
  </si>
  <si>
    <t>Objeto do Contrato</t>
  </si>
  <si>
    <t>Data de Assinatura</t>
  </si>
  <si>
    <t>Término Vigênica</t>
  </si>
  <si>
    <t>Valot Total</t>
  </si>
  <si>
    <t>Link para o contrato</t>
  </si>
  <si>
    <t>CNPJ do Forncedor</t>
  </si>
  <si>
    <t>Número do TA</t>
  </si>
  <si>
    <t>Térmo Vigência</t>
  </si>
  <si>
    <t>Valor Total</t>
  </si>
  <si>
    <t>Link para o aditivo</t>
  </si>
  <si>
    <t>CÁLCULO DO TURNOVER</t>
  </si>
  <si>
    <t>RESPONSÁVEL</t>
  </si>
  <si>
    <t>MÊS/ANO</t>
  </si>
  <si>
    <t>DESCRIÇÃO DO CAMPO</t>
  </si>
  <si>
    <t>PREENCHIMENTO</t>
  </si>
  <si>
    <t>TURNOVER =</t>
  </si>
  <si>
    <t>(</t>
  </si>
  <si>
    <t>+</t>
  </si>
  <si>
    <t>)</t>
  </si>
  <si>
    <t>÷</t>
  </si>
  <si>
    <t>CLT Mês anterior</t>
  </si>
  <si>
    <t>x</t>
  </si>
  <si>
    <t>Resultado =</t>
  </si>
  <si>
    <t>CATEGORIA PROFISSIONAL</t>
  </si>
  <si>
    <t xml:space="preserve">RECURSOS HUMANOS </t>
  </si>
  <si>
    <t>TIPO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</si>
  <si>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</si>
  <si>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</si>
  <si>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</si>
  <si>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</si>
  <si>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</si>
  <si>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</si>
  <si>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</si>
  <si>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</si>
  <si>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</si>
  <si>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</si>
  <si>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</si>
  <si>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</si>
  <si>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</t>
  </si>
  <si>
    <t>1.1.1.1. Médicos</t>
  </si>
  <si>
    <t>CLT</t>
  </si>
  <si>
    <t>1.1.1.2. Outros profissionais de saúde
Incluir (1.1.2. Assistencia Odontológica)</t>
  </si>
  <si>
    <t>1.1.3. Administrativo</t>
  </si>
  <si>
    <t>SUBTOTAL 01 (CLT)</t>
  </si>
  <si>
    <t>6.1.1.1. Médicos</t>
  </si>
  <si>
    <t>PESSOA 
JURÍDICA</t>
  </si>
  <si>
    <t>6.1.1.2. Outros profissionais de saúde</t>
  </si>
  <si>
    <t>SUBTOTAL 02 (TERCEIRIZADOS)</t>
  </si>
  <si>
    <t>GERAL RH (CLT + TERCEIRIZADOS)</t>
  </si>
  <si>
    <t>FGTS 8%</t>
  </si>
  <si>
    <t>PIS 1%</t>
  </si>
  <si>
    <t>FÉRIAS (Resumo da Folha de Férias anexada)</t>
  </si>
  <si>
    <t>FOLHA 13º SALÁRIO (Resumo da folha anexada)</t>
  </si>
  <si>
    <t>RESCISÃO</t>
  </si>
  <si>
    <t>PIS/GUIA PAGA</t>
  </si>
  <si>
    <t>GUIA PAGA</t>
  </si>
  <si>
    <t>FGTS/GUIA PAGA</t>
  </si>
  <si>
    <t>SOMA DAS GUIAS PAGAS ( ATIVOS E JOVENS)</t>
  </si>
  <si>
    <t>PIS/FOLHA ATIVO</t>
  </si>
  <si>
    <t>1% SOB FOLHA DE ATIVOS</t>
  </si>
  <si>
    <t>FGTS/FOLHA ATIVO</t>
  </si>
  <si>
    <t>8% SOB FOLHA DE ATIVOS</t>
  </si>
  <si>
    <t>PIS/FOLHA JOVEM APRENDIZ</t>
  </si>
  <si>
    <t>1% SOB FOLHA DE JOVENS APRENDIZ</t>
  </si>
  <si>
    <t>FGTS/JOVEM APRENDIZ</t>
  </si>
  <si>
    <t>8% SOB FOLHA DE JOVENS APRENDIZ</t>
  </si>
  <si>
    <t>PIS/ FÉRIAS</t>
  </si>
  <si>
    <t>1% SOB FOLHA DE FÉRIAS</t>
  </si>
  <si>
    <t>FGTS/FÉRIAS</t>
  </si>
  <si>
    <t>8% SOB FOLHA DE FÉRIAS</t>
  </si>
  <si>
    <t>PIS/ 13º</t>
  </si>
  <si>
    <t>1% SOB. FOLHA 13º SALÁRIO</t>
  </si>
  <si>
    <t>FGTS/13º</t>
  </si>
  <si>
    <t>8% SOB FOLHA 13º SALÁRIO</t>
  </si>
  <si>
    <t>PIS/RESCISÃO</t>
  </si>
  <si>
    <t>1% CONFORME ITEM TRIB. DA FOLHA DEMITIDOS</t>
  </si>
  <si>
    <t>FGTS/RESCISÃO</t>
  </si>
  <si>
    <t>8% CONFORME ITEM TRIB. FOLHA DE DEMITIDOS</t>
  </si>
  <si>
    <t>BASES DA FOLHA</t>
  </si>
  <si>
    <t>TOTAL DE ORDENADOS (Somatório dos Médicos, Outros Profissionais, Assistência Odontológica e Administrativo)</t>
  </si>
  <si>
    <t>FOLHA DE FÉRIAS</t>
  </si>
  <si>
    <t>TOTAL DE VENCIMENTO DA FOLHA 13º SALÁRIO</t>
  </si>
  <si>
    <t>Deduções (Somatório dos eventos: )</t>
  </si>
  <si>
    <t>FOLHA DE ATIVOS (Conforme resumo de folha)</t>
  </si>
  <si>
    <t>FOLHA DO JOVEM APRENDIZ (Não está incluído na folha de Ativos e nem Geral. É uma folha separada)</t>
  </si>
  <si>
    <t>TOTAL DE VENCIMENTOS/FOLHA DE RESCISÃO</t>
  </si>
  <si>
    <t>TOTAL DE VENCIMENTOS (Somatório do total de Ativos, Jovem Aprendiz e Folha de Rescisão)</t>
  </si>
  <si>
    <t xml:space="preserve">COD. DO EVENTO </t>
  </si>
  <si>
    <t>DEDUÇÃO DOS ORDENADOS 
FOLHA ATIVO</t>
  </si>
  <si>
    <t>INFORMAÇÕES GRRF PARA FGTS RESCISÃO</t>
  </si>
  <si>
    <t>Nome</t>
  </si>
  <si>
    <t>Valor da GRRF</t>
  </si>
  <si>
    <t>DEDUÇÃO DOS ORDENADOS 
FOLHA DEMITIDOS</t>
  </si>
  <si>
    <t>INFORMAÇÕES ENCARGOS PARA PLANILHA FINANCEIRA</t>
  </si>
  <si>
    <t>1.2 FGTS</t>
  </si>
  <si>
    <t>FGTS DOS ATIVOS + FGTS DOS JOVENS</t>
  </si>
  <si>
    <t>1.3 PIS</t>
  </si>
  <si>
    <t>PIS DOS ATIVOS + PIS DOS JOVENS</t>
  </si>
  <si>
    <t>INFORMAÇÕES BENEFÍCIOS PARA PLANILHA FINANCEIRA</t>
  </si>
  <si>
    <t xml:space="preserve">1.4 BENEFÍCIOS </t>
  </si>
  <si>
    <t>Benefícios Pagos</t>
  </si>
  <si>
    <t>Vale Transporte</t>
  </si>
  <si>
    <t>Seguro de Vida</t>
  </si>
  <si>
    <t>Auxilios</t>
  </si>
  <si>
    <t>Plano de Saúde</t>
  </si>
  <si>
    <t>Alimentação (NF Refeição)</t>
  </si>
  <si>
    <t>Desconto Folha Geral Benefícios</t>
  </si>
  <si>
    <t xml:space="preserve">Vale Transporte </t>
  </si>
  <si>
    <t>Seguro de Vida Médicos</t>
  </si>
  <si>
    <t>Refeição</t>
  </si>
  <si>
    <t>GERÊNCIA CONTÁBIL FINANCEIRA - FUNDO MUNICIPAL DE SAÚDE</t>
  </si>
  <si>
    <t>ELETRÔNICO - E-MAIL</t>
  </si>
  <si>
    <t>PRESTAÇÃO DE CONTAS FÍSICA</t>
  </si>
  <si>
    <t>PCF
(formato excel)</t>
  </si>
  <si>
    <t xml:space="preserve">Planilha Contábil Financeiro </t>
  </si>
  <si>
    <t>Quant. de Pasta A a Z enviada</t>
  </si>
  <si>
    <t>Fundo Fixo</t>
  </si>
  <si>
    <t>ARQUIVOS FÍSICOS</t>
  </si>
  <si>
    <t>Planilha Contábil Financeiro 
(PDF, carimbo e assinatura)</t>
  </si>
  <si>
    <t>1 Conta Corrente (D e C)</t>
  </si>
  <si>
    <t>Demonstrativos
(Anexos II ao VIII, Categoria Profissional e Planilha de Conferência)</t>
  </si>
  <si>
    <t>2 Conta Corrente (D e C)</t>
  </si>
  <si>
    <t>Receitas Operacionais</t>
  </si>
  <si>
    <t>Saldo Final do Estoque</t>
  </si>
  <si>
    <t>Aplicação Financeira</t>
  </si>
  <si>
    <t>Anexos II 
(preenchido conforme Resolução do TCE)</t>
  </si>
  <si>
    <t>Contratos e Termos Aditivos</t>
  </si>
  <si>
    <t>Anexos III
(preenchido conforme Resolução do TCE)</t>
  </si>
  <si>
    <t>Extrato CAGED</t>
  </si>
  <si>
    <t>Anexos IV
(preenchido conforme Resolução do TCE)</t>
  </si>
  <si>
    <t>Turnover</t>
  </si>
  <si>
    <t>Anexos V
(preenchido conforme Resolução do TCE)</t>
  </si>
  <si>
    <t>Memória de Cálculo da Folha de Pagamento</t>
  </si>
  <si>
    <t>Anexos VI
(preenchido conforme Resolução do TCE)</t>
  </si>
  <si>
    <t>Folhas Ativos / Jovem Aprendiz / 13º
 (completas)</t>
  </si>
  <si>
    <t>Anexos VII
(preenchido conforme Resolução do TCE)</t>
  </si>
  <si>
    <t>Impostos
(DARF, GPS, FGTS, PIS)</t>
  </si>
  <si>
    <t>Anexos VIII
(preenchido conforme Resolução do TCE)</t>
  </si>
  <si>
    <t>Benefícios 
(Nota fiscal, boleto, apólice, relação dos funcionários e comprovante de pagamento)</t>
  </si>
  <si>
    <t>Folha Demitidos / Jovem Aprendiz
(completas)</t>
  </si>
  <si>
    <t>Categoria Profissional</t>
  </si>
  <si>
    <t>GRRF
(duas folhas da GRRF e comprovante de pagamento)</t>
  </si>
  <si>
    <t>Cálculo Folha de Pagamento</t>
  </si>
  <si>
    <t>Termo Rescisório
(termo e comprovante de pagamento)</t>
  </si>
  <si>
    <t>PASTA</t>
  </si>
  <si>
    <t>Planilha Contábil Financeiro 
(formato PDF, carimbo e assinatura)</t>
  </si>
  <si>
    <t>Balancete Contábil Analítico 
(última folha)</t>
  </si>
  <si>
    <t>Anexos II ao VIII
(formato excel)</t>
  </si>
  <si>
    <t>Anexos II ao VIII
(formato CSV)</t>
  </si>
  <si>
    <t>Balancete Contábil Analítico 
(geral)</t>
  </si>
  <si>
    <t>Anexos II ao VIII
(formato ZIP)</t>
  </si>
  <si>
    <t>Memória de Cálculo Estoque
(planilha excel)</t>
  </si>
  <si>
    <t>Relatório de Saída
 (por grupo)</t>
  </si>
  <si>
    <t>Fluxo de Caixa</t>
  </si>
  <si>
    <t>Relatório de Entrada
 (por grupo)</t>
  </si>
  <si>
    <t>Conciliação Bancária</t>
  </si>
  <si>
    <t>Notas Fiscais</t>
  </si>
  <si>
    <t>Extratos Bancários em formato PDF
(Conta Corrente e Aplicação)</t>
  </si>
  <si>
    <t>Extratos Bancários em formato CSV
(Conta Corrente e Aplicação)</t>
  </si>
  <si>
    <t>Planilha Débito e Crédito em formato excel
(Extratos Bancários)</t>
  </si>
  <si>
    <t>Planilha Aplicação Financeira em formato excel
(Extratos Bancários)</t>
  </si>
  <si>
    <t>Extratos Bancários 
(Conta Corrente)</t>
  </si>
  <si>
    <t>Extratos Bancários 
(Aplicação)</t>
  </si>
  <si>
    <t>Impostos</t>
  </si>
  <si>
    <t>Termo de Responsabilidade do Fundo Fixo</t>
  </si>
  <si>
    <t>Memória de Cálculo Folha
(planilha excel)</t>
  </si>
  <si>
    <t>Planilha do Fundo Fixo</t>
  </si>
  <si>
    <t>Relatório Gerencial</t>
  </si>
  <si>
    <t>Prestação de Contas em formato PDF</t>
  </si>
  <si>
    <t>LEGENDA PARA PREENCHIMENTO COLUNAS "C" e "G"</t>
  </si>
  <si>
    <t>N / A: NÃO SE APLICA</t>
  </si>
  <si>
    <t>OK: QUANDO A UNIDADE ANEXAR NO DRIVE E NA PRESTAÇÃO DE CONTAS.</t>
  </si>
  <si>
    <t>F :  QUANDO FALTAR NO DRIVE OU NA PRESTAÇÃO DE CONTAS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</si>
  <si>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</si>
  <si>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</si>
  <si>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</si>
  <si>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</si>
  <si>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</si>
  <si>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</si>
  <si>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</si>
  <si>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</si>
  <si>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</si>
  <si>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 xml:space="preserve"> </t>
  </si>
  <si>
    <t>DIFERENÇA</t>
  </si>
  <si>
    <t xml:space="preserve">  </t>
  </si>
  <si>
    <t>JANEIRO/2022 - VERSÃO 1.0</t>
  </si>
  <si>
    <t xml:space="preserve">BANCO:                        
AG: 
CONTA: 
TIPO DE APLICAÇÃO: </t>
  </si>
  <si>
    <t>SALDO FINAL DO ESTOQUE</t>
  </si>
  <si>
    <t>INSUMOS ASSISTENCIAIS</t>
  </si>
  <si>
    <t>Materiais Descartáveis/Materiais de Penso</t>
  </si>
  <si>
    <t>Medicamentos</t>
  </si>
  <si>
    <t>Dietas Industrializadas</t>
  </si>
  <si>
    <t>Gases Medicinais</t>
  </si>
  <si>
    <t>Material de uso odontológico</t>
  </si>
  <si>
    <t>Material laboratorial</t>
  </si>
  <si>
    <t>2.8</t>
  </si>
  <si>
    <t>Outras Despesas com Insumos Assistenciais</t>
  </si>
  <si>
    <t>MATERIAL / CONSUMOS DIVERSOS</t>
  </si>
  <si>
    <t>3.6.</t>
  </si>
  <si>
    <t>3.6.1</t>
  </si>
  <si>
    <r>
      <rPr>
        <i/>
        <sz val="12"/>
        <rFont val="Calibri"/>
        <family val="2"/>
      </rPr>
      <t xml:space="preserve">      3.6.1.</t>
    </r>
    <r>
      <rPr>
        <i/>
        <sz val="14"/>
        <rFont val="Calibri"/>
        <family val="2"/>
      </rPr>
      <t xml:space="preserve"> Manutenção de Bem</t>
    </r>
    <r>
      <rPr>
        <i/>
        <sz val="12"/>
        <rFont val="Calibri"/>
        <family val="2"/>
      </rPr>
      <t xml:space="preserve"> Imóvel </t>
    </r>
  </si>
  <si>
    <t>3.6.1.1</t>
  </si>
  <si>
    <r>
      <rPr>
        <sz val="12"/>
        <rFont val="Calibri"/>
        <family val="2"/>
      </rPr>
      <t xml:space="preserve">      3.6.1.1.</t>
    </r>
    <r>
      <rPr>
        <sz val="14"/>
        <rFont val="Calibri"/>
        <family val="2"/>
      </rPr>
      <t xml:space="preserve"> Manutenção Predial / Mobiliário</t>
    </r>
  </si>
  <si>
    <t>3.6.2</t>
  </si>
  <si>
    <t xml:space="preserve">      3.6.2.  Manutenção de Bem Móvel</t>
  </si>
  <si>
    <t>3.6.2.1</t>
  </si>
  <si>
    <t xml:space="preserve">             3.6.2.1. Suprimentos de Informática</t>
  </si>
  <si>
    <t>3.6.2.2</t>
  </si>
  <si>
    <t xml:space="preserve">             3.6.2.2.  Manutenção de Veículos</t>
  </si>
  <si>
    <t>3.6.2.2.1</t>
  </si>
  <si>
    <t xml:space="preserve">                  3.6.2.2.1. Lubrificantes Veiculares</t>
  </si>
  <si>
    <t>3.6.2.2.2</t>
  </si>
  <si>
    <t xml:space="preserve">                  3.6.2.2.2. Outros Materiais de Manutenção de Veículos</t>
  </si>
  <si>
    <t>3.6.2.3</t>
  </si>
  <si>
    <t xml:space="preserve">             3.6.2.3.  Manutenção de Equipamentos</t>
  </si>
  <si>
    <t>3.6.2.3.1</t>
  </si>
  <si>
    <t xml:space="preserve">             3.6.2.3.1. Equipamento Médico - Hospitalar</t>
  </si>
  <si>
    <t>3.6.2.3.2</t>
  </si>
  <si>
    <t xml:space="preserve">             3.6.2.3.2. Outros Equipamentos </t>
  </si>
  <si>
    <t>3.6.2.4</t>
  </si>
  <si>
    <t xml:space="preserve">             3.6.2.4. Outros Materiais de Manutenção de Bem Móvel</t>
  </si>
  <si>
    <t>INVESTIMENTO AUTORIZADP PELA SMS</t>
  </si>
  <si>
    <t>ESTOQUE ITEM 8.</t>
  </si>
  <si>
    <t>TOTAL 8.</t>
  </si>
  <si>
    <t>TOTAL GERAL (1.2 + 2 + 3 + 8)</t>
  </si>
  <si>
    <t>_______________________________________________________________</t>
  </si>
  <si>
    <t xml:space="preserve">Assinatura do responsável </t>
  </si>
  <si>
    <t xml:space="preserve">  2.7. Material Laboratorial</t>
  </si>
  <si>
    <t xml:space="preserve">  2.8. Outras Despesas com Insumos Assistenciais</t>
  </si>
  <si>
    <t xml:space="preserve">  3.2. Material / Gêneros Alimentícios</t>
  </si>
  <si>
    <t xml:space="preserve">      3.6.1. Manutenção de Bem Imóvel </t>
  </si>
  <si>
    <t xml:space="preserve">      3.6.1.1. Manutenção Predial / Mobiliário</t>
  </si>
  <si>
    <t xml:space="preserve">        3.6.2.4. Outros Materiais de Manutenção de Bem Móvel</t>
  </si>
  <si>
    <t>4. Seguro / Tributos / Despesas Bancárias</t>
  </si>
  <si>
    <t xml:space="preserve">  4.1. Seguro (Imóvel e Veículo)</t>
  </si>
  <si>
    <t xml:space="preserve">  4.1.1. Seguros Imóvel</t>
  </si>
  <si>
    <t xml:space="preserve">  4.1.2. Seguros Veículo</t>
  </si>
  <si>
    <t xml:space="preserve">  4.3. Despesas Bancárias (Taxa de Manutenção / Tarifas)</t>
  </si>
  <si>
    <t xml:space="preserve">      5.1.1. Telefonia Móvel</t>
  </si>
  <si>
    <t xml:space="preserve">      5.1.2. Telefonia Fixa/Internet</t>
  </si>
  <si>
    <t xml:space="preserve">      5.4.1. Locação de Imóvel (Pessoa Jurídica)</t>
  </si>
  <si>
    <t xml:space="preserve">      5.4.2. Locação de Máquinas e Equipamentos (Pessoa Jurídica)</t>
  </si>
  <si>
    <t xml:space="preserve">      5.4.3. Locação de Equipamentos Médico-Hospitalares (Pessoa Jurídica)</t>
  </si>
  <si>
    <t xml:space="preserve">      5.4.4. Locação de Veículos Automotores (Exceto Ambulância) (Pessoa Jurídica) </t>
  </si>
  <si>
    <t xml:space="preserve">  5.5. Serviços Gráficos, de Encadernação e de Emolduração</t>
  </si>
  <si>
    <t xml:space="preserve">  5.6. Serviços Cartório e Correios</t>
  </si>
  <si>
    <t xml:space="preserve">  5.7. Outras Despesas Gerais </t>
  </si>
  <si>
    <t xml:space="preserve">      5.7.1. Outras Despesas Gerais (Pessoa Física)</t>
  </si>
  <si>
    <t xml:space="preserve">      5.7.2. Outras Despesas Gerais (Pessoa Juridica)</t>
  </si>
  <si>
    <t>6. Serviços Terceirizados / Contratos de Prestação de Serviços</t>
  </si>
  <si>
    <t xml:space="preserve">  6.1. Assistência Médica</t>
  </si>
  <si>
    <t xml:space="preserve">        6.1.1. Médicos</t>
  </si>
  <si>
    <t xml:space="preserve">        6.1.2. Outros profissionais de saúde</t>
  </si>
  <si>
    <t xml:space="preserve">        6.1.3. Laboratório</t>
  </si>
  <si>
    <t xml:space="preserve">        6.1.4. Alimentação/Dietas</t>
  </si>
  <si>
    <t xml:space="preserve">        6.1.5. Locação de Ambulâncias</t>
  </si>
  <si>
    <t xml:space="preserve">        6.1.6. Outras Pessoas Jurídicas</t>
  </si>
  <si>
    <t xml:space="preserve">  6.3. Administrativos </t>
  </si>
  <si>
    <t xml:space="preserve">    6.3.1. Pessoa Jurídica</t>
  </si>
  <si>
    <t xml:space="preserve">        6.3.1.1. Coleta de Lixo Hospitalar</t>
  </si>
  <si>
    <t xml:space="preserve">        6.3.1.2. Manutenção/Aluguel/Uso de Sistemas ou Softwares</t>
  </si>
  <si>
    <t xml:space="preserve">        6.3.1.3. Vigilância</t>
  </si>
  <si>
    <t xml:space="preserve">        6.3.1.4. Consultorias </t>
  </si>
  <si>
    <t xml:space="preserve">        6.3.1.5. Treinamentos</t>
  </si>
  <si>
    <t xml:space="preserve">        6.3.1.6. Serviços Contábeis</t>
  </si>
  <si>
    <t xml:space="preserve">        6.3.1.7. Serviços Advocatícios</t>
  </si>
  <si>
    <t xml:space="preserve">        6.3.1.8. Dedetização</t>
  </si>
  <si>
    <t xml:space="preserve">        6.3.1.9. Limpeza</t>
  </si>
  <si>
    <t xml:space="preserve">        6.3.1.10. Outras Pessoas Jurídicas</t>
  </si>
  <si>
    <t xml:space="preserve">        6.3.2. Serviços Domésticos</t>
  </si>
  <si>
    <t xml:space="preserve">             6.3.2.1. Lavanderia</t>
  </si>
  <si>
    <t xml:space="preserve">             6.3.2.2.  Serviços de Cozinha e Copeira</t>
  </si>
  <si>
    <t xml:space="preserve">             6.3.2.3. Outros Serviços Domésticos</t>
  </si>
  <si>
    <t>7.1 Manutenção (Pessoa Física)</t>
  </si>
  <si>
    <t xml:space="preserve">  7.1.1. Reparo e Manutenção de Equipamentos</t>
  </si>
  <si>
    <t xml:space="preserve">      7.1.1.1. Equipamentos Médico - Hospitalar</t>
  </si>
  <si>
    <t xml:space="preserve">      7.1.1.2. Equipamentos de Informática</t>
  </si>
  <si>
    <t xml:space="preserve">      7.1.1.3. Outros Reparos e Manutenção de Equipamentos</t>
  </si>
  <si>
    <t xml:space="preserve">  7.1.2. Reparo e Manutenção de Bens Móveis de Outras Naturezas</t>
  </si>
  <si>
    <t xml:space="preserve">  7.1.3. Reparo e Manutenção de Veículos</t>
  </si>
  <si>
    <t xml:space="preserve">  7.1.4. Reparo e Manutenção de Bens Imóveis</t>
  </si>
  <si>
    <t>7.2 Manutenção (Pessoa Jurídica)</t>
  </si>
  <si>
    <t xml:space="preserve">  7.2.1. Reparo e Manutenção de Máquinas e Equipamentos</t>
  </si>
  <si>
    <t xml:space="preserve">      7.2.1.1. Equipamentos Médico - Hospitalar</t>
  </si>
  <si>
    <t xml:space="preserve">      7.2.1.2. Equipamentos de Informática</t>
  </si>
  <si>
    <t xml:space="preserve">      7.2.1.3. Engenharia Clínica</t>
  </si>
  <si>
    <t xml:space="preserve">      7.2.1.4. Outros Reparos e Manutenção de Máquinas e Equipamentos</t>
  </si>
  <si>
    <t xml:space="preserve">  7.2.2. Reparo e Manutenção de Bens Imóveis</t>
  </si>
  <si>
    <t xml:space="preserve">  7.2.3. Reparo e Manutenção de Veículos</t>
  </si>
  <si>
    <t xml:space="preserve">  7.2.4. Reparo e Manutenção de Bens Móveis de Outras Naturezas</t>
  </si>
  <si>
    <t>INVESTIMENTOS (3)</t>
  </si>
  <si>
    <t>SALDO FINAL (4 =1+2+3)</t>
  </si>
  <si>
    <t>Flávia Magno Fernandes</t>
  </si>
  <si>
    <t>CENTRO DE PARTO NORMAL PERI-HOSPITALAR</t>
  </si>
  <si>
    <t>PLANILHA DE CONFERÊNCIA
CENTRO DE PARTO NORMAL PERI-HOSPITALAR</t>
  </si>
  <si>
    <t>CONTA CORRENTE 
BANCO BRADESCO
AG: 02864 C/C 0003710-9</t>
  </si>
  <si>
    <t>CENTRO DE PARTO NORMAL PERI-HOSPITAL</t>
  </si>
  <si>
    <t>ASSOCIAÇÃO DE PROTEÇÃO A MATERNIDADE E INFRA</t>
  </si>
  <si>
    <t>ASSOC PROT MATERN E A INF UBAÍRA S3 GEST EM SAUDE</t>
  </si>
  <si>
    <t>14284483000108</t>
  </si>
  <si>
    <t>ok</t>
  </si>
  <si>
    <t>n/a</t>
  </si>
  <si>
    <t>12882148000186</t>
  </si>
  <si>
    <t>31675417000188</t>
  </si>
  <si>
    <t>CONSULT LAB LABORATÓRIO DE ANÁLISES CLÍNICAS LTDA</t>
  </si>
  <si>
    <t>PRESTAÇÃO DE SERVIÇOS DE EXAMES LABORATORIAS</t>
  </si>
  <si>
    <t>https://drive.google.com/file/d/1XpqO5yygRCFiv_5XwAqV9i2i7j7xxss5/view?usp=sharing</t>
  </si>
  <si>
    <t xml:space="preserve"> ENAE - EMPRESA NACIONAL DE ESTERIZAÇÃO EIRELI</t>
  </si>
  <si>
    <t>SERVIÇOS DE REPROCESSAMENTO ( ESTERILIZAÇÃO)</t>
  </si>
  <si>
    <t>https://drive.google.com/file/d/19q_WWiJ_4cbL-8gOIAPO8k2Waa5Ns-87/view?usp=sharing</t>
  </si>
  <si>
    <t>SOCASA SAÚDE AMBIENTAL LTDA</t>
  </si>
  <si>
    <t>SERVIÇO DE CONTROLE DE PRAGAS, DESINSETIZAÇÃO</t>
  </si>
  <si>
    <t>https://drive.google.com/file/d/1a_LN1Aa7g1i5NbTcfrwGcP3u6f4_cDI1/view?usp=sharing</t>
  </si>
  <si>
    <t>PALLIO COMÉRCIO E SERVIÇOS LTDA</t>
  </si>
  <si>
    <t>LOCAÇÃO DE AMBULÂNCIA</t>
  </si>
  <si>
    <t>https://drive.google.com/file/d/17TWceYO9Fg_n1rmQ1zi_I8omMIH7WK6S/view?usp=sharing</t>
  </si>
  <si>
    <t>MEDIEX - SOLUÇÕES EM SAÚDE E SEGURANÇA OCUPACIONAL</t>
  </si>
  <si>
    <t>SERVIÇOS MEDICINA OCUPACIONAL (EXAMES E PROGRAMAS)</t>
  </si>
  <si>
    <t>https://drive.google.com/file/d/1XZr1l9WF7uvEQlL3KF_S6axTE5ey3MQe/view?usp=sharing</t>
  </si>
  <si>
    <t>LAVECLIN LAVANDERIA HOSPITAL</t>
  </si>
  <si>
    <t xml:space="preserve">PRESTAÇÃO DE SERVIÇO DE LANDERIA </t>
  </si>
  <si>
    <t>https://drive.google.com/file/d/1NOpocMIUTROoKQ3fv7TtNzGsM0DfTe0E/view?usp=sharing</t>
  </si>
  <si>
    <t>RBA VIAGENS E TURISMO EIRELI</t>
  </si>
  <si>
    <t>PRESTAÇÃO DE SERVIÇOS PASSAGENS AÉREAS E HOSPEDAGEM</t>
  </si>
  <si>
    <t>https://drive.google.com/file/d/13Jg28L-5N_oc-cdD26w88Y-XvjKQ3zqr/view?usp=sharing</t>
  </si>
  <si>
    <t>VALTER &amp; CALIL ADVOCACIA</t>
  </si>
  <si>
    <t>PRESTÇÃO CONTÍNUA SERVIÇOS ASSESSORIA JURÍDICA</t>
  </si>
  <si>
    <t>https://drive.google.com/file/d/16FudNkkkmCP8ekS5drWaC4rXRM5GGqX6/view?usp=sharing</t>
  </si>
  <si>
    <t>31145185000156</t>
  </si>
  <si>
    <t>18554757000192</t>
  </si>
  <si>
    <t>19105205000160</t>
  </si>
  <si>
    <t>Centro de Parto Normal</t>
  </si>
  <si>
    <t>03316951466</t>
  </si>
  <si>
    <t xml:space="preserve">ALEXSANDRA BARBOSA DA SILVA LIMA 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</si>
  <si>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</si>
  <si>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</si>
  <si>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</si>
  <si>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</si>
  <si>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</si>
  <si>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</si>
  <si>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</si>
  <si>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08082182474</t>
  </si>
  <si>
    <t>ANA LUIZA MENDONCA DA SILVA</t>
  </si>
  <si>
    <t>07805910464</t>
  </si>
  <si>
    <t>ANA PAULA BATISTA FERREIRA</t>
  </si>
  <si>
    <t>07868832436</t>
  </si>
  <si>
    <t xml:space="preserve">ANGELICA CINTRA DOS SANTOS SILVA </t>
  </si>
  <si>
    <t>05822431577</t>
  </si>
  <si>
    <t>BARBARA REGINA BRITTO DE OLIVEIRA VIEIRA</t>
  </si>
  <si>
    <t>04445188433</t>
  </si>
  <si>
    <t>BARBARA YLANA RODRIGUES LOBO</t>
  </si>
  <si>
    <t>08763689413</t>
  </si>
  <si>
    <t>CAMILA RODRIGUES DA SILVA</t>
  </si>
  <si>
    <t>10719365490</t>
  </si>
  <si>
    <t xml:space="preserve">CAMILA TAYSE DE LIMA SILVA MORAES </t>
  </si>
  <si>
    <t>05898686401</t>
  </si>
  <si>
    <t>CLEIDE DAIANA MELO SILVA DA NATIVIDADE</t>
  </si>
  <si>
    <t>04440955436</t>
  </si>
  <si>
    <t>CLEIDE MARIA DE LIMA</t>
  </si>
  <si>
    <t>11159320470</t>
  </si>
  <si>
    <t xml:space="preserve">DAYANA CECILIA DE BRITO MARINHO </t>
  </si>
  <si>
    <t>04248466406</t>
  </si>
  <si>
    <t>DECIO GUSTAVO DOS SANTOS SIQUEIRA</t>
  </si>
  <si>
    <t>03968825446</t>
  </si>
  <si>
    <t>DEISE ALIXANDRA DA SILVA CARMO</t>
  </si>
  <si>
    <t>05094914561</t>
  </si>
  <si>
    <t xml:space="preserve">DIANE MARIA CAROLINE PAIXAO MESQUITA </t>
  </si>
  <si>
    <t>04609681498</t>
  </si>
  <si>
    <t xml:space="preserve">ELANE MENDES DE LIMA </t>
  </si>
  <si>
    <t>04139405430</t>
  </si>
  <si>
    <t>ELIDA VALERIA DA SILVA</t>
  </si>
  <si>
    <t>09716474458</t>
  </si>
  <si>
    <t>11431114430</t>
  </si>
  <si>
    <t xml:space="preserve">EMERSON MARTINS DE SOUZA </t>
  </si>
  <si>
    <t>08955295480</t>
  </si>
  <si>
    <t>FERNANDA CARVALHO DE ALENCAR</t>
  </si>
  <si>
    <t>07852915477</t>
  </si>
  <si>
    <t>FERNANDA DE BARROS PATRICIO</t>
  </si>
  <si>
    <t>58555080487</t>
  </si>
  <si>
    <t>FLAVIA MAGNO FERNANDES</t>
  </si>
  <si>
    <t>05605847414</t>
  </si>
  <si>
    <t xml:space="preserve">GABRIELA PRISCILA RODRIGUES DA SILVA </t>
  </si>
  <si>
    <t>04898382436</t>
  </si>
  <si>
    <t>GILMARA BARBOSA DE MOURA SANTANA</t>
  </si>
  <si>
    <t>93447604468</t>
  </si>
  <si>
    <t>IVONE DA SILVA ALMEIDA</t>
  </si>
  <si>
    <t>99567636400</t>
  </si>
  <si>
    <t>JANAINA VICENTE ESPINOLA</t>
  </si>
  <si>
    <t>09652016438</t>
  </si>
  <si>
    <t>JESSICA ALCANTARA DE LIRA OLIVEIRA</t>
  </si>
  <si>
    <t>08448084403</t>
  </si>
  <si>
    <t>JONATHAN BARBOZA DA SILVA</t>
  </si>
  <si>
    <t>06974227477</t>
  </si>
  <si>
    <t>JULIANA CELESTINO FERREIRA</t>
  </si>
  <si>
    <t>04906742408</t>
  </si>
  <si>
    <t xml:space="preserve">JULIANA GONCALVES CHAVES DE BARROS ROCHA </t>
  </si>
  <si>
    <t>10678766428</t>
  </si>
  <si>
    <t>LAIS NASCIMENTO DE MELO SILVA</t>
  </si>
  <si>
    <t>11081403438</t>
  </si>
  <si>
    <t>LILIANA FERREIRA GOMES</t>
  </si>
  <si>
    <t>09304376408</t>
  </si>
  <si>
    <t>LUANA CABRAL PEIXOTO</t>
  </si>
  <si>
    <t>04345716446</t>
  </si>
  <si>
    <t xml:space="preserve">LUCIANA SILVA DE CARVALHO </t>
  </si>
  <si>
    <t>10904666417</t>
  </si>
  <si>
    <t>MAIQUE DEYVID DOS SANTOS</t>
  </si>
  <si>
    <t>05167478430</t>
  </si>
  <si>
    <t xml:space="preserve">MARIA ELAINE CRISTINA DE FIGUEIREDO </t>
  </si>
  <si>
    <t>07685473429</t>
  </si>
  <si>
    <t>01369698445</t>
  </si>
  <si>
    <t>MICHELE LIMA DA SILVA</t>
  </si>
  <si>
    <t>71093707470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</si>
  <si>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</si>
  <si>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</si>
  <si>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</si>
  <si>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</si>
  <si>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</si>
  <si>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</si>
  <si>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04315905402</t>
  </si>
  <si>
    <t>ROBERTO BRAZ DA SILVA JUNIOR</t>
  </si>
  <si>
    <t>07700821496</t>
  </si>
  <si>
    <t>ROSEANE MARIA DA SILVA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</si>
  <si>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</si>
  <si>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</si>
  <si>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</si>
  <si>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</si>
  <si>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</si>
  <si>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</si>
  <si>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06053753483</t>
  </si>
  <si>
    <t>LUIZ RICARDO DE LIMA SILVA</t>
  </si>
  <si>
    <t>23691353000180</t>
  </si>
  <si>
    <t>BANCO: 2864                    
AG: 237
CONTA: 0003710-9
TIPO DE APLICAÇÃO: FIC FI RF REFERENCIADO DI MAX</t>
  </si>
  <si>
    <t xml:space="preserve">                </t>
  </si>
  <si>
    <t xml:space="preserve">BRANDÃO &amp; SÁ CONTABILIDADE </t>
  </si>
  <si>
    <t xml:space="preserve">PRESTAÇÃO DE SERVIÇOES CONTABILIDADE </t>
  </si>
  <si>
    <t>D4S SERVIÇOS EM TECNOLOGIA LTDA</t>
  </si>
  <si>
    <t xml:space="preserve">PRESTAÇÃO DE SERVIÇOS DE ASSINATURA ELETRONICA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</si>
  <si>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</si>
  <si>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REDIMENTOS BRADESCO</t>
  </si>
  <si>
    <t xml:space="preserve">RENDIMENTO APLICAÇÃO FINANCEIRA </t>
  </si>
  <si>
    <t>19533734000164</t>
  </si>
  <si>
    <t>01545203000126</t>
  </si>
  <si>
    <t>https://drive.google.com/file/d/19767qeLbILW-uZN0QMi3m-v6988f4Bzk/view?usp=sharing</t>
  </si>
  <si>
    <t>21216574000171</t>
  </si>
  <si>
    <t>31698424000103</t>
  </si>
  <si>
    <t>01838829000120</t>
  </si>
  <si>
    <t>22544432000104</t>
  </si>
  <si>
    <t>https://drive.google.com/file/d/1xIATvlaWERgiop9whU7RuRpozIBfPYnx/view?usp=sharing</t>
  </si>
  <si>
    <t>PRESTAÇÃO DE SERVIÇOS DE OUTSOURCING DE IMPRESSÃO</t>
  </si>
  <si>
    <t>ALEXASANDRA DE GUSMÃO NERES</t>
  </si>
  <si>
    <t>MARIO FABIANO DOS ANJOS MOREIRA CONSULTORIA</t>
  </si>
  <si>
    <t>1° termo aditivo</t>
  </si>
  <si>
    <t>CRISTIANA NERY DA SILVA</t>
  </si>
  <si>
    <t>96294078415</t>
  </si>
  <si>
    <t>JEAN CARLOS NUNES DA SILVA LIMA</t>
  </si>
  <si>
    <t>11659225418</t>
  </si>
  <si>
    <t>08933886451</t>
  </si>
  <si>
    <t>09805384403</t>
  </si>
  <si>
    <t>MAYARA CRYSTINA RODRIGUES GOMES</t>
  </si>
  <si>
    <t>THAYSLLANNA ROMENNA DE CARVALHO MELO SOUZA</t>
  </si>
  <si>
    <t>GIMENEZ NASCIMENTO  SILVA</t>
  </si>
  <si>
    <t>02475828404</t>
  </si>
  <si>
    <t>GIMENEZ NASCIMENTO SILVA</t>
  </si>
  <si>
    <t>11. CUSTOS INDIRETOS</t>
  </si>
  <si>
    <t>CENTRO DE PARTO NORMAL PERI-HOSPITALAR
DESPESAS COM CUSTOS INDIRETOS
ITEM 11 DA PCF</t>
  </si>
  <si>
    <t>DATA PAGAMENTO</t>
  </si>
  <si>
    <t>Nº  DOCUMENTO</t>
  </si>
  <si>
    <t>SUB -TOTAL</t>
  </si>
  <si>
    <t xml:space="preserve">Certidões
(Certidão Municipal/Mercantil, Certidão FGTS, Certidão Trabalhista, Certidão de Regularidade Fiscal do Estado, Certidão de Débitos Fiscais Estado, Certidão Conjunta Dívida Ativa, Certidão Simplificada Junta Comercial, Cartão do CNPJ atualizado e Consulta ao Portal da Transparência - CEIS) </t>
  </si>
  <si>
    <t>Item 11 - Custos Indiretos</t>
  </si>
  <si>
    <t>Item 11 - Custos Indiretos
(Composição do rateio dos custos indiretos e Documentos com comprovantes de pagamentos)</t>
  </si>
  <si>
    <t>N</t>
  </si>
  <si>
    <t>CRÉDTOS</t>
  </si>
  <si>
    <t>JANEIDE DA COSTA MELO</t>
  </si>
  <si>
    <t>04125773483</t>
  </si>
  <si>
    <t>CONTA CORRENTE 
BANCO BRADESCO
AG: 02864 C/C 0003739-7</t>
  </si>
  <si>
    <t>PLANILHA DE FUNDO FIXO</t>
  </si>
  <si>
    <t>CPNp RITA BARRADAS</t>
  </si>
  <si>
    <t>SALDO ANTERIOR &gt;&gt;&gt;</t>
  </si>
  <si>
    <t>Nº DA NF</t>
  </si>
  <si>
    <t>DATA ENTRADA EMISSÃO</t>
  </si>
  <si>
    <t>FORNECEDOR</t>
  </si>
  <si>
    <t>DESCRIÇÃO DETALHADA</t>
  </si>
  <si>
    <t>ENTRADA</t>
  </si>
  <si>
    <t>SAÍDA</t>
  </si>
  <si>
    <t>SALDO ATUAL</t>
  </si>
  <si>
    <t>X</t>
  </si>
  <si>
    <t>VALOR RECEBIDO PARA CONSTITUIÇÃO, ALTERAÇÃO OU REPOSIÇÃO</t>
  </si>
  <si>
    <t>TOTAL DAS ENTRADAS E SAÍDAS</t>
  </si>
  <si>
    <t>SALDO ANTERIOR</t>
  </si>
  <si>
    <t xml:space="preserve">SOMA PARA CONFERÊNCIA </t>
  </si>
  <si>
    <t>Responsável:</t>
  </si>
  <si>
    <t xml:space="preserve">Solicitamos recomposição do valor do fundo fixo aprovado na prestação de contas </t>
  </si>
  <si>
    <t xml:space="preserve">Valor Aprovado para recomposição: </t>
  </si>
  <si>
    <t xml:space="preserve">Nome: </t>
  </si>
  <si>
    <t>Cargo: Coordenadora Geral</t>
  </si>
  <si>
    <t>Cargo: Coordenadora Administrativa Financeira</t>
  </si>
  <si>
    <t>Aprovação Prestação de Contas:</t>
  </si>
  <si>
    <t>Dados para pagamento:</t>
  </si>
  <si>
    <t>PIX:</t>
  </si>
  <si>
    <t>Cargo</t>
  </si>
  <si>
    <t>04039778430</t>
  </si>
  <si>
    <t>ANDREA SANTOS DA SILVA</t>
  </si>
  <si>
    <t>DEYZIANE MARIA SANTOS DA SILVA</t>
  </si>
  <si>
    <t>10997623403</t>
  </si>
  <si>
    <t>ELISSANDRA CRISTINA BASILIO CAVALCANTI</t>
  </si>
  <si>
    <t>77342186449</t>
  </si>
  <si>
    <t>JOSE WASHINGTON ALVES BARBOSA</t>
  </si>
  <si>
    <t>MIKAELA VITOR DOS SANTOS BRITO</t>
  </si>
  <si>
    <t>03989578430</t>
  </si>
  <si>
    <t>VALERIA RODRIGUES DA SILVA</t>
  </si>
  <si>
    <t>ANA LUCIA NASCIMENTO LINS CAVALCANTE LIMA</t>
  </si>
  <si>
    <t>SALARIO FAMILIA</t>
  </si>
  <si>
    <t>AUXILIO CRECHE CCT</t>
  </si>
  <si>
    <t>BANCO: 2864                       
AG: 237
CONTA: 0003739-7
TIPO DE APLICAÇÃO: FIC FI RF REFERENCIADO DI MAX</t>
  </si>
  <si>
    <t>B</t>
  </si>
  <si>
    <t>S</t>
  </si>
  <si>
    <t>FEVEREIRO/2022 - VERSÃO 1.0</t>
  </si>
  <si>
    <t>AUXILIO CRECHE</t>
  </si>
  <si>
    <t>MARÇO/2022 - VERSÃO 1.0</t>
  </si>
  <si>
    <t>5.7.2</t>
  </si>
  <si>
    <t>UBER</t>
  </si>
  <si>
    <t>CENTRO DE PARTO NORMAL PERI-HOSPITALAR
PLANILHA DÉBITO E CRÉDITO
 MÊS ABRIL/2023</t>
  </si>
  <si>
    <t>02119434441</t>
  </si>
  <si>
    <t>BRUNO LEONARDO DA SILVA MOREIRA</t>
  </si>
  <si>
    <t>07911020418</t>
  </si>
  <si>
    <t>DAVID GOMES JESUS SILVA</t>
  </si>
  <si>
    <t>09338766454</t>
  </si>
  <si>
    <t>JAQUELINE GISELLE FARIAS FERNANDES</t>
  </si>
  <si>
    <t>05316899482</t>
  </si>
  <si>
    <t>SIMONE FERNANDES DE AMORIM OLIVEIRA</t>
  </si>
  <si>
    <t>SALARIO MATERNIDADE</t>
  </si>
  <si>
    <t>CREDITO S3</t>
  </si>
  <si>
    <t xml:space="preserve">Valor complementar pela S3 conforme nota explicativa </t>
  </si>
  <si>
    <t>MAIO/2023</t>
  </si>
  <si>
    <t>CENTRO DE PARTO NORMAL PERI-HOSPITALAR
SALDO DE PROVISÃO - MAIO/2023</t>
  </si>
  <si>
    <t>Percentual de turnover do mês de MAIO/2023</t>
  </si>
  <si>
    <t>MAIO / 2023</t>
  </si>
  <si>
    <t>CENTRO DE PARTO NORMAL PERI-HOSPITALAR
PLANILHA DÉBITO E CRÉDITO
 MÊS MAIO/2023</t>
  </si>
  <si>
    <t>ANO 2 0 2 2 - Competência mês de MAIO / 2023</t>
  </si>
  <si>
    <t>05/2023</t>
  </si>
  <si>
    <t>90647726491</t>
  </si>
  <si>
    <t>ANGELA MARIA OLIVEIRA DE LIMA</t>
  </si>
  <si>
    <t>10284624411</t>
  </si>
  <si>
    <t>ELIANDRA GOMES DOS SANTOS COSTA</t>
  </si>
  <si>
    <t>04601741424</t>
  </si>
  <si>
    <t>FABIOLA OLIVEIRA DOS SANTOS SILVA</t>
  </si>
  <si>
    <t>07388611460</t>
  </si>
  <si>
    <t>JOSE LUIZ DA SILVA</t>
  </si>
  <si>
    <t>70373987480</t>
  </si>
  <si>
    <t>LARISSA IRYS MENDES CRUZ</t>
  </si>
  <si>
    <t>11772150479</t>
  </si>
  <si>
    <t>LEANDRO VIRGILIO DA SILVA</t>
  </si>
  <si>
    <t>70613391446</t>
  </si>
  <si>
    <t>MARIA EDUARDA MARTINS DA SILVA SANTANA</t>
  </si>
  <si>
    <t>MARIA PRISCILA PEREIRA HONORATO MARCELINO</t>
  </si>
  <si>
    <t>08978475477</t>
  </si>
  <si>
    <t>NOEDJA KELLY LAURIANO GOMES DA SILVA</t>
  </si>
  <si>
    <t>70276996488</t>
  </si>
  <si>
    <t>RAFAELA FRANCIELE CONCEICAO DA SILVA</t>
  </si>
  <si>
    <t>04270865407</t>
  </si>
  <si>
    <t>VIVIANE VASCO DA SILVA</t>
  </si>
  <si>
    <t>3.12</t>
  </si>
  <si>
    <t>08778201000126</t>
  </si>
  <si>
    <t>DROGAFONTE LTDA</t>
  </si>
  <si>
    <t>409618</t>
  </si>
  <si>
    <t>03/05/2023</t>
  </si>
  <si>
    <t>26230508778201000126550010004096181883051867</t>
  </si>
  <si>
    <t>411454</t>
  </si>
  <si>
    <t>18/05/2023</t>
  </si>
  <si>
    <t>26230508778201000126550010004114541950525260</t>
  </si>
  <si>
    <t>411909</t>
  </si>
  <si>
    <t>23/05/2023</t>
  </si>
  <si>
    <t>26230508778201000126550010004119091589442719</t>
  </si>
  <si>
    <t>00331788002405</t>
  </si>
  <si>
    <t>AIRLIQUIDE BRASIL LTDA</t>
  </si>
  <si>
    <t>0047190</t>
  </si>
  <si>
    <t>31/01/2023</t>
  </si>
  <si>
    <t>0047440</t>
  </si>
  <si>
    <t>28/02/2023</t>
  </si>
  <si>
    <t>0047690</t>
  </si>
  <si>
    <t>24/03/2023</t>
  </si>
  <si>
    <t>0047774</t>
  </si>
  <si>
    <t>30/03/2023</t>
  </si>
  <si>
    <t>0048019</t>
  </si>
  <si>
    <t>27/04/2023</t>
  </si>
  <si>
    <t>44747811000126</t>
  </si>
  <si>
    <t>P H DISTRIBUIDORA E ATACADO DE LIMPEZA LTDA</t>
  </si>
  <si>
    <t>7182</t>
  </si>
  <si>
    <t>26230544747811000126550020000071821162017497</t>
  </si>
  <si>
    <t>3,7</t>
  </si>
  <si>
    <t>24326435000199</t>
  </si>
  <si>
    <t>QUALIMIX DO BRASIL DISTRIBUIDORA DE PRODUTOS</t>
  </si>
  <si>
    <t>025938</t>
  </si>
  <si>
    <t>04/05/2023</t>
  </si>
  <si>
    <t>26230524326435000199550010000259381181214389</t>
  </si>
  <si>
    <t>27058274000198</t>
  </si>
  <si>
    <t xml:space="preserve">JATOBARRETTO CENTRO DE DISTRIBUIÇÃO LTDA </t>
  </si>
  <si>
    <t>015773</t>
  </si>
  <si>
    <t>05/05/2023</t>
  </si>
  <si>
    <t>26230527058274000198550010000157731348891852</t>
  </si>
  <si>
    <t>016046</t>
  </si>
  <si>
    <t>15/05/2023</t>
  </si>
  <si>
    <t>26230527058274000198550010000160461125541982</t>
  </si>
  <si>
    <t>3.6</t>
  </si>
  <si>
    <t>08014460000180</t>
  </si>
  <si>
    <t>VANPEL MAT DE ESCRITORIO E INFOR</t>
  </si>
  <si>
    <t>054135</t>
  </si>
  <si>
    <t>17/05/2023</t>
  </si>
  <si>
    <t>26230508014460000180550010000541351001357638</t>
  </si>
  <si>
    <t>054228</t>
  </si>
  <si>
    <t>22/05/2023</t>
  </si>
  <si>
    <t>26230508014460000180550010000542281001359054</t>
  </si>
  <si>
    <t>12781233000409</t>
  </si>
  <si>
    <t>PETROCAL PETROLEO CAVALCANTI LTDA</t>
  </si>
  <si>
    <t>30532</t>
  </si>
  <si>
    <t>02/05/2023</t>
  </si>
  <si>
    <t>26230512781233000409650030000305321000318102</t>
  </si>
  <si>
    <t>170845</t>
  </si>
  <si>
    <t>12/05/2023</t>
  </si>
  <si>
    <t>26230512781233000409650020001708451001807714</t>
  </si>
  <si>
    <t>33872</t>
  </si>
  <si>
    <t>26230512781233000409650030000338721000352853</t>
  </si>
  <si>
    <t>172759</t>
  </si>
  <si>
    <t>25/05/2023</t>
  </si>
  <si>
    <t>26230512781233000409650020001727591001827706</t>
  </si>
  <si>
    <t>09379577000120</t>
  </si>
  <si>
    <t>APOIO COTAÇÕES SISTEMA DE INFORMATICA</t>
  </si>
  <si>
    <t>19805</t>
  </si>
  <si>
    <t>08/05/2023</t>
  </si>
  <si>
    <t>C955C242</t>
  </si>
  <si>
    <t>5.10</t>
  </si>
  <si>
    <t>SOCASA SAUDE AMBIENTAL LTDA - EPP</t>
  </si>
  <si>
    <t>7013</t>
  </si>
  <si>
    <t>NSRX68922</t>
  </si>
  <si>
    <t>1.99</t>
  </si>
  <si>
    <t>09759606000180</t>
  </si>
  <si>
    <t>SIND DA EMP DE TRANSP DE PASSAG DO EST DE PERNAMBUCO</t>
  </si>
  <si>
    <t>11142000</t>
  </si>
  <si>
    <t>11308061</t>
  </si>
  <si>
    <t>26/05/2023</t>
  </si>
  <si>
    <t>11198130</t>
  </si>
  <si>
    <t>21939878000167</t>
  </si>
  <si>
    <t>BEM ESTAR PRODUTOS FARMACEUTICOS LTDA MS</t>
  </si>
  <si>
    <t>005712</t>
  </si>
  <si>
    <t>30/05/2023</t>
  </si>
  <si>
    <t>26230521939878000167550010000057121134296943</t>
  </si>
  <si>
    <t>NUTRIFINE REFEIÇÕES LTDA EPP</t>
  </si>
  <si>
    <t>4358</t>
  </si>
  <si>
    <t>01/06/2023</t>
  </si>
  <si>
    <t>26230618554757000192550010000043581621556293</t>
  </si>
  <si>
    <t>4357</t>
  </si>
  <si>
    <t>26230618554757000192550010000043571124339920</t>
  </si>
  <si>
    <t>5.15</t>
  </si>
  <si>
    <t>LAVECLIN LAVANDERIA HOSPITALAR LTDA</t>
  </si>
  <si>
    <t>494</t>
  </si>
  <si>
    <t>NRKZ28098</t>
  </si>
  <si>
    <t>0048273</t>
  </si>
  <si>
    <t>3.11</t>
  </si>
  <si>
    <t>CONSULT LAB LABORATORIO DE ANALISES CLINICAS LTDA</t>
  </si>
  <si>
    <t>811</t>
  </si>
  <si>
    <t>05/06/2023</t>
  </si>
  <si>
    <t>AXHK54953</t>
  </si>
  <si>
    <t>5.23</t>
  </si>
  <si>
    <t xml:space="preserve">ENAE EMPRESA NACIONAL DE ESTERILIZAÇÃO LTDA </t>
  </si>
  <si>
    <t>14055</t>
  </si>
  <si>
    <t>IFF76DHC</t>
  </si>
  <si>
    <t>5.3</t>
  </si>
  <si>
    <t>ALEXSANDRA DE GUSMÃO NERES - ME</t>
  </si>
  <si>
    <t>16664</t>
  </si>
  <si>
    <t>02/06/2023</t>
  </si>
  <si>
    <t>MEDIEX SOLUÇÕES EM SAUDE E SEGURANÇA OCUPACIONAL LTDA</t>
  </si>
  <si>
    <t>3863</t>
  </si>
  <si>
    <t>GGTTJ3LM</t>
  </si>
  <si>
    <t>5.8</t>
  </si>
  <si>
    <t>PALLIO COMERCIO E SERVIÇOS LTDA</t>
  </si>
  <si>
    <t>60</t>
  </si>
  <si>
    <t>02535864000133</t>
  </si>
  <si>
    <t>VR BENEFICIOS E SERVIÇOS DE PROCESSAMENTO S.A</t>
  </si>
  <si>
    <t>4UUETW2X</t>
  </si>
  <si>
    <t>5.17</t>
  </si>
  <si>
    <t>43017653000196</t>
  </si>
  <si>
    <t>5.99</t>
  </si>
  <si>
    <t>54</t>
  </si>
  <si>
    <t>43823548000144</t>
  </si>
  <si>
    <t xml:space="preserve">GIRASSOL CURSOS CONSULTORIA E ASSISTENCIA EM SAÚDE </t>
  </si>
  <si>
    <t>40</t>
  </si>
  <si>
    <t>DXXSHAKM</t>
  </si>
  <si>
    <t xml:space="preserve"> IDA ENTREGA DA PRESTAÇÃO ABRIL/2023</t>
  </si>
  <si>
    <t>VOLTA  ENTREGA DA PRESTAÇÃO ABRIL/2023</t>
  </si>
  <si>
    <t>467</t>
  </si>
  <si>
    <t>QNT2LNF7</t>
  </si>
  <si>
    <t>31/05/2023</t>
  </si>
  <si>
    <t>1675622475-0</t>
  </si>
  <si>
    <t>TELEFONICA BRASIL</t>
  </si>
  <si>
    <t>VOGEL TELECOM</t>
  </si>
  <si>
    <t>IRRF FOLHA 04/2023 - SEDE</t>
  </si>
  <si>
    <t>ITS TELECOMUNICAÇÕES</t>
  </si>
  <si>
    <t xml:space="preserve">FATURA VIVO </t>
  </si>
  <si>
    <t>GERENCIAMENTO DE REDES</t>
  </si>
  <si>
    <t>IR S/FOLHA 04/2023 SEDE</t>
  </si>
  <si>
    <t>INTERNET</t>
  </si>
  <si>
    <t>CARTÃO CAJU</t>
  </si>
  <si>
    <t>CRÉTIDO NO CARTÃO PRE PAGO PARA DESPESAS</t>
  </si>
  <si>
    <t>PALLIO COMÉRCIO E SERVIÇOS LTDA (AUTOFORTE)</t>
  </si>
  <si>
    <t>02/04/2023</t>
  </si>
  <si>
    <t>MEDIEX SOLUÇÕES EM SAÚDE E SEGURANÇA OCUPCIONAL</t>
  </si>
  <si>
    <t>02/04/2024</t>
  </si>
  <si>
    <t>2° termo aditivo</t>
  </si>
  <si>
    <t>AIR LIQUIDE BRASIL LTDA</t>
  </si>
  <si>
    <t>PRESTAÇÃO DE LOCAÇÃO DE CILINDROS</t>
  </si>
  <si>
    <t>16/11/2022</t>
  </si>
  <si>
    <t>1/03/2023</t>
  </si>
  <si>
    <t>00/00/0000</t>
  </si>
  <si>
    <t>ALEXSANDRA DE GUSMÃO NERES (UNISERVICE)</t>
  </si>
  <si>
    <t>VALTER &amp; CALIL ADVOCACIA E CONSULTORIA</t>
  </si>
  <si>
    <t>01/04/2024</t>
  </si>
  <si>
    <t>https://drive.google.com/file/d/1R1k7laMu0zY7mGYiyoGGPgRxcPIevNDY/view?usp=sharing</t>
  </si>
  <si>
    <t>https://drive.google.com/file/d/1LoeKnuTHu-mbwHPhLwWE_CA5Q_zrA_vR/view?usp=sharing</t>
  </si>
  <si>
    <t>https://drive.google.com/file/d/1SvnHgu1URrfADmoho9VsBejqzIz2MMH2/view?usp=sharing</t>
  </si>
  <si>
    <t>https://drive.google.com/file/d/1Pa2MftbxO32bv78_LduMnT6o7fffG3Q2/view?usp=sharing</t>
  </si>
  <si>
    <t>https://drive.google.com/file/d/1V0jI1WXv7RN8XiyHkXh1-UPp6S_jmyLc/view?usp=drive_link</t>
  </si>
  <si>
    <t>https://drive.google.com/file/d/1vqiz9VL-8Gq-toLrCrPqIq7-BO6esoAZ/view?usp=drive_link</t>
  </si>
  <si>
    <t>https://drive.google.com/file/d/1-oiGA2CCzWp2qrQY1UHaFjYgc6n3whPu/view?usp=sharing</t>
  </si>
  <si>
    <t>https://drive.google.com/file/d/1p8SDbMQyM7qDB6RJ1uEp2zBIiRlBm-rA/view?usp=sharing</t>
  </si>
  <si>
    <t xml:space="preserve">https://drive.google.com/file/d/1iM1IBbGhjzv8rKSbNNe6NlzbHN3Omk4B/view?usp=sharing </t>
  </si>
  <si>
    <t>https://drive.google.com/file/d/1cZH39E5S5SxOiWuBLY3qNXOEWH-fRYB6/view?usp=sharing</t>
  </si>
  <si>
    <t>https://drive.google.com/file/d/1sx0JeV3EYN-73U5euTVZX9Z2vK33Mmgp/view?usp=sharing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</si>
</sst>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0.00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[$-416]General"/>
    <numFmt numFmtId="169" formatCode="_(* #,##0.00_);_(* \(#,##0.00\);_(* \-??_);_(@_)"/>
    <numFmt numFmtId="170" formatCode="_-&quot;R$ &quot;* #,##0.00_-;&quot;-R$ &quot;* #,##0.00_-;_-&quot;R$ &quot;* \-??_-;_-@_-"/>
    <numFmt numFmtId="171" formatCode="[$R$-416]\ #,##0.00;[Red]\-[$R$-416]\ #,##0.00"/>
    <numFmt numFmtId="172" formatCode="mm/yy"/>
    <numFmt numFmtId="173" formatCode="_-&quot;R$&quot;* #,##0.00_-;&quot;-R$&quot;* #,##0.00_-;_-&quot;R$&quot;* \-??_-;_-@_-"/>
    <numFmt numFmtId="174" formatCode="00000"/>
    <numFmt numFmtId="175" formatCode="00000.00"/>
    <numFmt numFmtId="176" formatCode="_-* #,###.##000_-;\-* #,###.##000_-;_-* &quot;-&quot;??_-;_-@_-"/>
    <numFmt numFmtId="177" formatCode="_-[$R$-416]\ * #,##0.00_-;\-[$R$-416]\ * #,##0.00_-;_-[$R$-416]\ * &quot;-&quot;??_-;_-@_-"/>
    <numFmt numFmtId="178" formatCode="dd/mm/yy;@"/>
    <numFmt numFmtId="179" formatCode="_-* #,##0.00_-;\-* #,##0.00_-;_-* \-??_-;_-@_-"/>
    <numFmt numFmtId="180" formatCode="d/m/yyyy"/>
    <numFmt numFmtId="181" formatCode="dd/mm/yy"/>
    <numFmt numFmtId="182" formatCode="#,##0.00_ ;\-#,##0.00\ "/>
    <numFmt numFmtId="183" formatCode="_(&quot;R$ &quot;* #,##0.00_);_(&quot;R$ &quot;* \(#,##0.00\);_(&quot;R$ &quot;* \-??_);_(@_)"/>
  </numFmts>
  <fonts count="20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color theme="0"/>
      <name val="Arial"/>
      <family val="2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sz val="16"/>
      <color indexed="63"/>
      <name val="Calibri"/>
      <family val="2"/>
    </font>
    <font>
      <b/>
      <sz val="16"/>
      <color indexed="63"/>
      <name val="Calibri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16"/>
      <name val="Calibri"/>
      <family val="2"/>
    </font>
    <font>
      <b/>
      <sz val="10"/>
      <color rgb="FFFF0000"/>
      <name val="Arial"/>
      <family val="2"/>
    </font>
    <font>
      <sz val="8"/>
      <color rgb="FF000080"/>
      <name val="Arial"/>
      <family val="2"/>
    </font>
    <font>
      <b/>
      <sz val="7"/>
      <name val="Arial"/>
      <family val="2"/>
    </font>
    <font>
      <b/>
      <sz val="12"/>
      <color indexed="63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indexed="63"/>
      <name val="Arial"/>
      <family val="2"/>
    </font>
    <font>
      <b/>
      <sz val="16"/>
      <color indexed="63"/>
      <name val="Calibri"/>
      <family val="2"/>
    </font>
    <font>
      <b/>
      <sz val="14"/>
      <color indexed="63"/>
      <name val="Calibri"/>
      <family val="2"/>
    </font>
    <font>
      <b/>
      <sz val="14"/>
      <color theme="3" tint="0.39994506668294322"/>
      <name val="Calibri"/>
      <family val="2"/>
    </font>
    <font>
      <sz val="14"/>
      <color indexed="63"/>
      <name val="Calibri"/>
      <family val="2"/>
    </font>
    <font>
      <b/>
      <u/>
      <sz val="16"/>
      <color indexed="63"/>
      <name val="Calibri"/>
      <family val="2"/>
    </font>
    <font>
      <b/>
      <i/>
      <u/>
      <sz val="16"/>
      <color indexed="63"/>
      <name val="Calibri"/>
      <family val="2"/>
    </font>
    <font>
      <u/>
      <sz val="16"/>
      <color indexed="63"/>
      <name val="Calibri"/>
      <family val="2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9"/>
      <color indexed="63"/>
      <name val="Calibri"/>
      <family val="2"/>
    </font>
    <font>
      <sz val="12"/>
      <color indexed="8"/>
      <name val="Calibri"/>
      <family val="2"/>
      <scheme val="minor"/>
    </font>
    <font>
      <sz val="11"/>
      <color indexed="63"/>
      <name val="Calibri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3"/>
      <color theme="0"/>
      <name val="Calibri"/>
      <family val="2"/>
    </font>
    <font>
      <b/>
      <sz val="11"/>
      <color indexed="59"/>
      <name val="Arial"/>
      <family val="2"/>
    </font>
    <font>
      <b/>
      <sz val="11"/>
      <color indexed="59"/>
      <name val="Calibri"/>
      <family val="2"/>
    </font>
    <font>
      <sz val="10"/>
      <color indexed="59"/>
      <name val="Calibri"/>
      <family val="2"/>
    </font>
    <font>
      <sz val="11"/>
      <color indexed="59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9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8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i/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  <font>
      <b/>
      <sz val="10"/>
      <color rgb="FF000000"/>
      <name val="Calibri"/>
      <family val="2"/>
    </font>
    <font>
      <b/>
      <sz val="14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FF0000"/>
      <name val="Calibri"/>
      <family val="2"/>
    </font>
    <font>
      <b/>
      <sz val="13"/>
      <color theme="3"/>
      <name val="Calibri"/>
      <family val="2"/>
      <scheme val="minor"/>
    </font>
    <font>
      <sz val="11"/>
      <color indexed="9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8"/>
      <color theme="3"/>
      <name val="Cambria"/>
      <family val="1"/>
      <scheme val="maj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56"/>
      <name val="Calibri"/>
      <family val="2"/>
    </font>
    <font>
      <sz val="11"/>
      <color indexed="52"/>
      <name val="Calibri"/>
      <family val="2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"/>
    </font>
    <font>
      <sz val="10"/>
      <name val="Arial"/>
      <family val="2"/>
    </font>
    <font>
      <b/>
      <sz val="11"/>
      <name val="Arial"/>
      <family val="2"/>
      <charset val="1"/>
    </font>
    <font>
      <sz val="10"/>
      <color indexed="59"/>
      <name val="Calibri"/>
      <family val="2"/>
      <charset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  <charset val="1"/>
    </font>
    <font>
      <b/>
      <sz val="12"/>
      <color theme="0"/>
      <name val="Calibri"/>
      <family val="2"/>
      <charset val="1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63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2" tint="-0.89996032593768116"/>
      <name val="Calibri"/>
      <family val="2"/>
      <scheme val="minor"/>
    </font>
    <font>
      <b/>
      <sz val="18"/>
      <color indexed="56"/>
      <name val="Cambria"/>
      <family val="2"/>
      <charset val="1"/>
    </font>
    <font>
      <sz val="11"/>
      <name val="Arial"/>
      <family val="2"/>
    </font>
    <font>
      <sz val="12"/>
      <color rgb="FF333333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333333"/>
      <name val="Calibri"/>
      <family val="2"/>
      <scheme val="minor"/>
    </font>
    <font>
      <b/>
      <i/>
      <sz val="12"/>
      <name val="Calibri"/>
      <family val="2"/>
    </font>
    <font>
      <i/>
      <sz val="12"/>
      <name val="Calibri"/>
      <family val="2"/>
    </font>
    <font>
      <i/>
      <sz val="14"/>
      <name val="Calibri"/>
      <family val="2"/>
    </font>
    <font>
      <i/>
      <sz val="12"/>
      <color rgb="FF000000"/>
      <name val="Calibri"/>
      <family val="2"/>
    </font>
    <font>
      <i/>
      <sz val="14"/>
      <color rgb="FF000000"/>
      <name val="Calibri"/>
      <family val="2"/>
    </font>
    <font>
      <sz val="11"/>
      <color rgb="FF202124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Trebuchet MS"/>
      <family val="2"/>
      <charset val="1"/>
    </font>
    <font>
      <b/>
      <sz val="16"/>
      <color rgb="FF000000"/>
      <name val="Trebuchet MS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Trebuchet MS"/>
      <family val="2"/>
      <charset val="1"/>
    </font>
    <font>
      <sz val="12"/>
      <color rgb="FF000000"/>
      <name val="Trebuchet MS"/>
      <family val="2"/>
      <charset val="1"/>
    </font>
    <font>
      <sz val="11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</fonts>
  <fills count="104">
    <fill>
      <patternFill patternType="none"/>
    </fill>
    <fill>
      <patternFill patternType="gray125"/>
    </fill>
    <fill>
      <patternFill patternType="solid">
        <fgColor theme="3"/>
        <bgColor rgb="FF8EB4E3"/>
      </patternFill>
    </fill>
    <fill>
      <patternFill patternType="solid">
        <fgColor rgb="FFFFFF00"/>
        <bgColor rgb="FFFFFF00"/>
      </patternFill>
    </fill>
    <fill>
      <patternFill patternType="solid">
        <fgColor theme="3"/>
        <bgColor rgb="FF33CCCC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4" tint="0.59999389629810485"/>
        <bgColor rgb="FF33CCCC"/>
      </patternFill>
    </fill>
    <fill>
      <patternFill patternType="solid">
        <fgColor theme="3"/>
        <bgColor rgb="FF83CAFF"/>
      </patternFill>
    </fill>
    <fill>
      <patternFill patternType="solid">
        <fgColor theme="3" tint="0.39994506668294322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3"/>
        <bgColor indexed="31"/>
      </patternFill>
    </fill>
    <fill>
      <patternFill patternType="solid">
        <fgColor rgb="FFFFFF00"/>
        <bgColor indexed="45"/>
      </patternFill>
    </fill>
    <fill>
      <patternFill patternType="solid">
        <fgColor theme="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/>
        <bgColor indexed="45"/>
      </patternFill>
    </fill>
    <fill>
      <patternFill patternType="solid">
        <fgColor rgb="FFFFFF00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3"/>
        <bgColor rgb="FF808080"/>
      </patternFill>
    </fill>
    <fill>
      <patternFill patternType="solid">
        <fgColor theme="3" tint="0.59999389629810485"/>
        <bgColor rgb="FFD7E4BD"/>
      </patternFill>
    </fill>
    <fill>
      <patternFill patternType="solid">
        <fgColor rgb="FF8EB4E3"/>
        <bgColor rgb="FF9999FF"/>
      </patternFill>
    </fill>
    <fill>
      <patternFill patternType="solid">
        <fgColor rgb="FFFFFF00"/>
        <bgColor rgb="FFC3D69B"/>
      </patternFill>
    </fill>
    <fill>
      <patternFill patternType="solid">
        <fgColor rgb="FFFFFF00"/>
        <bgColor rgb="FF8EB4E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rgb="FF9999FF"/>
      </patternFill>
    </fill>
    <fill>
      <patternFill patternType="solid">
        <fgColor theme="3"/>
        <bgColor indexed="23"/>
      </patternFill>
    </fill>
    <fill>
      <patternFill patternType="solid">
        <fgColor theme="3"/>
        <bgColor indexed="4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rgb="FFB9CDE5"/>
      </patternFill>
    </fill>
    <fill>
      <patternFill patternType="solid">
        <fgColor theme="3"/>
        <bgColor rgb="FF95B3D7"/>
      </patternFill>
    </fill>
    <fill>
      <patternFill patternType="solid">
        <fgColor rgb="FF8EB4E3"/>
        <bgColor rgb="FF95B3D7"/>
      </patternFill>
    </fill>
    <fill>
      <patternFill patternType="solid">
        <fgColor rgb="FF95B3D7"/>
        <bgColor rgb="FF8EB4E3"/>
      </patternFill>
    </fill>
    <fill>
      <patternFill patternType="solid">
        <fgColor rgb="FFB9CDE5"/>
        <bgColor rgb="FFC5D9E6"/>
      </patternFill>
    </fill>
    <fill>
      <patternFill patternType="solid">
        <fgColor rgb="FFDCE6F2"/>
        <bgColor rgb="FFC6D9F1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rgb="FFC6D9F1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indexed="23"/>
      </patternFill>
    </fill>
    <fill>
      <patternFill patternType="solid">
        <fgColor theme="0"/>
        <bgColor indexed="27"/>
      </patternFill>
    </fill>
    <fill>
      <patternFill patternType="solid">
        <fgColor theme="3" tint="0.59999389629810485"/>
        <bgColor rgb="FFC5D9E6"/>
      </patternFill>
    </fill>
    <fill>
      <patternFill patternType="solid">
        <fgColor theme="3" tint="0.79976805932798245"/>
        <bgColor indexed="64"/>
      </patternFill>
    </fill>
    <fill>
      <patternFill patternType="solid">
        <fgColor theme="3" tint="0.79976805932798245"/>
        <bgColor indexed="23"/>
      </patternFill>
    </fill>
    <fill>
      <patternFill patternType="solid">
        <fgColor theme="3" tint="0.79976805932798245"/>
        <bgColor rgb="FFC5D9E6"/>
      </patternFill>
    </fill>
    <fill>
      <patternFill patternType="solid">
        <fgColor theme="3" tint="0.59999389629810485"/>
        <bgColor indexed="23"/>
      </patternFill>
    </fill>
    <fill>
      <patternFill patternType="solid">
        <fgColor rgb="FFFFFFFF"/>
        <bgColor indexed="64"/>
      </patternFill>
    </fill>
    <fill>
      <patternFill patternType="solid">
        <fgColor rgb="FFC3D69B"/>
        <bgColor rgb="FFFFCC99"/>
      </patternFill>
    </fill>
    <fill>
      <patternFill patternType="solid">
        <fgColor rgb="FF000000"/>
        <bgColor rgb="FF003300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160">
    <xf numFmtId="0" fontId="0" fillId="0" borderId="0"/>
    <xf numFmtId="0" fontId="111" fillId="44" borderId="0" applyNumberFormat="0" applyBorder="0" applyAlignment="0" applyProtection="0"/>
    <xf numFmtId="0" fontId="142" fillId="46" borderId="0" applyNumberFormat="0" applyBorder="0" applyAlignment="0" applyProtection="0"/>
    <xf numFmtId="43" fontId="142" fillId="0" borderId="0" applyFont="0" applyFill="0" applyBorder="0" applyAlignment="0" applyProtection="0"/>
    <xf numFmtId="0" fontId="142" fillId="48" borderId="0" applyNumberFormat="0" applyBorder="0" applyAlignment="0" applyProtection="0"/>
    <xf numFmtId="0" fontId="142" fillId="9" borderId="0" applyNumberFormat="0" applyBorder="0" applyAlignment="0" applyProtection="0"/>
    <xf numFmtId="0" fontId="113" fillId="52" borderId="24" applyNumberFormat="0" applyAlignment="0" applyProtection="0"/>
    <xf numFmtId="43" fontId="142" fillId="0" borderId="0" applyFont="0" applyFill="0" applyBorder="0" applyAlignment="0" applyProtection="0"/>
    <xf numFmtId="43" fontId="142" fillId="0" borderId="0" applyFont="0" applyFill="0" applyBorder="0" applyAlignment="0" applyProtection="0"/>
    <xf numFmtId="0" fontId="142" fillId="46" borderId="0" applyNumberFormat="0" applyBorder="0" applyAlignment="0" applyProtection="0"/>
    <xf numFmtId="44" fontId="142" fillId="0" borderId="0" applyFont="0" applyFill="0" applyBorder="0" applyAlignment="0" applyProtection="0"/>
    <xf numFmtId="0" fontId="142" fillId="40" borderId="22" applyNumberFormat="0" applyFont="0" applyAlignment="0" applyProtection="0"/>
    <xf numFmtId="0" fontId="142" fillId="0" borderId="0"/>
    <xf numFmtId="0" fontId="71" fillId="0" borderId="0" applyNumberFormat="0" applyFill="0" applyBorder="0" applyAlignment="0" applyProtection="0"/>
    <xf numFmtId="0" fontId="111" fillId="61" borderId="0" applyNumberFormat="0" applyBorder="0" applyAlignment="0" applyProtection="0"/>
    <xf numFmtId="0" fontId="93" fillId="49" borderId="23" applyNumberFormat="0" applyAlignment="0" applyProtection="0"/>
    <xf numFmtId="0" fontId="142" fillId="0" borderId="0"/>
    <xf numFmtId="0" fontId="142" fillId="55" borderId="0" applyNumberFormat="0" applyBorder="0" applyAlignment="0" applyProtection="0"/>
    <xf numFmtId="44" fontId="70" fillId="0" borderId="0" applyFont="0" applyFill="0" applyBorder="0" applyAlignment="0" applyProtection="0"/>
    <xf numFmtId="0" fontId="142" fillId="48" borderId="0" applyNumberFormat="0" applyBorder="0" applyAlignment="0" applyProtection="0"/>
    <xf numFmtId="0" fontId="142" fillId="48" borderId="0" applyNumberFormat="0" applyBorder="0" applyAlignment="0" applyProtection="0"/>
    <xf numFmtId="0" fontId="142" fillId="41" borderId="0" applyNumberFormat="0" applyBorder="0" applyAlignment="0" applyProtection="0"/>
    <xf numFmtId="0" fontId="142" fillId="0" borderId="0"/>
    <xf numFmtId="0" fontId="142" fillId="53" borderId="0" applyNumberFormat="0" applyBorder="0" applyAlignment="0" applyProtection="0"/>
    <xf numFmtId="0" fontId="86" fillId="60" borderId="0" applyNumberFormat="0" applyBorder="0" applyAlignment="0" applyProtection="0"/>
    <xf numFmtId="0" fontId="116" fillId="0" borderId="0" applyNumberFormat="0" applyFill="0" applyBorder="0" applyAlignment="0" applyProtection="0"/>
    <xf numFmtId="0" fontId="142" fillId="41" borderId="0" applyNumberFormat="0" applyBorder="0" applyAlignment="0" applyProtection="0"/>
    <xf numFmtId="0" fontId="142" fillId="51" borderId="0" applyNumberFormat="0" applyBorder="0" applyAlignment="0" applyProtection="0"/>
    <xf numFmtId="0" fontId="142" fillId="47" borderId="0" applyNumberFormat="0" applyBorder="0" applyAlignment="0" applyProtection="0"/>
    <xf numFmtId="0" fontId="142" fillId="0" borderId="0"/>
    <xf numFmtId="0" fontId="142" fillId="53" borderId="0" applyNumberFormat="0" applyBorder="0" applyAlignment="0" applyProtection="0"/>
    <xf numFmtId="0" fontId="142" fillId="55" borderId="0" applyNumberFormat="0" applyBorder="0" applyAlignment="0" applyProtection="0"/>
    <xf numFmtId="0" fontId="27" fillId="42" borderId="0" applyNumberFormat="0" applyBorder="0" applyAlignment="0" applyProtection="0"/>
    <xf numFmtId="0" fontId="142" fillId="15" borderId="0" applyNumberFormat="0" applyBorder="0" applyAlignment="0" applyProtection="0"/>
    <xf numFmtId="0" fontId="142" fillId="53" borderId="0" applyNumberFormat="0" applyBorder="0" applyAlignment="0" applyProtection="0"/>
    <xf numFmtId="0" fontId="142" fillId="55" borderId="0" applyNumberFormat="0" applyBorder="0" applyAlignment="0" applyProtection="0"/>
    <xf numFmtId="0" fontId="142" fillId="53" borderId="0" applyNumberFormat="0" applyBorder="0" applyAlignment="0" applyProtection="0"/>
    <xf numFmtId="0" fontId="120" fillId="0" borderId="0" applyNumberFormat="0" applyFill="0" applyBorder="0" applyAlignment="0" applyProtection="0"/>
    <xf numFmtId="0" fontId="142" fillId="48" borderId="0" applyNumberFormat="0" applyBorder="0" applyAlignment="0" applyProtection="0"/>
    <xf numFmtId="0" fontId="142" fillId="53" borderId="0" applyNumberFormat="0" applyBorder="0" applyAlignment="0" applyProtection="0"/>
    <xf numFmtId="0" fontId="119" fillId="0" borderId="0" applyNumberFormat="0" applyFill="0" applyBorder="0" applyAlignment="0" applyProtection="0"/>
    <xf numFmtId="0" fontId="142" fillId="48" borderId="0" applyNumberFormat="0" applyBorder="0" applyAlignment="0" applyProtection="0"/>
    <xf numFmtId="0" fontId="142" fillId="48" borderId="0" applyNumberFormat="0" applyBorder="0" applyAlignment="0" applyProtection="0"/>
    <xf numFmtId="0" fontId="142" fillId="41" borderId="0" applyNumberFormat="0" applyBorder="0" applyAlignment="0" applyProtection="0"/>
    <xf numFmtId="0" fontId="142" fillId="48" borderId="0" applyNumberFormat="0" applyBorder="0" applyAlignment="0" applyProtection="0"/>
    <xf numFmtId="0" fontId="142" fillId="48" borderId="0" applyNumberFormat="0" applyBorder="0" applyAlignment="0" applyProtection="0"/>
    <xf numFmtId="0" fontId="27" fillId="72" borderId="0" applyNumberFormat="0" applyBorder="0" applyAlignment="0" applyProtection="0"/>
    <xf numFmtId="0" fontId="142" fillId="15" borderId="0" applyNumberFormat="0" applyBorder="0" applyAlignment="0" applyProtection="0"/>
    <xf numFmtId="0" fontId="142" fillId="51" borderId="0" applyNumberFormat="0" applyBorder="0" applyAlignment="0" applyProtection="0"/>
    <xf numFmtId="0" fontId="112" fillId="0" borderId="0" applyNumberFormat="0" applyFill="0" applyBorder="0" applyAlignment="0" applyProtection="0"/>
    <xf numFmtId="0" fontId="142" fillId="48" borderId="0" applyNumberFormat="0" applyBorder="0" applyAlignment="0" applyProtection="0"/>
    <xf numFmtId="0" fontId="142" fillId="46" borderId="0" applyNumberFormat="0" applyBorder="0" applyAlignment="0" applyProtection="0"/>
    <xf numFmtId="0" fontId="142" fillId="47" borderId="0" applyNumberFormat="0" applyBorder="0" applyAlignment="0" applyProtection="0"/>
    <xf numFmtId="0" fontId="119" fillId="0" borderId="0" applyNumberFormat="0" applyFill="0" applyBorder="0" applyAlignment="0" applyProtection="0"/>
    <xf numFmtId="0" fontId="142" fillId="48" borderId="0" applyNumberFormat="0" applyBorder="0" applyAlignment="0" applyProtection="0"/>
    <xf numFmtId="0" fontId="142" fillId="48" borderId="0" applyNumberFormat="0" applyBorder="0" applyAlignment="0" applyProtection="0"/>
    <xf numFmtId="0" fontId="142" fillId="48" borderId="0" applyNumberFormat="0" applyBorder="0" applyAlignment="0" applyProtection="0"/>
    <xf numFmtId="0" fontId="142" fillId="48" borderId="0" applyNumberFormat="0" applyBorder="0" applyAlignment="0" applyProtection="0"/>
    <xf numFmtId="0" fontId="142" fillId="48" borderId="0" applyNumberFormat="0" applyBorder="0" applyAlignment="0" applyProtection="0"/>
    <xf numFmtId="0" fontId="142" fillId="48" borderId="0" applyNumberFormat="0" applyBorder="0" applyAlignment="0" applyProtection="0"/>
    <xf numFmtId="0" fontId="142" fillId="48" borderId="0" applyNumberFormat="0" applyBorder="0" applyAlignment="0" applyProtection="0"/>
    <xf numFmtId="0" fontId="142" fillId="48" borderId="0" applyNumberFormat="0" applyBorder="0" applyAlignment="0" applyProtection="0"/>
    <xf numFmtId="0" fontId="142" fillId="15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2" fillId="48" borderId="0" applyNumberFormat="0" applyBorder="0" applyAlignment="0" applyProtection="0"/>
    <xf numFmtId="0" fontId="142" fillId="48" borderId="0" applyNumberFormat="0" applyBorder="0" applyAlignment="0" applyProtection="0"/>
    <xf numFmtId="44" fontId="121" fillId="0" borderId="0" applyFont="0" applyFill="0" applyBorder="0" applyAlignment="0" applyProtection="0"/>
    <xf numFmtId="0" fontId="142" fillId="48" borderId="0" applyNumberFormat="0" applyBorder="0" applyAlignment="0" applyProtection="0"/>
    <xf numFmtId="0" fontId="142" fillId="48" borderId="0" applyNumberFormat="0" applyBorder="0" applyAlignment="0" applyProtection="0"/>
    <xf numFmtId="0" fontId="142" fillId="48" borderId="0" applyNumberFormat="0" applyBorder="0" applyAlignment="0" applyProtection="0"/>
    <xf numFmtId="0" fontId="142" fillId="48" borderId="0" applyNumberFormat="0" applyBorder="0" applyAlignment="0" applyProtection="0"/>
    <xf numFmtId="0" fontId="142" fillId="48" borderId="0" applyNumberFormat="0" applyBorder="0" applyAlignment="0" applyProtection="0"/>
    <xf numFmtId="0" fontId="142" fillId="41" borderId="0" applyNumberFormat="0" applyBorder="0" applyAlignment="0" applyProtection="0"/>
    <xf numFmtId="0" fontId="142" fillId="46" borderId="0" applyNumberFormat="0" applyBorder="0" applyAlignment="0" applyProtection="0"/>
    <xf numFmtId="0" fontId="142" fillId="48" borderId="0" applyNumberFormat="0" applyBorder="0" applyAlignment="0" applyProtection="0"/>
    <xf numFmtId="0" fontId="142" fillId="41" borderId="0" applyNumberFormat="0" applyBorder="0" applyAlignment="0" applyProtection="0"/>
    <xf numFmtId="0" fontId="142" fillId="48" borderId="0" applyNumberFormat="0" applyBorder="0" applyAlignment="0" applyProtection="0"/>
    <xf numFmtId="0" fontId="142" fillId="41" borderId="0" applyNumberFormat="0" applyBorder="0" applyAlignment="0" applyProtection="0"/>
    <xf numFmtId="0" fontId="142" fillId="62" borderId="0" applyNumberFormat="0" applyBorder="0" applyAlignment="0" applyProtection="0"/>
    <xf numFmtId="0" fontId="142" fillId="48" borderId="0" applyNumberFormat="0" applyBorder="0" applyAlignment="0" applyProtection="0"/>
    <xf numFmtId="0" fontId="142" fillId="46" borderId="0" applyNumberFormat="0" applyBorder="0" applyAlignment="0" applyProtection="0"/>
    <xf numFmtId="0" fontId="142" fillId="46" borderId="0" applyNumberFormat="0" applyBorder="0" applyAlignment="0" applyProtection="0"/>
    <xf numFmtId="0" fontId="142" fillId="41" borderId="0" applyNumberFormat="0" applyBorder="0" applyAlignment="0" applyProtection="0"/>
    <xf numFmtId="0" fontId="142" fillId="48" borderId="0" applyNumberFormat="0" applyBorder="0" applyAlignment="0" applyProtection="0"/>
    <xf numFmtId="0" fontId="142" fillId="41" borderId="0" applyNumberFormat="0" applyBorder="0" applyAlignment="0" applyProtection="0"/>
    <xf numFmtId="0" fontId="142" fillId="48" borderId="0" applyNumberFormat="0" applyBorder="0" applyAlignment="0" applyProtection="0"/>
    <xf numFmtId="0" fontId="142" fillId="41" borderId="0" applyNumberFormat="0" applyBorder="0" applyAlignment="0" applyProtection="0"/>
    <xf numFmtId="0" fontId="142" fillId="48" borderId="0" applyNumberFormat="0" applyBorder="0" applyAlignment="0" applyProtection="0"/>
    <xf numFmtId="0" fontId="142" fillId="48" borderId="0" applyNumberFormat="0" applyBorder="0" applyAlignment="0" applyProtection="0"/>
    <xf numFmtId="0" fontId="142" fillId="0" borderId="0"/>
    <xf numFmtId="0" fontId="142" fillId="41" borderId="0" applyNumberFormat="0" applyBorder="0" applyAlignment="0" applyProtection="0"/>
    <xf numFmtId="0" fontId="142" fillId="62" borderId="0" applyNumberFormat="0" applyBorder="0" applyAlignment="0" applyProtection="0"/>
    <xf numFmtId="0" fontId="142" fillId="0" borderId="0"/>
    <xf numFmtId="0" fontId="142" fillId="0" borderId="0"/>
    <xf numFmtId="0" fontId="142" fillId="62" borderId="0" applyNumberFormat="0" applyBorder="0" applyAlignment="0" applyProtection="0"/>
    <xf numFmtId="0" fontId="111" fillId="74" borderId="0" applyNumberFormat="0" applyBorder="0" applyAlignment="0" applyProtection="0"/>
    <xf numFmtId="0" fontId="142" fillId="39" borderId="0" applyNumberFormat="0" applyBorder="0" applyAlignment="0" applyProtection="0"/>
    <xf numFmtId="0" fontId="142" fillId="51" borderId="0" applyNumberFormat="0" applyBorder="0" applyAlignment="0" applyProtection="0"/>
    <xf numFmtId="0" fontId="142" fillId="55" borderId="0" applyNumberFormat="0" applyBorder="0" applyAlignment="0" applyProtection="0"/>
    <xf numFmtId="0" fontId="142" fillId="47" borderId="0" applyNumberFormat="0" applyBorder="0" applyAlignment="0" applyProtection="0"/>
    <xf numFmtId="0" fontId="142" fillId="62" borderId="0" applyNumberFormat="0" applyBorder="0" applyAlignment="0" applyProtection="0"/>
    <xf numFmtId="0" fontId="142" fillId="62" borderId="0" applyNumberFormat="0" applyBorder="0" applyAlignment="0" applyProtection="0"/>
    <xf numFmtId="0" fontId="142" fillId="62" borderId="0" applyNumberFormat="0" applyBorder="0" applyAlignment="0" applyProtection="0"/>
    <xf numFmtId="0" fontId="142" fillId="62" borderId="0" applyNumberFormat="0" applyBorder="0" applyAlignment="0" applyProtection="0"/>
    <xf numFmtId="0" fontId="142" fillId="62" borderId="0" applyNumberFormat="0" applyBorder="0" applyAlignment="0" applyProtection="0"/>
    <xf numFmtId="0" fontId="142" fillId="62" borderId="0" applyNumberFormat="0" applyBorder="0" applyAlignment="0" applyProtection="0"/>
    <xf numFmtId="0" fontId="142" fillId="62" borderId="0" applyNumberFormat="0" applyBorder="0" applyAlignment="0" applyProtection="0"/>
    <xf numFmtId="0" fontId="142" fillId="62" borderId="0" applyNumberFormat="0" applyBorder="0" applyAlignment="0" applyProtection="0"/>
    <xf numFmtId="0" fontId="142" fillId="62" borderId="0" applyNumberFormat="0" applyBorder="0" applyAlignment="0" applyProtection="0"/>
    <xf numFmtId="0" fontId="27" fillId="75" borderId="0" applyNumberFormat="0" applyBorder="0" applyAlignment="0" applyProtection="0"/>
    <xf numFmtId="0" fontId="142" fillId="62" borderId="0" applyNumberFormat="0" applyBorder="0" applyAlignment="0" applyProtection="0"/>
    <xf numFmtId="0" fontId="142" fillId="62" borderId="0" applyNumberFormat="0" applyBorder="0" applyAlignment="0" applyProtection="0"/>
    <xf numFmtId="0" fontId="142" fillId="62" borderId="0" applyNumberFormat="0" applyBorder="0" applyAlignment="0" applyProtection="0"/>
    <xf numFmtId="0" fontId="142" fillId="0" borderId="0"/>
    <xf numFmtId="0" fontId="142" fillId="0" borderId="0"/>
    <xf numFmtId="0" fontId="142" fillId="54" borderId="0" applyNumberFormat="0" applyBorder="0" applyAlignment="0" applyProtection="0"/>
    <xf numFmtId="0" fontId="142" fillId="54" borderId="0" applyNumberFormat="0" applyBorder="0" applyAlignment="0" applyProtection="0"/>
    <xf numFmtId="0" fontId="142" fillId="9" borderId="0" applyNumberFormat="0" applyBorder="0" applyAlignment="0" applyProtection="0"/>
    <xf numFmtId="0" fontId="142" fillId="62" borderId="0" applyNumberFormat="0" applyBorder="0" applyAlignment="0" applyProtection="0"/>
    <xf numFmtId="166" fontId="70" fillId="0" borderId="0" applyFont="0" applyFill="0" applyBorder="0" applyAlignment="0" applyProtection="0"/>
    <xf numFmtId="0" fontId="142" fillId="0" borderId="0"/>
    <xf numFmtId="0" fontId="142" fillId="62" borderId="0" applyNumberFormat="0" applyBorder="0" applyAlignment="0" applyProtection="0"/>
    <xf numFmtId="0" fontId="142" fillId="0" borderId="0"/>
    <xf numFmtId="0" fontId="142" fillId="0" borderId="0"/>
    <xf numFmtId="0" fontId="142" fillId="46" borderId="0" applyNumberFormat="0" applyBorder="0" applyAlignment="0" applyProtection="0"/>
    <xf numFmtId="0" fontId="142" fillId="62" borderId="0" applyNumberFormat="0" applyBorder="0" applyAlignment="0" applyProtection="0"/>
    <xf numFmtId="0" fontId="142" fillId="62" borderId="0" applyNumberFormat="0" applyBorder="0" applyAlignment="0" applyProtection="0"/>
    <xf numFmtId="0" fontId="142" fillId="0" borderId="0"/>
    <xf numFmtId="0" fontId="142" fillId="0" borderId="0"/>
    <xf numFmtId="0" fontId="142" fillId="62" borderId="0" applyNumberFormat="0" applyBorder="0" applyAlignment="0" applyProtection="0"/>
    <xf numFmtId="0" fontId="142" fillId="0" borderId="0"/>
    <xf numFmtId="0" fontId="142" fillId="0" borderId="0"/>
    <xf numFmtId="0" fontId="142" fillId="39" borderId="0" applyNumberFormat="0" applyBorder="0" applyAlignment="0" applyProtection="0"/>
    <xf numFmtId="0" fontId="142" fillId="62" borderId="0" applyNumberFormat="0" applyBorder="0" applyAlignment="0" applyProtection="0"/>
    <xf numFmtId="0" fontId="142" fillId="62" borderId="0" applyNumberFormat="0" applyBorder="0" applyAlignment="0" applyProtection="0"/>
    <xf numFmtId="0" fontId="142" fillId="0" borderId="0"/>
    <xf numFmtId="0" fontId="142" fillId="0" borderId="0"/>
    <xf numFmtId="0" fontId="142" fillId="39" borderId="0" applyNumberFormat="0" applyBorder="0" applyAlignment="0" applyProtection="0"/>
    <xf numFmtId="0" fontId="142" fillId="62" borderId="0" applyNumberFormat="0" applyBorder="0" applyAlignment="0" applyProtection="0"/>
    <xf numFmtId="0" fontId="142" fillId="0" borderId="0"/>
    <xf numFmtId="0" fontId="142" fillId="0" borderId="0"/>
    <xf numFmtId="0" fontId="142" fillId="51" borderId="0" applyNumberFormat="0" applyBorder="0" applyAlignment="0" applyProtection="0"/>
    <xf numFmtId="0" fontId="142" fillId="39" borderId="0" applyNumberFormat="0" applyBorder="0" applyAlignment="0" applyProtection="0"/>
    <xf numFmtId="0" fontId="142" fillId="62" borderId="0" applyNumberFormat="0" applyBorder="0" applyAlignment="0" applyProtection="0"/>
    <xf numFmtId="0" fontId="142" fillId="55" borderId="0" applyNumberFormat="0" applyBorder="0" applyAlignment="0" applyProtection="0"/>
    <xf numFmtId="0" fontId="142" fillId="47" borderId="0" applyNumberFormat="0" applyBorder="0" applyAlignment="0" applyProtection="0"/>
    <xf numFmtId="0" fontId="142" fillId="54" borderId="0" applyNumberFormat="0" applyBorder="0" applyAlignment="0" applyProtection="0"/>
    <xf numFmtId="0" fontId="142" fillId="39" borderId="0" applyNumberFormat="0" applyBorder="0" applyAlignment="0" applyProtection="0"/>
    <xf numFmtId="0" fontId="142" fillId="15" borderId="0" applyNumberFormat="0" applyBorder="0" applyAlignment="0" applyProtection="0"/>
    <xf numFmtId="0" fontId="142" fillId="62" borderId="0" applyNumberFormat="0" applyBorder="0" applyAlignment="0" applyProtection="0"/>
    <xf numFmtId="0" fontId="142" fillId="39" borderId="0" applyNumberFormat="0" applyBorder="0" applyAlignment="0" applyProtection="0"/>
    <xf numFmtId="0" fontId="142" fillId="62" borderId="0" applyNumberFormat="0" applyBorder="0" applyAlignment="0" applyProtection="0"/>
    <xf numFmtId="0" fontId="142" fillId="0" borderId="0"/>
    <xf numFmtId="0" fontId="142" fillId="39" borderId="0" applyNumberFormat="0" applyBorder="0" applyAlignment="0" applyProtection="0"/>
    <xf numFmtId="0" fontId="142" fillId="55" borderId="0" applyNumberFormat="0" applyBorder="0" applyAlignment="0" applyProtection="0"/>
    <xf numFmtId="0" fontId="142" fillId="62" borderId="0" applyNumberFormat="0" applyBorder="0" applyAlignment="0" applyProtection="0"/>
    <xf numFmtId="0" fontId="142" fillId="39" borderId="0" applyNumberFormat="0" applyBorder="0" applyAlignment="0" applyProtection="0"/>
    <xf numFmtId="0" fontId="142" fillId="62" borderId="0" applyNumberFormat="0" applyBorder="0" applyAlignment="0" applyProtection="0"/>
    <xf numFmtId="0" fontId="142" fillId="39" borderId="0" applyNumberFormat="0" applyBorder="0" applyAlignment="0" applyProtection="0"/>
    <xf numFmtId="0" fontId="142" fillId="53" borderId="0" applyNumberFormat="0" applyBorder="0" applyAlignment="0" applyProtection="0"/>
    <xf numFmtId="0" fontId="142" fillId="62" borderId="0" applyNumberFormat="0" applyBorder="0" applyAlignment="0" applyProtection="0"/>
    <xf numFmtId="0" fontId="142" fillId="47" borderId="0" applyNumberFormat="0" applyBorder="0" applyAlignment="0" applyProtection="0"/>
    <xf numFmtId="0" fontId="142" fillId="0" borderId="0"/>
    <xf numFmtId="0" fontId="142" fillId="47" borderId="0" applyNumberFormat="0" applyBorder="0" applyAlignment="0" applyProtection="0"/>
    <xf numFmtId="0" fontId="142" fillId="41" borderId="0" applyNumberFormat="0" applyBorder="0" applyAlignment="0" applyProtection="0"/>
    <xf numFmtId="0" fontId="142" fillId="51" borderId="0" applyNumberFormat="0" applyBorder="0" applyAlignment="0" applyProtection="0"/>
    <xf numFmtId="0" fontId="142" fillId="47" borderId="0" applyNumberFormat="0" applyBorder="0" applyAlignment="0" applyProtection="0"/>
    <xf numFmtId="0" fontId="142" fillId="0" borderId="0"/>
    <xf numFmtId="0" fontId="142" fillId="55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0" borderId="22" applyNumberFormat="0" applyFont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27" fillId="76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41" fontId="121" fillId="0" borderId="0" applyFont="0" applyFill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1" borderId="0" applyNumberFormat="0" applyBorder="0" applyAlignment="0" applyProtection="0"/>
    <xf numFmtId="0" fontId="142" fillId="41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51" borderId="0" applyNumberFormat="0" applyBorder="0" applyAlignment="0" applyProtection="0"/>
    <xf numFmtId="0" fontId="142" fillId="47" borderId="0" applyNumberFormat="0" applyBorder="0" applyAlignment="0" applyProtection="0"/>
    <xf numFmtId="0" fontId="142" fillId="51" borderId="0" applyNumberFormat="0" applyBorder="0" applyAlignment="0" applyProtection="0"/>
    <xf numFmtId="0" fontId="142" fillId="47" borderId="0" applyNumberFormat="0" applyBorder="0" applyAlignment="0" applyProtection="0"/>
    <xf numFmtId="0" fontId="142" fillId="51" borderId="0" applyNumberFormat="0" applyBorder="0" applyAlignment="0" applyProtection="0"/>
    <xf numFmtId="0" fontId="142" fillId="55" borderId="0" applyNumberFormat="0" applyBorder="0" applyAlignment="0" applyProtection="0"/>
    <xf numFmtId="0" fontId="142" fillId="47" borderId="0" applyNumberFormat="0" applyBorder="0" applyAlignment="0" applyProtection="0"/>
    <xf numFmtId="43" fontId="142" fillId="0" borderId="0" applyFont="0" applyFill="0" applyBorder="0" applyAlignment="0" applyProtection="0"/>
    <xf numFmtId="0" fontId="142" fillId="51" borderId="0" applyNumberFormat="0" applyBorder="0" applyAlignment="0" applyProtection="0"/>
    <xf numFmtId="0" fontId="142" fillId="47" borderId="0" applyNumberFormat="0" applyBorder="0" applyAlignment="0" applyProtection="0"/>
    <xf numFmtId="0" fontId="142" fillId="39" borderId="0" applyNumberFormat="0" applyBorder="0" applyAlignment="0" applyProtection="0"/>
    <xf numFmtId="0" fontId="142" fillId="39" borderId="0" applyNumberFormat="0" applyBorder="0" applyAlignment="0" applyProtection="0"/>
    <xf numFmtId="0" fontId="142" fillId="51" borderId="0" applyNumberFormat="0" applyBorder="0" applyAlignment="0" applyProtection="0"/>
    <xf numFmtId="0" fontId="142" fillId="55" borderId="0" applyNumberFormat="0" applyBorder="0" applyAlignment="0" applyProtection="0"/>
    <xf numFmtId="0" fontId="142" fillId="47" borderId="0" applyNumberFormat="0" applyBorder="0" applyAlignment="0" applyProtection="0"/>
    <xf numFmtId="0" fontId="142" fillId="15" borderId="0" applyNumberFormat="0" applyBorder="0" applyAlignment="0" applyProtection="0"/>
    <xf numFmtId="0" fontId="142" fillId="0" borderId="0"/>
    <xf numFmtId="0" fontId="142" fillId="15" borderId="0" applyNumberFormat="0" applyBorder="0" applyAlignment="0" applyProtection="0"/>
    <xf numFmtId="0" fontId="142" fillId="15" borderId="0" applyNumberFormat="0" applyBorder="0" applyAlignment="0" applyProtection="0"/>
    <xf numFmtId="0" fontId="142" fillId="0" borderId="0"/>
    <xf numFmtId="0" fontId="142" fillId="55" borderId="0" applyNumberFormat="0" applyBorder="0" applyAlignment="0" applyProtection="0"/>
    <xf numFmtId="0" fontId="142" fillId="15" borderId="0" applyNumberFormat="0" applyBorder="0" applyAlignment="0" applyProtection="0"/>
    <xf numFmtId="0" fontId="142" fillId="0" borderId="0"/>
    <xf numFmtId="0" fontId="142" fillId="15" borderId="0" applyNumberFormat="0" applyBorder="0" applyAlignment="0" applyProtection="0"/>
    <xf numFmtId="0" fontId="86" fillId="45" borderId="0" applyNumberFormat="0" applyBorder="0" applyAlignment="0" applyProtection="0"/>
    <xf numFmtId="0" fontId="142" fillId="0" borderId="0"/>
    <xf numFmtId="0" fontId="142" fillId="15" borderId="0" applyNumberFormat="0" applyBorder="0" applyAlignment="0" applyProtection="0"/>
    <xf numFmtId="0" fontId="111" fillId="77" borderId="0" applyNumberFormat="0" applyBorder="0" applyAlignment="0" applyProtection="0"/>
    <xf numFmtId="0" fontId="142" fillId="0" borderId="0"/>
    <xf numFmtId="0" fontId="142" fillId="15" borderId="0" applyNumberFormat="0" applyBorder="0" applyAlignment="0" applyProtection="0"/>
    <xf numFmtId="0" fontId="142" fillId="15" borderId="0" applyNumberFormat="0" applyBorder="0" applyAlignment="0" applyProtection="0"/>
    <xf numFmtId="0" fontId="129" fillId="67" borderId="0" applyNumberFormat="0" applyBorder="0" applyAlignment="0" applyProtection="0"/>
    <xf numFmtId="0" fontId="142" fillId="0" borderId="0"/>
    <xf numFmtId="0" fontId="142" fillId="15" borderId="0" applyNumberFormat="0" applyBorder="0" applyAlignment="0" applyProtection="0"/>
    <xf numFmtId="0" fontId="142" fillId="15" borderId="0" applyNumberFormat="0" applyBorder="0" applyAlignment="0" applyProtection="0"/>
    <xf numFmtId="0" fontId="126" fillId="78" borderId="0" applyNumberFormat="0" applyBorder="0" applyAlignment="0" applyProtection="0"/>
    <xf numFmtId="0" fontId="142" fillId="0" borderId="0"/>
    <xf numFmtId="0" fontId="142" fillId="15" borderId="0" applyNumberFormat="0" applyBorder="0" applyAlignment="0" applyProtection="0"/>
    <xf numFmtId="0" fontId="27" fillId="84" borderId="0" applyNumberFormat="0" applyBorder="0" applyAlignment="0" applyProtection="0"/>
    <xf numFmtId="0" fontId="142" fillId="0" borderId="0"/>
    <xf numFmtId="0" fontId="142" fillId="15" borderId="0" applyNumberFormat="0" applyBorder="0" applyAlignment="0" applyProtection="0"/>
    <xf numFmtId="0" fontId="142" fillId="0" borderId="0"/>
    <xf numFmtId="0" fontId="142" fillId="15" borderId="0" applyNumberFormat="0" applyBorder="0" applyAlignment="0" applyProtection="0"/>
    <xf numFmtId="0" fontId="142" fillId="53" borderId="0" applyNumberFormat="0" applyBorder="0" applyAlignment="0" applyProtection="0"/>
    <xf numFmtId="0" fontId="142" fillId="15" borderId="0" applyNumberFormat="0" applyBorder="0" applyAlignment="0" applyProtection="0"/>
    <xf numFmtId="0" fontId="142" fillId="15" borderId="0" applyNumberFormat="0" applyBorder="0" applyAlignment="0" applyProtection="0"/>
    <xf numFmtId="0" fontId="142" fillId="15" borderId="0" applyNumberFormat="0" applyBorder="0" applyAlignment="0" applyProtection="0"/>
    <xf numFmtId="0" fontId="142" fillId="15" borderId="0" applyNumberFormat="0" applyBorder="0" applyAlignment="0" applyProtection="0"/>
    <xf numFmtId="0" fontId="142" fillId="15" borderId="0" applyNumberFormat="0" applyBorder="0" applyAlignment="0" applyProtection="0"/>
    <xf numFmtId="0" fontId="142" fillId="54" borderId="0" applyNumberFormat="0" applyBorder="0" applyAlignment="0" applyProtection="0"/>
    <xf numFmtId="0" fontId="142" fillId="15" borderId="0" applyNumberFormat="0" applyBorder="0" applyAlignment="0" applyProtection="0"/>
    <xf numFmtId="0" fontId="142" fillId="54" borderId="0" applyNumberFormat="0" applyBorder="0" applyAlignment="0" applyProtection="0"/>
    <xf numFmtId="0" fontId="142" fillId="15" borderId="0" applyNumberFormat="0" applyBorder="0" applyAlignment="0" applyProtection="0"/>
    <xf numFmtId="0" fontId="142" fillId="54" borderId="0" applyNumberFormat="0" applyBorder="0" applyAlignment="0" applyProtection="0"/>
    <xf numFmtId="0" fontId="142" fillId="15" borderId="0" applyNumberFormat="0" applyBorder="0" applyAlignment="0" applyProtection="0"/>
    <xf numFmtId="0" fontId="142" fillId="54" borderId="0" applyNumberFormat="0" applyBorder="0" applyAlignment="0" applyProtection="0"/>
    <xf numFmtId="0" fontId="142" fillId="15" borderId="0" applyNumberFormat="0" applyBorder="0" applyAlignment="0" applyProtection="0"/>
    <xf numFmtId="0" fontId="142" fillId="54" borderId="0" applyNumberFormat="0" applyBorder="0" applyAlignment="0" applyProtection="0"/>
    <xf numFmtId="0" fontId="142" fillId="15" borderId="0" applyNumberFormat="0" applyBorder="0" applyAlignment="0" applyProtection="0"/>
    <xf numFmtId="0" fontId="142" fillId="54" borderId="0" applyNumberFormat="0" applyBorder="0" applyAlignment="0" applyProtection="0"/>
    <xf numFmtId="0" fontId="142" fillId="15" borderId="0" applyNumberFormat="0" applyBorder="0" applyAlignment="0" applyProtection="0"/>
    <xf numFmtId="0" fontId="142" fillId="54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2" fillId="15" borderId="0" applyNumberFormat="0" applyBorder="0" applyAlignment="0" applyProtection="0"/>
    <xf numFmtId="0" fontId="142" fillId="51" borderId="0" applyNumberFormat="0" applyBorder="0" applyAlignment="0" applyProtection="0"/>
    <xf numFmtId="0" fontId="142" fillId="55" borderId="0" applyNumberFormat="0" applyBorder="0" applyAlignment="0" applyProtection="0"/>
    <xf numFmtId="0" fontId="142" fillId="51" borderId="0" applyNumberFormat="0" applyBorder="0" applyAlignment="0" applyProtection="0"/>
    <xf numFmtId="0" fontId="142" fillId="55" borderId="0" applyNumberFormat="0" applyBorder="0" applyAlignment="0" applyProtection="0"/>
    <xf numFmtId="0" fontId="142" fillId="51" borderId="0" applyNumberFormat="0" applyBorder="0" applyAlignment="0" applyProtection="0"/>
    <xf numFmtId="0" fontId="142" fillId="55" borderId="0" applyNumberFormat="0" applyBorder="0" applyAlignment="0" applyProtection="0"/>
    <xf numFmtId="0" fontId="142" fillId="55" borderId="0" applyNumberFormat="0" applyBorder="0" applyAlignment="0" applyProtection="0"/>
    <xf numFmtId="0" fontId="142" fillId="51" borderId="0" applyNumberFormat="0" applyBorder="0" applyAlignment="0" applyProtection="0"/>
    <xf numFmtId="0" fontId="142" fillId="55" borderId="0" applyNumberFormat="0" applyBorder="0" applyAlignment="0" applyProtection="0"/>
    <xf numFmtId="0" fontId="142" fillId="55" borderId="0" applyNumberFormat="0" applyBorder="0" applyAlignment="0" applyProtection="0"/>
    <xf numFmtId="0" fontId="142" fillId="0" borderId="0"/>
    <xf numFmtId="0" fontId="142" fillId="55" borderId="0" applyNumberFormat="0" applyBorder="0" applyAlignment="0" applyProtection="0"/>
    <xf numFmtId="0" fontId="142" fillId="0" borderId="0"/>
    <xf numFmtId="0" fontId="142" fillId="55" borderId="0" applyNumberFormat="0" applyBorder="0" applyAlignment="0" applyProtection="0"/>
    <xf numFmtId="0" fontId="142" fillId="0" borderId="0"/>
    <xf numFmtId="0" fontId="142" fillId="55" borderId="0" applyNumberFormat="0" applyBorder="0" applyAlignment="0" applyProtection="0"/>
    <xf numFmtId="0" fontId="142" fillId="0" borderId="0"/>
    <xf numFmtId="0" fontId="142" fillId="55" borderId="0" applyNumberFormat="0" applyBorder="0" applyAlignment="0" applyProtection="0"/>
    <xf numFmtId="0" fontId="142" fillId="0" borderId="0"/>
    <xf numFmtId="0" fontId="142" fillId="51" borderId="0" applyNumberFormat="0" applyBorder="0" applyAlignment="0" applyProtection="0"/>
    <xf numFmtId="0" fontId="27" fillId="80" borderId="0" applyNumberFormat="0" applyBorder="0" applyAlignment="0" applyProtection="0"/>
    <xf numFmtId="0" fontId="142" fillId="55" borderId="0" applyNumberFormat="0" applyBorder="0" applyAlignment="0" applyProtection="0"/>
    <xf numFmtId="0" fontId="142" fillId="0" borderId="0"/>
    <xf numFmtId="0" fontId="142" fillId="55" borderId="0" applyNumberFormat="0" applyBorder="0" applyAlignment="0" applyProtection="0"/>
    <xf numFmtId="0" fontId="142" fillId="0" borderId="0"/>
    <xf numFmtId="0" fontId="142" fillId="55" borderId="0" applyNumberFormat="0" applyBorder="0" applyAlignment="0" applyProtection="0"/>
    <xf numFmtId="0" fontId="142" fillId="0" borderId="0"/>
    <xf numFmtId="0" fontId="142" fillId="55" borderId="0" applyNumberFormat="0" applyBorder="0" applyAlignment="0" applyProtection="0"/>
    <xf numFmtId="0" fontId="142" fillId="0" borderId="0"/>
    <xf numFmtId="0" fontId="142" fillId="55" borderId="0" applyNumberFormat="0" applyBorder="0" applyAlignment="0" applyProtection="0"/>
    <xf numFmtId="0" fontId="142" fillId="0" borderId="0"/>
    <xf numFmtId="0" fontId="142" fillId="55" borderId="0" applyNumberFormat="0" applyBorder="0" applyAlignment="0" applyProtection="0"/>
    <xf numFmtId="0" fontId="142" fillId="0" borderId="0"/>
    <xf numFmtId="0" fontId="142" fillId="55" borderId="0" applyNumberFormat="0" applyBorder="0" applyAlignment="0" applyProtection="0"/>
    <xf numFmtId="0" fontId="142" fillId="55" borderId="0" applyNumberFormat="0" applyBorder="0" applyAlignment="0" applyProtection="0"/>
    <xf numFmtId="0" fontId="142" fillId="54" borderId="0" applyNumberFormat="0" applyBorder="0" applyAlignment="0" applyProtection="0"/>
    <xf numFmtId="0" fontId="27" fillId="81" borderId="0" applyNumberFormat="0" applyBorder="0" applyAlignment="0" applyProtection="0"/>
    <xf numFmtId="0" fontId="142" fillId="9" borderId="0" applyNumberFormat="0" applyBorder="0" applyAlignment="0" applyProtection="0"/>
    <xf numFmtId="0" fontId="142" fillId="55" borderId="0" applyNumberFormat="0" applyBorder="0" applyAlignment="0" applyProtection="0"/>
    <xf numFmtId="0" fontId="142" fillId="39" borderId="0" applyNumberFormat="0" applyBorder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27" fillId="86" borderId="0" applyNumberFormat="0" applyBorder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142" fillId="54" borderId="0" applyNumberFormat="0" applyBorder="0" applyAlignment="0" applyProtection="0"/>
    <xf numFmtId="0" fontId="142" fillId="53" borderId="0" applyNumberFormat="0" applyBorder="0" applyAlignment="0" applyProtection="0"/>
    <xf numFmtId="0" fontId="142" fillId="46" borderId="0" applyNumberFormat="0" applyBorder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142" fillId="40" borderId="22" applyNumberFormat="0" applyFont="0" applyAlignment="0" applyProtection="0"/>
    <xf numFmtId="0" fontId="142" fillId="53" borderId="0" applyNumberFormat="0" applyBorder="0" applyAlignment="0" applyProtection="0"/>
    <xf numFmtId="0" fontId="142" fillId="53" borderId="0" applyNumberFormat="0" applyBorder="0" applyAlignment="0" applyProtection="0"/>
    <xf numFmtId="0" fontId="142" fillId="40" borderId="22" applyNumberFormat="0" applyFont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27" fillId="58" borderId="32" applyNumberFormat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27" fillId="80" borderId="0" applyNumberFormat="0" applyBorder="0" applyAlignment="0" applyProtection="0"/>
    <xf numFmtId="0" fontId="142" fillId="9" borderId="0" applyNumberFormat="0" applyBorder="0" applyAlignment="0" applyProtection="0"/>
    <xf numFmtId="0" fontId="123" fillId="66" borderId="0" applyNumberFormat="0" applyBorder="0" applyAlignment="0" applyProtection="0"/>
    <xf numFmtId="0" fontId="142" fillId="54" borderId="0" applyNumberFormat="0" applyBorder="0" applyAlignment="0" applyProtection="0"/>
    <xf numFmtId="0" fontId="142" fillId="46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2" fillId="54" borderId="0" applyNumberFormat="0" applyBorder="0" applyAlignment="0" applyProtection="0"/>
    <xf numFmtId="0" fontId="142" fillId="54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86" fillId="68" borderId="0" applyNumberFormat="0" applyBorder="0" applyAlignment="0" applyProtection="0"/>
    <xf numFmtId="0" fontId="142" fillId="54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11" fillId="73" borderId="0" applyNumberFormat="0" applyBorder="0" applyAlignment="0" applyProtection="0"/>
    <xf numFmtId="0" fontId="142" fillId="54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2" fillId="9" borderId="0" applyNumberFormat="0" applyBorder="0" applyAlignment="0" applyProtection="0"/>
    <xf numFmtId="0" fontId="142" fillId="46" borderId="0" applyNumberFormat="0" applyBorder="0" applyAlignment="0" applyProtection="0"/>
    <xf numFmtId="0" fontId="142" fillId="46" borderId="0" applyNumberFormat="0" applyBorder="0" applyAlignment="0" applyProtection="0"/>
    <xf numFmtId="0" fontId="142" fillId="46" borderId="0" applyNumberFormat="0" applyBorder="0" applyAlignment="0" applyProtection="0"/>
    <xf numFmtId="0" fontId="142" fillId="46" borderId="0" applyNumberFormat="0" applyBorder="0" applyAlignment="0" applyProtection="0"/>
    <xf numFmtId="0" fontId="142" fillId="46" borderId="0" applyNumberFormat="0" applyBorder="0" applyAlignment="0" applyProtection="0"/>
    <xf numFmtId="0" fontId="142" fillId="46" borderId="0" applyNumberFormat="0" applyBorder="0" applyAlignment="0" applyProtection="0"/>
    <xf numFmtId="0" fontId="142" fillId="46" borderId="0" applyNumberFormat="0" applyBorder="0" applyAlignment="0" applyProtection="0"/>
    <xf numFmtId="0" fontId="142" fillId="46" borderId="0" applyNumberFormat="0" applyBorder="0" applyAlignment="0" applyProtection="0"/>
    <xf numFmtId="0" fontId="27" fillId="77" borderId="0" applyNumberFormat="0" applyBorder="0" applyAlignment="0" applyProtection="0"/>
    <xf numFmtId="0" fontId="142" fillId="41" borderId="0" applyNumberFormat="0" applyBorder="0" applyAlignment="0" applyProtection="0"/>
    <xf numFmtId="0" fontId="142" fillId="46" borderId="0" applyNumberFormat="0" applyBorder="0" applyAlignment="0" applyProtection="0"/>
    <xf numFmtId="0" fontId="142" fillId="46" borderId="0" applyNumberFormat="0" applyBorder="0" applyAlignment="0" applyProtection="0"/>
    <xf numFmtId="0" fontId="142" fillId="46" borderId="0" applyNumberFormat="0" applyBorder="0" applyAlignment="0" applyProtection="0"/>
    <xf numFmtId="0" fontId="142" fillId="51" borderId="0" applyNumberFormat="0" applyBorder="0" applyAlignment="0" applyProtection="0"/>
    <xf numFmtId="0" fontId="142" fillId="46" borderId="0" applyNumberFormat="0" applyBorder="0" applyAlignment="0" applyProtection="0"/>
    <xf numFmtId="0" fontId="142" fillId="46" borderId="0" applyNumberFormat="0" applyBorder="0" applyAlignment="0" applyProtection="0"/>
    <xf numFmtId="0" fontId="142" fillId="46" borderId="0" applyNumberFormat="0" applyBorder="0" applyAlignment="0" applyProtection="0"/>
    <xf numFmtId="0" fontId="142" fillId="46" borderId="0" applyNumberFormat="0" applyBorder="0" applyAlignment="0" applyProtection="0"/>
    <xf numFmtId="0" fontId="86" fillId="69" borderId="0" applyNumberFormat="0" applyBorder="0" applyAlignment="0" applyProtection="0"/>
    <xf numFmtId="0" fontId="142" fillId="46" borderId="0" applyNumberFormat="0" applyBorder="0" applyAlignment="0" applyProtection="0"/>
    <xf numFmtId="0" fontId="142" fillId="46" borderId="0" applyNumberFormat="0" applyBorder="0" applyAlignment="0" applyProtection="0"/>
    <xf numFmtId="0" fontId="111" fillId="79" borderId="0" applyNumberFormat="0" applyBorder="0" applyAlignment="0" applyProtection="0"/>
    <xf numFmtId="0" fontId="142" fillId="46" borderId="0" applyNumberFormat="0" applyBorder="0" applyAlignment="0" applyProtection="0"/>
    <xf numFmtId="0" fontId="142" fillId="46" borderId="0" applyNumberFormat="0" applyBorder="0" applyAlignment="0" applyProtection="0"/>
    <xf numFmtId="0" fontId="142" fillId="46" borderId="0" applyNumberFormat="0" applyBorder="0" applyAlignment="0" applyProtection="0"/>
    <xf numFmtId="0" fontId="142" fillId="41" borderId="0" applyNumberFormat="0" applyBorder="0" applyAlignment="0" applyProtection="0"/>
    <xf numFmtId="0" fontId="142" fillId="41" borderId="0" applyNumberFormat="0" applyBorder="0" applyAlignment="0" applyProtection="0"/>
    <xf numFmtId="0" fontId="142" fillId="41" borderId="0" applyNumberFormat="0" applyBorder="0" applyAlignment="0" applyProtection="0"/>
    <xf numFmtId="0" fontId="142" fillId="41" borderId="0" applyNumberFormat="0" applyBorder="0" applyAlignment="0" applyProtection="0"/>
    <xf numFmtId="0" fontId="142" fillId="41" borderId="0" applyNumberFormat="0" applyBorder="0" applyAlignment="0" applyProtection="0"/>
    <xf numFmtId="0" fontId="142" fillId="41" borderId="0" applyNumberFormat="0" applyBorder="0" applyAlignment="0" applyProtection="0"/>
    <xf numFmtId="0" fontId="142" fillId="41" borderId="0" applyNumberFormat="0" applyBorder="0" applyAlignment="0" applyProtection="0"/>
    <xf numFmtId="0" fontId="142" fillId="41" borderId="0" applyNumberFormat="0" applyBorder="0" applyAlignment="0" applyProtection="0"/>
    <xf numFmtId="0" fontId="27" fillId="73" borderId="0" applyNumberFormat="0" applyBorder="0" applyAlignment="0" applyProtection="0"/>
    <xf numFmtId="0" fontId="142" fillId="41" borderId="0" applyNumberFormat="0" applyBorder="0" applyAlignment="0" applyProtection="0"/>
    <xf numFmtId="0" fontId="134" fillId="0" borderId="0" applyNumberFormat="0" applyFill="0" applyBorder="0" applyAlignment="0" applyProtection="0"/>
    <xf numFmtId="0" fontId="142" fillId="0" borderId="0"/>
    <xf numFmtId="0" fontId="142" fillId="41" borderId="0" applyNumberFormat="0" applyBorder="0" applyAlignment="0" applyProtection="0"/>
    <xf numFmtId="0" fontId="86" fillId="70" borderId="0" applyNumberFormat="0" applyBorder="0" applyAlignment="0" applyProtection="0"/>
    <xf numFmtId="0" fontId="142" fillId="41" borderId="0" applyNumberFormat="0" applyBorder="0" applyAlignment="0" applyProtection="0"/>
    <xf numFmtId="0" fontId="142" fillId="40" borderId="22" applyNumberFormat="0" applyFont="0" applyAlignment="0" applyProtection="0"/>
    <xf numFmtId="0" fontId="142" fillId="41" borderId="0" applyNumberFormat="0" applyBorder="0" applyAlignment="0" applyProtection="0"/>
    <xf numFmtId="0" fontId="111" fillId="87" borderId="0" applyNumberFormat="0" applyBorder="0" applyAlignment="0" applyProtection="0"/>
    <xf numFmtId="0" fontId="142" fillId="41" borderId="0" applyNumberFormat="0" applyBorder="0" applyAlignment="0" applyProtection="0"/>
    <xf numFmtId="0" fontId="142" fillId="41" borderId="0" applyNumberFormat="0" applyBorder="0" applyAlignment="0" applyProtection="0"/>
    <xf numFmtId="0" fontId="142" fillId="41" borderId="0" applyNumberFormat="0" applyBorder="0" applyAlignment="0" applyProtection="0"/>
    <xf numFmtId="0" fontId="142" fillId="39" borderId="0" applyNumberFormat="0" applyBorder="0" applyAlignment="0" applyProtection="0"/>
    <xf numFmtId="0" fontId="86" fillId="63" borderId="0" applyNumberFormat="0" applyBorder="0" applyAlignment="0" applyProtection="0"/>
    <xf numFmtId="0" fontId="142" fillId="39" borderId="0" applyNumberFormat="0" applyBorder="0" applyAlignment="0" applyProtection="0"/>
    <xf numFmtId="0" fontId="142" fillId="0" borderId="0"/>
    <xf numFmtId="0" fontId="142" fillId="0" borderId="0"/>
    <xf numFmtId="0" fontId="142" fillId="39" borderId="0" applyNumberFormat="0" applyBorder="0" applyAlignment="0" applyProtection="0"/>
    <xf numFmtId="0" fontId="111" fillId="83" borderId="0" applyNumberFormat="0" applyBorder="0" applyAlignment="0" applyProtection="0"/>
    <xf numFmtId="0" fontId="142" fillId="39" borderId="0" applyNumberFormat="0" applyBorder="0" applyAlignment="0" applyProtection="0"/>
    <xf numFmtId="0" fontId="142" fillId="39" borderId="0" applyNumberFormat="0" applyBorder="0" applyAlignment="0" applyProtection="0"/>
    <xf numFmtId="0" fontId="142" fillId="39" borderId="0" applyNumberFormat="0" applyBorder="0" applyAlignment="0" applyProtection="0"/>
    <xf numFmtId="0" fontId="142" fillId="39" borderId="0" applyNumberFormat="0" applyBorder="0" applyAlignment="0" applyProtection="0"/>
    <xf numFmtId="0" fontId="142" fillId="39" borderId="0" applyNumberFormat="0" applyBorder="0" applyAlignment="0" applyProtection="0"/>
    <xf numFmtId="43" fontId="142" fillId="0" borderId="0" applyFont="0" applyFill="0" applyBorder="0" applyAlignment="0" applyProtection="0"/>
    <xf numFmtId="0" fontId="142" fillId="39" borderId="0" applyNumberFormat="0" applyBorder="0" applyAlignment="0" applyProtection="0"/>
    <xf numFmtId="0" fontId="27" fillId="84" borderId="0" applyNumberFormat="0" applyBorder="0" applyAlignment="0" applyProtection="0"/>
    <xf numFmtId="43" fontId="142" fillId="0" borderId="0" applyFont="0" applyFill="0" applyBorder="0" applyAlignment="0" applyProtection="0"/>
    <xf numFmtId="0" fontId="142" fillId="39" borderId="0" applyNumberFormat="0" applyBorder="0" applyAlignment="0" applyProtection="0"/>
    <xf numFmtId="43" fontId="142" fillId="0" borderId="0" applyFont="0" applyFill="0" applyBorder="0" applyAlignment="0" applyProtection="0"/>
    <xf numFmtId="0" fontId="142" fillId="39" borderId="0" applyNumberFormat="0" applyBorder="0" applyAlignment="0" applyProtection="0"/>
    <xf numFmtId="0" fontId="86" fillId="71" borderId="0" applyNumberFormat="0" applyBorder="0" applyAlignment="0" applyProtection="0"/>
    <xf numFmtId="0" fontId="142" fillId="39" borderId="0" applyNumberFormat="0" applyBorder="0" applyAlignment="0" applyProtection="0"/>
    <xf numFmtId="0" fontId="142" fillId="39" borderId="0" applyNumberFormat="0" applyBorder="0" applyAlignment="0" applyProtection="0"/>
    <xf numFmtId="0" fontId="142" fillId="39" borderId="0" applyNumberFormat="0" applyBorder="0" applyAlignment="0" applyProtection="0"/>
    <xf numFmtId="0" fontId="142" fillId="39" borderId="0" applyNumberFormat="0" applyBorder="0" applyAlignment="0" applyProtection="0"/>
    <xf numFmtId="0" fontId="142" fillId="39" borderId="0" applyNumberFormat="0" applyBorder="0" applyAlignment="0" applyProtection="0"/>
    <xf numFmtId="0" fontId="142" fillId="39" borderId="0" applyNumberFormat="0" applyBorder="0" applyAlignment="0" applyProtection="0"/>
    <xf numFmtId="0" fontId="142" fillId="51" borderId="0" applyNumberFormat="0" applyBorder="0" applyAlignment="0" applyProtection="0"/>
    <xf numFmtId="0" fontId="86" fillId="38" borderId="0" applyNumberFormat="0" applyBorder="0" applyAlignment="0" applyProtection="0"/>
    <xf numFmtId="0" fontId="142" fillId="51" borderId="0" applyNumberFormat="0" applyBorder="0" applyAlignment="0" applyProtection="0"/>
    <xf numFmtId="0" fontId="111" fillId="85" borderId="0" applyNumberFormat="0" applyBorder="0" applyAlignment="0" applyProtection="0"/>
    <xf numFmtId="0" fontId="142" fillId="51" borderId="0" applyNumberFormat="0" applyBorder="0" applyAlignment="0" applyProtection="0"/>
    <xf numFmtId="0" fontId="142" fillId="51" borderId="0" applyNumberFormat="0" applyBorder="0" applyAlignment="0" applyProtection="0"/>
    <xf numFmtId="0" fontId="114" fillId="52" borderId="25" applyNumberFormat="0" applyAlignment="0" applyProtection="0"/>
    <xf numFmtId="0" fontId="142" fillId="51" borderId="0" applyNumberFormat="0" applyBorder="0" applyAlignment="0" applyProtection="0"/>
    <xf numFmtId="0" fontId="142" fillId="51" borderId="0" applyNumberFormat="0" applyBorder="0" applyAlignment="0" applyProtection="0"/>
    <xf numFmtId="0" fontId="142" fillId="0" borderId="0"/>
    <xf numFmtId="0" fontId="117" fillId="58" borderId="27" applyNumberFormat="0" applyAlignment="0" applyProtection="0"/>
    <xf numFmtId="0" fontId="142" fillId="51" borderId="0" applyNumberFormat="0" applyBorder="0" applyAlignment="0" applyProtection="0"/>
    <xf numFmtId="0" fontId="142" fillId="51" borderId="0" applyNumberFormat="0" applyBorder="0" applyAlignment="0" applyProtection="0"/>
    <xf numFmtId="0" fontId="142" fillId="51" borderId="0" applyNumberFormat="0" applyBorder="0" applyAlignment="0" applyProtection="0"/>
    <xf numFmtId="0" fontId="142" fillId="51" borderId="0" applyNumberFormat="0" applyBorder="0" applyAlignment="0" applyProtection="0"/>
    <xf numFmtId="0" fontId="142" fillId="51" borderId="0" applyNumberFormat="0" applyBorder="0" applyAlignment="0" applyProtection="0"/>
    <xf numFmtId="0" fontId="142" fillId="51" borderId="0" applyNumberFormat="0" applyBorder="0" applyAlignment="0" applyProtection="0"/>
    <xf numFmtId="0" fontId="142" fillId="51" borderId="0" applyNumberFormat="0" applyBorder="0" applyAlignment="0" applyProtection="0"/>
    <xf numFmtId="0" fontId="142" fillId="54" borderId="0" applyNumberFormat="0" applyBorder="0" applyAlignment="0" applyProtection="0"/>
    <xf numFmtId="0" fontId="142" fillId="54" borderId="0" applyNumberFormat="0" applyBorder="0" applyAlignment="0" applyProtection="0"/>
    <xf numFmtId="0" fontId="142" fillId="54" borderId="0" applyNumberFormat="0" applyBorder="0" applyAlignment="0" applyProtection="0"/>
    <xf numFmtId="0" fontId="142" fillId="54" borderId="0" applyNumberFormat="0" applyBorder="0" applyAlignment="0" applyProtection="0"/>
    <xf numFmtId="0" fontId="142" fillId="54" borderId="0" applyNumberFormat="0" applyBorder="0" applyAlignment="0" applyProtection="0"/>
    <xf numFmtId="0" fontId="142" fillId="54" borderId="0" applyNumberFormat="0" applyBorder="0" applyAlignment="0" applyProtection="0"/>
    <xf numFmtId="0" fontId="142" fillId="54" borderId="0" applyNumberFormat="0" applyBorder="0" applyAlignment="0" applyProtection="0"/>
    <xf numFmtId="0" fontId="142" fillId="54" borderId="0" applyNumberFormat="0" applyBorder="0" applyAlignment="0" applyProtection="0"/>
    <xf numFmtId="0" fontId="142" fillId="54" borderId="0" applyNumberFormat="0" applyBorder="0" applyAlignment="0" applyProtection="0"/>
    <xf numFmtId="0" fontId="142" fillId="54" borderId="0" applyNumberFormat="0" applyBorder="0" applyAlignment="0" applyProtection="0"/>
    <xf numFmtId="0" fontId="142" fillId="54" borderId="0" applyNumberFormat="0" applyBorder="0" applyAlignment="0" applyProtection="0"/>
    <xf numFmtId="0" fontId="142" fillId="54" borderId="0" applyNumberFormat="0" applyBorder="0" applyAlignment="0" applyProtection="0"/>
    <xf numFmtId="0" fontId="128" fillId="76" borderId="0" applyNumberFormat="0" applyBorder="0" applyAlignment="0" applyProtection="0"/>
    <xf numFmtId="0" fontId="118" fillId="59" borderId="28" applyNumberFormat="0" applyAlignment="0" applyProtection="0"/>
    <xf numFmtId="43" fontId="142" fillId="0" borderId="0" applyFont="0" applyFill="0" applyBorder="0" applyAlignment="0" applyProtection="0"/>
    <xf numFmtId="0" fontId="130" fillId="0" borderId="26" applyNumberFormat="0" applyFill="0" applyAlignment="0" applyProtection="0"/>
    <xf numFmtId="0" fontId="70" fillId="0" borderId="0"/>
    <xf numFmtId="0" fontId="132" fillId="0" borderId="35" applyNumberFormat="0" applyFill="0" applyAlignment="0" applyProtection="0"/>
    <xf numFmtId="0" fontId="86" fillId="56" borderId="0" applyNumberFormat="0" applyBorder="0" applyAlignment="0" applyProtection="0"/>
    <xf numFmtId="0" fontId="111" fillId="82" borderId="0" applyNumberFormat="0" applyBorder="0" applyAlignment="0" applyProtection="0"/>
    <xf numFmtId="0" fontId="135" fillId="75" borderId="0" applyNumberFormat="0" applyBorder="0" applyAlignment="0" applyProtection="0"/>
    <xf numFmtId="0" fontId="86" fillId="43" borderId="0" applyNumberFormat="0" applyBorder="0" applyAlignment="0" applyProtection="0"/>
    <xf numFmtId="0" fontId="86" fillId="50" borderId="0" applyNumberFormat="0" applyBorder="0" applyAlignment="0" applyProtection="0"/>
    <xf numFmtId="0" fontId="111" fillId="79" borderId="0" applyNumberFormat="0" applyBorder="0" applyAlignment="0" applyProtection="0"/>
    <xf numFmtId="0" fontId="86" fillId="64" borderId="0" applyNumberFormat="0" applyBorder="0" applyAlignment="0" applyProtection="0"/>
    <xf numFmtId="0" fontId="111" fillId="87" borderId="0" applyNumberFormat="0" applyBorder="0" applyAlignment="0" applyProtection="0"/>
    <xf numFmtId="0" fontId="133" fillId="65" borderId="24" applyNumberFormat="0" applyAlignment="0" applyProtection="0"/>
    <xf numFmtId="0" fontId="136" fillId="86" borderId="32" applyNumberFormat="0" applyAlignment="0" applyProtection="0"/>
    <xf numFmtId="168" fontId="27" fillId="0" borderId="0" applyBorder="0" applyProtection="0"/>
    <xf numFmtId="0" fontId="137" fillId="0" borderId="0"/>
    <xf numFmtId="0" fontId="138" fillId="57" borderId="0" applyNumberFormat="0" applyBorder="0" applyAlignment="0" applyProtection="0"/>
    <xf numFmtId="0" fontId="142" fillId="0" borderId="0"/>
    <xf numFmtId="0" fontId="142" fillId="40" borderId="22" applyNumberFormat="0" applyFont="0" applyAlignment="0" applyProtection="0"/>
    <xf numFmtId="42" fontId="12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42" fillId="0" borderId="0"/>
    <xf numFmtId="0" fontId="137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27" fillId="0" borderId="0"/>
    <xf numFmtId="0" fontId="70" fillId="0" borderId="0"/>
    <xf numFmtId="0" fontId="142" fillId="0" borderId="0"/>
    <xf numFmtId="0" fontId="142" fillId="0" borderId="0"/>
    <xf numFmtId="0" fontId="142" fillId="0" borderId="0"/>
    <xf numFmtId="0" fontId="88" fillId="0" borderId="0"/>
    <xf numFmtId="0" fontId="142" fillId="0" borderId="0"/>
    <xf numFmtId="0" fontId="142" fillId="0" borderId="0"/>
    <xf numFmtId="0" fontId="70" fillId="0" borderId="0"/>
    <xf numFmtId="0" fontId="70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40" borderId="22" applyNumberFormat="0" applyFont="0" applyAlignment="0" applyProtection="0"/>
    <xf numFmtId="166" fontId="142" fillId="0" borderId="0" applyFont="0" applyFill="0" applyBorder="0" applyAlignment="0" applyProtection="0"/>
    <xf numFmtId="0" fontId="142" fillId="0" borderId="0"/>
    <xf numFmtId="0" fontId="142" fillId="40" borderId="22" applyNumberFormat="0" applyFont="0" applyAlignment="0" applyProtection="0"/>
    <xf numFmtId="166" fontId="142" fillId="0" borderId="0" applyFont="0" applyFill="0" applyBorder="0" applyAlignment="0" applyProtection="0"/>
    <xf numFmtId="0" fontId="142" fillId="0" borderId="0"/>
    <xf numFmtId="0" fontId="142" fillId="40" borderId="22" applyNumberFormat="0" applyFont="0" applyAlignment="0" applyProtection="0"/>
    <xf numFmtId="166" fontId="142" fillId="0" borderId="0" applyFont="0" applyFill="0" applyBorder="0" applyAlignment="0" applyProtection="0"/>
    <xf numFmtId="0" fontId="142" fillId="0" borderId="0"/>
    <xf numFmtId="0" fontId="142" fillId="40" borderId="22" applyNumberFormat="0" applyFont="0" applyAlignment="0" applyProtection="0"/>
    <xf numFmtId="0" fontId="70" fillId="0" borderId="0"/>
    <xf numFmtId="0" fontId="142" fillId="0" borderId="0"/>
    <xf numFmtId="0" fontId="27" fillId="0" borderId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0" fillId="0" borderId="0" applyBorder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27" fillId="88" borderId="38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0" fontId="142" fillId="40" borderId="22" applyNumberFormat="0" applyFont="0" applyAlignment="0" applyProtection="0"/>
    <xf numFmtId="9" fontId="121" fillId="0" borderId="0" applyFont="0" applyFill="0" applyBorder="0" applyAlignment="0" applyProtection="0"/>
    <xf numFmtId="168" fontId="70" fillId="0" borderId="0" applyFont="0" applyFill="0" applyBorder="0" applyAlignment="0" applyProtection="0"/>
    <xf numFmtId="166" fontId="70" fillId="0" borderId="0" applyFont="0" applyFill="0" applyBorder="0" applyAlignment="0" applyProtection="0"/>
    <xf numFmtId="0" fontId="112" fillId="0" borderId="36" applyNumberFormat="0" applyFill="0" applyAlignment="0" applyProtection="0"/>
    <xf numFmtId="166" fontId="70" fillId="0" borderId="0" applyFont="0" applyFill="0" applyBorder="0" applyAlignment="0" applyProtection="0"/>
    <xf numFmtId="166" fontId="70" fillId="0" borderId="0" applyFont="0" applyFill="0" applyBorder="0" applyAlignment="0" applyProtection="0"/>
    <xf numFmtId="166" fontId="70" fillId="0" borderId="0" applyFont="0" applyFill="0" applyBorder="0" applyAlignment="0" applyProtection="0"/>
    <xf numFmtId="0" fontId="124" fillId="0" borderId="31" applyNumberFormat="0" applyFill="0" applyAlignment="0" applyProtection="0"/>
    <xf numFmtId="166" fontId="142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15" fillId="0" borderId="33" applyNumberFormat="0" applyFill="0" applyAlignment="0" applyProtection="0"/>
    <xf numFmtId="0" fontId="131" fillId="0" borderId="34" applyNumberFormat="0" applyFill="0" applyAlignment="0" applyProtection="0"/>
    <xf numFmtId="0" fontId="110" fillId="0" borderId="30" applyNumberFormat="0" applyFill="0" applyAlignment="0" applyProtection="0"/>
    <xf numFmtId="0" fontId="141" fillId="0" borderId="39" applyNumberFormat="0" applyFill="0" applyAlignment="0" applyProtection="0"/>
    <xf numFmtId="0" fontId="124" fillId="0" borderId="0" applyNumberFormat="0" applyFill="0" applyBorder="0" applyAlignment="0" applyProtection="0"/>
    <xf numFmtId="0" fontId="97" fillId="0" borderId="29" applyNumberFormat="0" applyFill="0" applyAlignment="0" applyProtection="0"/>
    <xf numFmtId="0" fontId="139" fillId="0" borderId="37" applyNumberFormat="0" applyFill="0" applyAlignment="0" applyProtection="0"/>
    <xf numFmtId="43" fontId="14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70" fillId="0" borderId="0" applyBorder="0" applyAlignment="0" applyProtection="0"/>
    <xf numFmtId="166" fontId="70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142" fillId="0" borderId="0" applyFont="0" applyFill="0" applyBorder="0" applyAlignment="0" applyProtection="0"/>
    <xf numFmtId="166" fontId="70" fillId="0" borderId="0" applyFont="0" applyFill="0" applyBorder="0" applyAlignment="0" applyProtection="0"/>
    <xf numFmtId="43" fontId="142" fillId="0" borderId="0" applyFont="0" applyFill="0" applyBorder="0" applyAlignment="0" applyProtection="0"/>
    <xf numFmtId="169" fontId="137" fillId="0" borderId="0" applyBorder="0" applyProtection="0"/>
    <xf numFmtId="43" fontId="14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142" fillId="0" borderId="0" applyFont="0" applyFill="0" applyBorder="0" applyAlignment="0" applyProtection="0"/>
    <xf numFmtId="0" fontId="145" fillId="0" borderId="0"/>
    <xf numFmtId="169" fontId="153" fillId="0" borderId="0" applyBorder="0" applyProtection="0"/>
    <xf numFmtId="166" fontId="145" fillId="0" borderId="0" applyFont="0" applyFill="0" applyBorder="0" applyAlignment="0" applyProtection="0"/>
    <xf numFmtId="0" fontId="145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119" fillId="0" borderId="0" applyBorder="0" applyProtection="0"/>
    <xf numFmtId="0" fontId="20" fillId="0" borderId="0"/>
    <xf numFmtId="0" fontId="20" fillId="46" borderId="0" applyNumberFormat="0" applyBorder="0" applyAlignment="0" applyProtection="0"/>
    <xf numFmtId="43" fontId="20" fillId="0" borderId="0" applyFont="0" applyFill="0" applyBorder="0" applyAlignment="0" applyProtection="0"/>
    <xf numFmtId="0" fontId="20" fillId="48" borderId="0" applyNumberFormat="0" applyBorder="0" applyAlignment="0" applyProtection="0"/>
    <xf numFmtId="0" fontId="20" fillId="9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46" borderId="0" applyNumberFormat="0" applyBorder="0" applyAlignment="0" applyProtection="0"/>
    <xf numFmtId="44" fontId="20" fillId="0" borderId="0" applyFont="0" applyFill="0" applyBorder="0" applyAlignment="0" applyProtection="0"/>
    <xf numFmtId="0" fontId="20" fillId="40" borderId="22" applyNumberFormat="0" applyFont="0" applyAlignment="0" applyProtection="0"/>
    <xf numFmtId="0" fontId="20" fillId="0" borderId="0"/>
    <xf numFmtId="0" fontId="20" fillId="0" borderId="0"/>
    <xf numFmtId="0" fontId="20" fillId="55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0" borderId="0"/>
    <xf numFmtId="0" fontId="20" fillId="53" borderId="0" applyNumberFormat="0" applyBorder="0" applyAlignment="0" applyProtection="0"/>
    <xf numFmtId="0" fontId="20" fillId="41" borderId="0" applyNumberFormat="0" applyBorder="0" applyAlignment="0" applyProtection="0"/>
    <xf numFmtId="0" fontId="20" fillId="51" borderId="0" applyNumberFormat="0" applyBorder="0" applyAlignment="0" applyProtection="0"/>
    <xf numFmtId="0" fontId="20" fillId="47" borderId="0" applyNumberFormat="0" applyBorder="0" applyAlignment="0" applyProtection="0"/>
    <xf numFmtId="0" fontId="20" fillId="0" borderId="0"/>
    <xf numFmtId="0" fontId="20" fillId="53" borderId="0" applyNumberFormat="0" applyBorder="0" applyAlignment="0" applyProtection="0"/>
    <xf numFmtId="0" fontId="20" fillId="55" borderId="0" applyNumberFormat="0" applyBorder="0" applyAlignment="0" applyProtection="0"/>
    <xf numFmtId="0" fontId="20" fillId="15" borderId="0" applyNumberFormat="0" applyBorder="0" applyAlignment="0" applyProtection="0"/>
    <xf numFmtId="0" fontId="20" fillId="53" borderId="0" applyNumberFormat="0" applyBorder="0" applyAlignment="0" applyProtection="0"/>
    <xf numFmtId="0" fontId="20" fillId="55" borderId="0" applyNumberFormat="0" applyBorder="0" applyAlignment="0" applyProtection="0"/>
    <xf numFmtId="0" fontId="20" fillId="53" borderId="0" applyNumberFormat="0" applyBorder="0" applyAlignment="0" applyProtection="0"/>
    <xf numFmtId="0" fontId="20" fillId="48" borderId="0" applyNumberFormat="0" applyBorder="0" applyAlignment="0" applyProtection="0"/>
    <xf numFmtId="0" fontId="20" fillId="53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15" borderId="0" applyNumberFormat="0" applyBorder="0" applyAlignment="0" applyProtection="0"/>
    <xf numFmtId="0" fontId="20" fillId="51" borderId="0" applyNumberFormat="0" applyBorder="0" applyAlignment="0" applyProtection="0"/>
    <xf numFmtId="0" fontId="20" fillId="48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15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44" fontId="88" fillId="0" borderId="0" applyFont="0" applyFill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6" borderId="0" applyNumberFormat="0" applyBorder="0" applyAlignment="0" applyProtection="0"/>
    <xf numFmtId="0" fontId="20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62" borderId="0" applyNumberFormat="0" applyBorder="0" applyAlignment="0" applyProtection="0"/>
    <xf numFmtId="0" fontId="20" fillId="48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1" borderId="0" applyNumberFormat="0" applyBorder="0" applyAlignment="0" applyProtection="0"/>
    <xf numFmtId="0" fontId="20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0" borderId="0"/>
    <xf numFmtId="0" fontId="20" fillId="41" borderId="0" applyNumberFormat="0" applyBorder="0" applyAlignment="0" applyProtection="0"/>
    <xf numFmtId="0" fontId="20" fillId="62" borderId="0" applyNumberFormat="0" applyBorder="0" applyAlignment="0" applyProtection="0"/>
    <xf numFmtId="0" fontId="20" fillId="0" borderId="0"/>
    <xf numFmtId="0" fontId="20" fillId="0" borderId="0"/>
    <xf numFmtId="0" fontId="20" fillId="62" borderId="0" applyNumberFormat="0" applyBorder="0" applyAlignment="0" applyProtection="0"/>
    <xf numFmtId="0" fontId="20" fillId="39" borderId="0" applyNumberFormat="0" applyBorder="0" applyAlignment="0" applyProtection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47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0" borderId="0"/>
    <xf numFmtId="0" fontId="20" fillId="0" borderId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9" borderId="0" applyNumberFormat="0" applyBorder="0" applyAlignment="0" applyProtection="0"/>
    <xf numFmtId="0" fontId="20" fillId="62" borderId="0" applyNumberFormat="0" applyBorder="0" applyAlignment="0" applyProtection="0"/>
    <xf numFmtId="43" fontId="70" fillId="0" borderId="0" applyFont="0" applyFill="0" applyBorder="0" applyAlignment="0" applyProtection="0"/>
    <xf numFmtId="0" fontId="20" fillId="0" borderId="0"/>
    <xf numFmtId="0" fontId="20" fillId="62" borderId="0" applyNumberFormat="0" applyBorder="0" applyAlignment="0" applyProtection="0"/>
    <xf numFmtId="0" fontId="20" fillId="0" borderId="0"/>
    <xf numFmtId="0" fontId="20" fillId="0" borderId="0"/>
    <xf numFmtId="0" fontId="20" fillId="46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0" borderId="0"/>
    <xf numFmtId="0" fontId="20" fillId="0" borderId="0"/>
    <xf numFmtId="0" fontId="20" fillId="62" borderId="0" applyNumberFormat="0" applyBorder="0" applyAlignment="0" applyProtection="0"/>
    <xf numFmtId="0" fontId="20" fillId="0" borderId="0"/>
    <xf numFmtId="0" fontId="20" fillId="0" borderId="0"/>
    <xf numFmtId="0" fontId="20" fillId="39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0" borderId="0"/>
    <xf numFmtId="0" fontId="20" fillId="0" borderId="0"/>
    <xf numFmtId="0" fontId="20" fillId="39" borderId="0" applyNumberFormat="0" applyBorder="0" applyAlignment="0" applyProtection="0"/>
    <xf numFmtId="0" fontId="20" fillId="62" borderId="0" applyNumberFormat="0" applyBorder="0" applyAlignment="0" applyProtection="0"/>
    <xf numFmtId="0" fontId="20" fillId="0" borderId="0"/>
    <xf numFmtId="0" fontId="20" fillId="0" borderId="0"/>
    <xf numFmtId="0" fontId="20" fillId="51" borderId="0" applyNumberFormat="0" applyBorder="0" applyAlignment="0" applyProtection="0"/>
    <xf numFmtId="0" fontId="20" fillId="39" borderId="0" applyNumberFormat="0" applyBorder="0" applyAlignment="0" applyProtection="0"/>
    <xf numFmtId="0" fontId="20" fillId="62" borderId="0" applyNumberFormat="0" applyBorder="0" applyAlignment="0" applyProtection="0"/>
    <xf numFmtId="0" fontId="20" fillId="55" borderId="0" applyNumberFormat="0" applyBorder="0" applyAlignment="0" applyProtection="0"/>
    <xf numFmtId="0" fontId="20" fillId="47" borderId="0" applyNumberFormat="0" applyBorder="0" applyAlignment="0" applyProtection="0"/>
    <xf numFmtId="0" fontId="20" fillId="54" borderId="0" applyNumberFormat="0" applyBorder="0" applyAlignment="0" applyProtection="0"/>
    <xf numFmtId="0" fontId="20" fillId="39" borderId="0" applyNumberFormat="0" applyBorder="0" applyAlignment="0" applyProtection="0"/>
    <xf numFmtId="0" fontId="20" fillId="15" borderId="0" applyNumberFormat="0" applyBorder="0" applyAlignment="0" applyProtection="0"/>
    <xf numFmtId="0" fontId="20" fillId="62" borderId="0" applyNumberFormat="0" applyBorder="0" applyAlignment="0" applyProtection="0"/>
    <xf numFmtId="0" fontId="20" fillId="39" borderId="0" applyNumberFormat="0" applyBorder="0" applyAlignment="0" applyProtection="0"/>
    <xf numFmtId="0" fontId="20" fillId="62" borderId="0" applyNumberFormat="0" applyBorder="0" applyAlignment="0" applyProtection="0"/>
    <xf numFmtId="0" fontId="20" fillId="0" borderId="0"/>
    <xf numFmtId="0" fontId="20" fillId="39" borderId="0" applyNumberFormat="0" applyBorder="0" applyAlignment="0" applyProtection="0"/>
    <xf numFmtId="0" fontId="20" fillId="55" borderId="0" applyNumberFormat="0" applyBorder="0" applyAlignment="0" applyProtection="0"/>
    <xf numFmtId="0" fontId="20" fillId="62" borderId="0" applyNumberFormat="0" applyBorder="0" applyAlignment="0" applyProtection="0"/>
    <xf numFmtId="0" fontId="20" fillId="39" borderId="0" applyNumberFormat="0" applyBorder="0" applyAlignment="0" applyProtection="0"/>
    <xf numFmtId="0" fontId="20" fillId="62" borderId="0" applyNumberFormat="0" applyBorder="0" applyAlignment="0" applyProtection="0"/>
    <xf numFmtId="0" fontId="20" fillId="39" borderId="0" applyNumberFormat="0" applyBorder="0" applyAlignment="0" applyProtection="0"/>
    <xf numFmtId="0" fontId="20" fillId="53" borderId="0" applyNumberFormat="0" applyBorder="0" applyAlignment="0" applyProtection="0"/>
    <xf numFmtId="0" fontId="20" fillId="62" borderId="0" applyNumberFormat="0" applyBorder="0" applyAlignment="0" applyProtection="0"/>
    <xf numFmtId="0" fontId="20" fillId="47" borderId="0" applyNumberFormat="0" applyBorder="0" applyAlignment="0" applyProtection="0"/>
    <xf numFmtId="0" fontId="20" fillId="0" borderId="0"/>
    <xf numFmtId="0" fontId="20" fillId="47" borderId="0" applyNumberFormat="0" applyBorder="0" applyAlignment="0" applyProtection="0"/>
    <xf numFmtId="0" fontId="20" fillId="41" borderId="0" applyNumberFormat="0" applyBorder="0" applyAlignment="0" applyProtection="0"/>
    <xf numFmtId="0" fontId="20" fillId="51" borderId="0" applyNumberFormat="0" applyBorder="0" applyAlignment="0" applyProtection="0"/>
    <xf numFmtId="0" fontId="20" fillId="47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0" borderId="22" applyNumberFormat="0" applyFont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41" fontId="88" fillId="0" borderId="0" applyFont="0" applyFill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51" borderId="0" applyNumberFormat="0" applyBorder="0" applyAlignment="0" applyProtection="0"/>
    <xf numFmtId="0" fontId="20" fillId="47" borderId="0" applyNumberFormat="0" applyBorder="0" applyAlignment="0" applyProtection="0"/>
    <xf numFmtId="0" fontId="20" fillId="51" borderId="0" applyNumberFormat="0" applyBorder="0" applyAlignment="0" applyProtection="0"/>
    <xf numFmtId="0" fontId="20" fillId="47" borderId="0" applyNumberFormat="0" applyBorder="0" applyAlignment="0" applyProtection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47" borderId="0" applyNumberFormat="0" applyBorder="0" applyAlignment="0" applyProtection="0"/>
    <xf numFmtId="43" fontId="20" fillId="0" borderId="0" applyFont="0" applyFill="0" applyBorder="0" applyAlignment="0" applyProtection="0"/>
    <xf numFmtId="0" fontId="20" fillId="51" borderId="0" applyNumberFormat="0" applyBorder="0" applyAlignment="0" applyProtection="0"/>
    <xf numFmtId="0" fontId="20" fillId="47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47" borderId="0" applyNumberFormat="0" applyBorder="0" applyAlignment="0" applyProtection="0"/>
    <xf numFmtId="0" fontId="20" fillId="15" borderId="0" applyNumberFormat="0" applyBorder="0" applyAlignment="0" applyProtection="0"/>
    <xf numFmtId="0" fontId="20" fillId="0" borderId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15" borderId="0" applyNumberFormat="0" applyBorder="0" applyAlignment="0" applyProtection="0"/>
    <xf numFmtId="0" fontId="20" fillId="0" borderId="0"/>
    <xf numFmtId="0" fontId="20" fillId="15" borderId="0" applyNumberFormat="0" applyBorder="0" applyAlignment="0" applyProtection="0"/>
    <xf numFmtId="0" fontId="20" fillId="0" borderId="0"/>
    <xf numFmtId="0" fontId="20" fillId="15" borderId="0" applyNumberFormat="0" applyBorder="0" applyAlignment="0" applyProtection="0"/>
    <xf numFmtId="0" fontId="20" fillId="0" borderId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0" borderId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0" borderId="0"/>
    <xf numFmtId="0" fontId="20" fillId="15" borderId="0" applyNumberFormat="0" applyBorder="0" applyAlignment="0" applyProtection="0"/>
    <xf numFmtId="0" fontId="20" fillId="0" borderId="0"/>
    <xf numFmtId="0" fontId="20" fillId="15" borderId="0" applyNumberFormat="0" applyBorder="0" applyAlignment="0" applyProtection="0"/>
    <xf numFmtId="0" fontId="20" fillId="0" borderId="0"/>
    <xf numFmtId="0" fontId="20" fillId="15" borderId="0" applyNumberFormat="0" applyBorder="0" applyAlignment="0" applyProtection="0"/>
    <xf numFmtId="0" fontId="20" fillId="53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54" borderId="0" applyNumberFormat="0" applyBorder="0" applyAlignment="0" applyProtection="0"/>
    <xf numFmtId="0" fontId="20" fillId="15" borderId="0" applyNumberFormat="0" applyBorder="0" applyAlignment="0" applyProtection="0"/>
    <xf numFmtId="0" fontId="20" fillId="54" borderId="0" applyNumberFormat="0" applyBorder="0" applyAlignment="0" applyProtection="0"/>
    <xf numFmtId="0" fontId="20" fillId="15" borderId="0" applyNumberFormat="0" applyBorder="0" applyAlignment="0" applyProtection="0"/>
    <xf numFmtId="0" fontId="20" fillId="54" borderId="0" applyNumberFormat="0" applyBorder="0" applyAlignment="0" applyProtection="0"/>
    <xf numFmtId="0" fontId="20" fillId="15" borderId="0" applyNumberFormat="0" applyBorder="0" applyAlignment="0" applyProtection="0"/>
    <xf numFmtId="0" fontId="20" fillId="54" borderId="0" applyNumberFormat="0" applyBorder="0" applyAlignment="0" applyProtection="0"/>
    <xf numFmtId="0" fontId="20" fillId="15" borderId="0" applyNumberFormat="0" applyBorder="0" applyAlignment="0" applyProtection="0"/>
    <xf numFmtId="0" fontId="20" fillId="54" borderId="0" applyNumberFormat="0" applyBorder="0" applyAlignment="0" applyProtection="0"/>
    <xf numFmtId="0" fontId="20" fillId="15" borderId="0" applyNumberFormat="0" applyBorder="0" applyAlignment="0" applyProtection="0"/>
    <xf numFmtId="0" fontId="20" fillId="54" borderId="0" applyNumberFormat="0" applyBorder="0" applyAlignment="0" applyProtection="0"/>
    <xf numFmtId="0" fontId="20" fillId="15" borderId="0" applyNumberFormat="0" applyBorder="0" applyAlignment="0" applyProtection="0"/>
    <xf numFmtId="0" fontId="20" fillId="5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20" fillId="54" borderId="0" applyNumberFormat="0" applyBorder="0" applyAlignment="0" applyProtection="0"/>
    <xf numFmtId="0" fontId="20" fillId="9" borderId="0" applyNumberFormat="0" applyBorder="0" applyAlignment="0" applyProtection="0"/>
    <xf numFmtId="0" fontId="20" fillId="55" borderId="0" applyNumberFormat="0" applyBorder="0" applyAlignment="0" applyProtection="0"/>
    <xf numFmtId="0" fontId="20" fillId="39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20" fillId="53" borderId="0" applyNumberFormat="0" applyBorder="0" applyAlignment="0" applyProtection="0"/>
    <xf numFmtId="0" fontId="20" fillId="46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40" borderId="22" applyNumberFormat="0" applyFont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40" borderId="22" applyNumberFormat="0" applyFont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54" borderId="0" applyNumberFormat="0" applyBorder="0" applyAlignment="0" applyProtection="0"/>
    <xf numFmtId="0" fontId="20" fillId="46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5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5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1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51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0" borderId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0" borderId="22" applyNumberFormat="0" applyFont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0" borderId="0"/>
    <xf numFmtId="0" fontId="20" fillId="0" borderId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43" fontId="20" fillId="0" borderId="0" applyFont="0" applyFill="0" applyBorder="0" applyAlignment="0" applyProtection="0"/>
    <xf numFmtId="0" fontId="20" fillId="39" borderId="0" applyNumberFormat="0" applyBorder="0" applyAlignment="0" applyProtection="0"/>
    <xf numFmtId="43" fontId="20" fillId="0" borderId="0" applyFont="0" applyFill="0" applyBorder="0" applyAlignment="0" applyProtection="0"/>
    <xf numFmtId="0" fontId="20" fillId="39" borderId="0" applyNumberFormat="0" applyBorder="0" applyAlignment="0" applyProtection="0"/>
    <xf numFmtId="43" fontId="20" fillId="0" borderId="0" applyFont="0" applyFill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0" borderId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40" borderId="22" applyNumberFormat="0" applyFont="0" applyAlignment="0" applyProtection="0"/>
    <xf numFmtId="42" fontId="88" fillId="0" borderId="0" applyFont="0" applyFill="0" applyBorder="0" applyAlignment="0" applyProtection="0"/>
    <xf numFmtId="0" fontId="20" fillId="0" borderId="0"/>
    <xf numFmtId="0" fontId="7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40" borderId="22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40" borderId="22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40" borderId="22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40" borderId="22" applyNumberFormat="0" applyFont="0" applyAlignment="0" applyProtection="0"/>
    <xf numFmtId="0" fontId="20" fillId="0" borderId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9" fontId="88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0" fillId="0" borderId="0" applyBorder="0" applyAlignment="0" applyProtection="0"/>
    <xf numFmtId="43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70" fillId="0" borderId="0" applyBorder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46" borderId="0" applyNumberFormat="0" applyBorder="0" applyAlignment="0" applyProtection="0"/>
    <xf numFmtId="43" fontId="20" fillId="0" borderId="0" applyFont="0" applyFill="0" applyBorder="0" applyAlignment="0" applyProtection="0"/>
    <xf numFmtId="0" fontId="20" fillId="48" borderId="0" applyNumberFormat="0" applyBorder="0" applyAlignment="0" applyProtection="0"/>
    <xf numFmtId="0" fontId="20" fillId="9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46" borderId="0" applyNumberFormat="0" applyBorder="0" applyAlignment="0" applyProtection="0"/>
    <xf numFmtId="44" fontId="20" fillId="0" borderId="0" applyFont="0" applyFill="0" applyBorder="0" applyAlignment="0" applyProtection="0"/>
    <xf numFmtId="0" fontId="20" fillId="40" borderId="22" applyNumberFormat="0" applyFont="0" applyAlignment="0" applyProtection="0"/>
    <xf numFmtId="0" fontId="20" fillId="0" borderId="0"/>
    <xf numFmtId="0" fontId="20" fillId="0" borderId="0"/>
    <xf numFmtId="0" fontId="20" fillId="55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0" borderId="0"/>
    <xf numFmtId="0" fontId="20" fillId="53" borderId="0" applyNumberFormat="0" applyBorder="0" applyAlignment="0" applyProtection="0"/>
    <xf numFmtId="0" fontId="20" fillId="41" borderId="0" applyNumberFormat="0" applyBorder="0" applyAlignment="0" applyProtection="0"/>
    <xf numFmtId="0" fontId="20" fillId="51" borderId="0" applyNumberFormat="0" applyBorder="0" applyAlignment="0" applyProtection="0"/>
    <xf numFmtId="0" fontId="20" fillId="47" borderId="0" applyNumberFormat="0" applyBorder="0" applyAlignment="0" applyProtection="0"/>
    <xf numFmtId="0" fontId="20" fillId="0" borderId="0"/>
    <xf numFmtId="0" fontId="20" fillId="53" borderId="0" applyNumberFormat="0" applyBorder="0" applyAlignment="0" applyProtection="0"/>
    <xf numFmtId="0" fontId="20" fillId="55" borderId="0" applyNumberFormat="0" applyBorder="0" applyAlignment="0" applyProtection="0"/>
    <xf numFmtId="0" fontId="20" fillId="15" borderId="0" applyNumberFormat="0" applyBorder="0" applyAlignment="0" applyProtection="0"/>
    <xf numFmtId="0" fontId="20" fillId="53" borderId="0" applyNumberFormat="0" applyBorder="0" applyAlignment="0" applyProtection="0"/>
    <xf numFmtId="0" fontId="20" fillId="55" borderId="0" applyNumberFormat="0" applyBorder="0" applyAlignment="0" applyProtection="0"/>
    <xf numFmtId="0" fontId="20" fillId="53" borderId="0" applyNumberFormat="0" applyBorder="0" applyAlignment="0" applyProtection="0"/>
    <xf numFmtId="44" fontId="20" fillId="0" borderId="0" applyFont="0" applyFill="0" applyBorder="0" applyAlignment="0" applyProtection="0"/>
    <xf numFmtId="0" fontId="20" fillId="48" borderId="0" applyNumberFormat="0" applyBorder="0" applyAlignment="0" applyProtection="0"/>
    <xf numFmtId="0" fontId="20" fillId="53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15" borderId="0" applyNumberFormat="0" applyBorder="0" applyAlignment="0" applyProtection="0"/>
    <xf numFmtId="0" fontId="20" fillId="51" borderId="0" applyNumberFormat="0" applyBorder="0" applyAlignment="0" applyProtection="0"/>
    <xf numFmtId="0" fontId="20" fillId="48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9" fontId="20" fillId="0" borderId="0" applyFont="0" applyFill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15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44" fontId="88" fillId="0" borderId="0" applyFont="0" applyFill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6" borderId="0" applyNumberFormat="0" applyBorder="0" applyAlignment="0" applyProtection="0"/>
    <xf numFmtId="0" fontId="20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62" borderId="0" applyNumberFormat="0" applyBorder="0" applyAlignment="0" applyProtection="0"/>
    <xf numFmtId="0" fontId="20" fillId="48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1" borderId="0" applyNumberFormat="0" applyBorder="0" applyAlignment="0" applyProtection="0"/>
    <xf numFmtId="0" fontId="20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8" borderId="0" applyNumberFormat="0" applyBorder="0" applyAlignment="0" applyProtection="0"/>
    <xf numFmtId="0" fontId="20" fillId="41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0" borderId="0"/>
    <xf numFmtId="0" fontId="20" fillId="41" borderId="0" applyNumberFormat="0" applyBorder="0" applyAlignment="0" applyProtection="0"/>
    <xf numFmtId="0" fontId="20" fillId="62" borderId="0" applyNumberFormat="0" applyBorder="0" applyAlignment="0" applyProtection="0"/>
    <xf numFmtId="0" fontId="20" fillId="0" borderId="0"/>
    <xf numFmtId="0" fontId="20" fillId="0" borderId="0"/>
    <xf numFmtId="0" fontId="20" fillId="62" borderId="0" applyNumberFormat="0" applyBorder="0" applyAlignment="0" applyProtection="0"/>
    <xf numFmtId="0" fontId="20" fillId="39" borderId="0" applyNumberFormat="0" applyBorder="0" applyAlignment="0" applyProtection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47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0" borderId="0"/>
    <xf numFmtId="0" fontId="20" fillId="0" borderId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9" borderId="0" applyNumberFormat="0" applyBorder="0" applyAlignment="0" applyProtection="0"/>
    <xf numFmtId="0" fontId="20" fillId="62" borderId="0" applyNumberFormat="0" applyBorder="0" applyAlignment="0" applyProtection="0"/>
    <xf numFmtId="0" fontId="20" fillId="0" borderId="0"/>
    <xf numFmtId="0" fontId="20" fillId="62" borderId="0" applyNumberFormat="0" applyBorder="0" applyAlignment="0" applyProtection="0"/>
    <xf numFmtId="0" fontId="20" fillId="0" borderId="0"/>
    <xf numFmtId="0" fontId="20" fillId="0" borderId="0"/>
    <xf numFmtId="0" fontId="20" fillId="46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0" borderId="0"/>
    <xf numFmtId="0" fontId="20" fillId="0" borderId="0"/>
    <xf numFmtId="0" fontId="20" fillId="62" borderId="0" applyNumberFormat="0" applyBorder="0" applyAlignment="0" applyProtection="0"/>
    <xf numFmtId="0" fontId="20" fillId="0" borderId="0"/>
    <xf numFmtId="0" fontId="20" fillId="0" borderId="0"/>
    <xf numFmtId="0" fontId="20" fillId="39" borderId="0" applyNumberFormat="0" applyBorder="0" applyAlignment="0" applyProtection="0"/>
    <xf numFmtId="0" fontId="20" fillId="62" borderId="0" applyNumberFormat="0" applyBorder="0" applyAlignment="0" applyProtection="0"/>
    <xf numFmtId="0" fontId="20" fillId="62" borderId="0" applyNumberFormat="0" applyBorder="0" applyAlignment="0" applyProtection="0"/>
    <xf numFmtId="0" fontId="20" fillId="0" borderId="0"/>
    <xf numFmtId="0" fontId="20" fillId="0" borderId="0"/>
    <xf numFmtId="0" fontId="20" fillId="39" borderId="0" applyNumberFormat="0" applyBorder="0" applyAlignment="0" applyProtection="0"/>
    <xf numFmtId="0" fontId="20" fillId="62" borderId="0" applyNumberFormat="0" applyBorder="0" applyAlignment="0" applyProtection="0"/>
    <xf numFmtId="0" fontId="20" fillId="0" borderId="0"/>
    <xf numFmtId="0" fontId="20" fillId="0" borderId="0"/>
    <xf numFmtId="0" fontId="20" fillId="51" borderId="0" applyNumberFormat="0" applyBorder="0" applyAlignment="0" applyProtection="0"/>
    <xf numFmtId="0" fontId="20" fillId="39" borderId="0" applyNumberFormat="0" applyBorder="0" applyAlignment="0" applyProtection="0"/>
    <xf numFmtId="0" fontId="20" fillId="62" borderId="0" applyNumberFormat="0" applyBorder="0" applyAlignment="0" applyProtection="0"/>
    <xf numFmtId="0" fontId="20" fillId="55" borderId="0" applyNumberFormat="0" applyBorder="0" applyAlignment="0" applyProtection="0"/>
    <xf numFmtId="0" fontId="20" fillId="47" borderId="0" applyNumberFormat="0" applyBorder="0" applyAlignment="0" applyProtection="0"/>
    <xf numFmtId="0" fontId="20" fillId="54" borderId="0" applyNumberFormat="0" applyBorder="0" applyAlignment="0" applyProtection="0"/>
    <xf numFmtId="0" fontId="20" fillId="39" borderId="0" applyNumberFormat="0" applyBorder="0" applyAlignment="0" applyProtection="0"/>
    <xf numFmtId="0" fontId="20" fillId="15" borderId="0" applyNumberFormat="0" applyBorder="0" applyAlignment="0" applyProtection="0"/>
    <xf numFmtId="0" fontId="20" fillId="62" borderId="0" applyNumberFormat="0" applyBorder="0" applyAlignment="0" applyProtection="0"/>
    <xf numFmtId="0" fontId="20" fillId="39" borderId="0" applyNumberFormat="0" applyBorder="0" applyAlignment="0" applyProtection="0"/>
    <xf numFmtId="0" fontId="20" fillId="62" borderId="0" applyNumberFormat="0" applyBorder="0" applyAlignment="0" applyProtection="0"/>
    <xf numFmtId="0" fontId="20" fillId="0" borderId="0"/>
    <xf numFmtId="0" fontId="20" fillId="39" borderId="0" applyNumberFormat="0" applyBorder="0" applyAlignment="0" applyProtection="0"/>
    <xf numFmtId="0" fontId="20" fillId="55" borderId="0" applyNumberFormat="0" applyBorder="0" applyAlignment="0" applyProtection="0"/>
    <xf numFmtId="0" fontId="20" fillId="62" borderId="0" applyNumberFormat="0" applyBorder="0" applyAlignment="0" applyProtection="0"/>
    <xf numFmtId="0" fontId="20" fillId="39" borderId="0" applyNumberFormat="0" applyBorder="0" applyAlignment="0" applyProtection="0"/>
    <xf numFmtId="0" fontId="20" fillId="62" borderId="0" applyNumberFormat="0" applyBorder="0" applyAlignment="0" applyProtection="0"/>
    <xf numFmtId="0" fontId="20" fillId="39" borderId="0" applyNumberFormat="0" applyBorder="0" applyAlignment="0" applyProtection="0"/>
    <xf numFmtId="0" fontId="20" fillId="53" borderId="0" applyNumberFormat="0" applyBorder="0" applyAlignment="0" applyProtection="0"/>
    <xf numFmtId="0" fontId="20" fillId="62" borderId="0" applyNumberFormat="0" applyBorder="0" applyAlignment="0" applyProtection="0"/>
    <xf numFmtId="0" fontId="20" fillId="47" borderId="0" applyNumberFormat="0" applyBorder="0" applyAlignment="0" applyProtection="0"/>
    <xf numFmtId="0" fontId="20" fillId="0" borderId="0"/>
    <xf numFmtId="0" fontId="20" fillId="47" borderId="0" applyNumberFormat="0" applyBorder="0" applyAlignment="0" applyProtection="0"/>
    <xf numFmtId="0" fontId="20" fillId="41" borderId="0" applyNumberFormat="0" applyBorder="0" applyAlignment="0" applyProtection="0"/>
    <xf numFmtId="0" fontId="20" fillId="51" borderId="0" applyNumberFormat="0" applyBorder="0" applyAlignment="0" applyProtection="0"/>
    <xf numFmtId="0" fontId="20" fillId="47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0" borderId="22" applyNumberFormat="0" applyFont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41" fontId="88" fillId="0" borderId="0" applyFont="0" applyFill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51" borderId="0" applyNumberFormat="0" applyBorder="0" applyAlignment="0" applyProtection="0"/>
    <xf numFmtId="0" fontId="20" fillId="47" borderId="0" applyNumberFormat="0" applyBorder="0" applyAlignment="0" applyProtection="0"/>
    <xf numFmtId="0" fontId="20" fillId="51" borderId="0" applyNumberFormat="0" applyBorder="0" applyAlignment="0" applyProtection="0"/>
    <xf numFmtId="0" fontId="20" fillId="47" borderId="0" applyNumberFormat="0" applyBorder="0" applyAlignment="0" applyProtection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47" borderId="0" applyNumberFormat="0" applyBorder="0" applyAlignment="0" applyProtection="0"/>
    <xf numFmtId="43" fontId="20" fillId="0" borderId="0" applyFont="0" applyFill="0" applyBorder="0" applyAlignment="0" applyProtection="0"/>
    <xf numFmtId="0" fontId="20" fillId="51" borderId="0" applyNumberFormat="0" applyBorder="0" applyAlignment="0" applyProtection="0"/>
    <xf numFmtId="0" fontId="20" fillId="47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47" borderId="0" applyNumberFormat="0" applyBorder="0" applyAlignment="0" applyProtection="0"/>
    <xf numFmtId="0" fontId="20" fillId="15" borderId="0" applyNumberFormat="0" applyBorder="0" applyAlignment="0" applyProtection="0"/>
    <xf numFmtId="0" fontId="20" fillId="0" borderId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15" borderId="0" applyNumberFormat="0" applyBorder="0" applyAlignment="0" applyProtection="0"/>
    <xf numFmtId="0" fontId="20" fillId="0" borderId="0"/>
    <xf numFmtId="0" fontId="20" fillId="15" borderId="0" applyNumberFormat="0" applyBorder="0" applyAlignment="0" applyProtection="0"/>
    <xf numFmtId="0" fontId="20" fillId="0" borderId="0"/>
    <xf numFmtId="0" fontId="20" fillId="15" borderId="0" applyNumberFormat="0" applyBorder="0" applyAlignment="0" applyProtection="0"/>
    <xf numFmtId="0" fontId="20" fillId="0" borderId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0" borderId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0" borderId="0"/>
    <xf numFmtId="0" fontId="20" fillId="15" borderId="0" applyNumberFormat="0" applyBorder="0" applyAlignment="0" applyProtection="0"/>
    <xf numFmtId="0" fontId="20" fillId="0" borderId="0"/>
    <xf numFmtId="0" fontId="20" fillId="15" borderId="0" applyNumberFormat="0" applyBorder="0" applyAlignment="0" applyProtection="0"/>
    <xf numFmtId="0" fontId="20" fillId="0" borderId="0"/>
    <xf numFmtId="0" fontId="20" fillId="15" borderId="0" applyNumberFormat="0" applyBorder="0" applyAlignment="0" applyProtection="0"/>
    <xf numFmtId="0" fontId="20" fillId="53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54" borderId="0" applyNumberFormat="0" applyBorder="0" applyAlignment="0" applyProtection="0"/>
    <xf numFmtId="0" fontId="20" fillId="15" borderId="0" applyNumberFormat="0" applyBorder="0" applyAlignment="0" applyProtection="0"/>
    <xf numFmtId="0" fontId="20" fillId="54" borderId="0" applyNumberFormat="0" applyBorder="0" applyAlignment="0" applyProtection="0"/>
    <xf numFmtId="0" fontId="20" fillId="15" borderId="0" applyNumberFormat="0" applyBorder="0" applyAlignment="0" applyProtection="0"/>
    <xf numFmtId="0" fontId="20" fillId="54" borderId="0" applyNumberFormat="0" applyBorder="0" applyAlignment="0" applyProtection="0"/>
    <xf numFmtId="0" fontId="20" fillId="15" borderId="0" applyNumberFormat="0" applyBorder="0" applyAlignment="0" applyProtection="0"/>
    <xf numFmtId="0" fontId="20" fillId="54" borderId="0" applyNumberFormat="0" applyBorder="0" applyAlignment="0" applyProtection="0"/>
    <xf numFmtId="0" fontId="20" fillId="15" borderId="0" applyNumberFormat="0" applyBorder="0" applyAlignment="0" applyProtection="0"/>
    <xf numFmtId="0" fontId="20" fillId="54" borderId="0" applyNumberFormat="0" applyBorder="0" applyAlignment="0" applyProtection="0"/>
    <xf numFmtId="0" fontId="20" fillId="15" borderId="0" applyNumberFormat="0" applyBorder="0" applyAlignment="0" applyProtection="0"/>
    <xf numFmtId="0" fontId="20" fillId="54" borderId="0" applyNumberFormat="0" applyBorder="0" applyAlignment="0" applyProtection="0"/>
    <xf numFmtId="0" fontId="20" fillId="15" borderId="0" applyNumberFormat="0" applyBorder="0" applyAlignment="0" applyProtection="0"/>
    <xf numFmtId="0" fontId="20" fillId="5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1" borderId="0" applyNumberFormat="0" applyBorder="0" applyAlignment="0" applyProtection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0" borderId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20" fillId="54" borderId="0" applyNumberFormat="0" applyBorder="0" applyAlignment="0" applyProtection="0"/>
    <xf numFmtId="0" fontId="20" fillId="9" borderId="0" applyNumberFormat="0" applyBorder="0" applyAlignment="0" applyProtection="0"/>
    <xf numFmtId="0" fontId="20" fillId="55" borderId="0" applyNumberFormat="0" applyBorder="0" applyAlignment="0" applyProtection="0"/>
    <xf numFmtId="0" fontId="20" fillId="39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4" borderId="0" applyNumberFormat="0" applyBorder="0" applyAlignment="0" applyProtection="0"/>
    <xf numFmtId="0" fontId="20" fillId="53" borderId="0" applyNumberFormat="0" applyBorder="0" applyAlignment="0" applyProtection="0"/>
    <xf numFmtId="0" fontId="20" fillId="46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40" borderId="22" applyNumberFormat="0" applyFont="0" applyAlignment="0" applyProtection="0"/>
    <xf numFmtId="0" fontId="20" fillId="53" borderId="0" applyNumberFormat="0" applyBorder="0" applyAlignment="0" applyProtection="0"/>
    <xf numFmtId="0" fontId="20" fillId="53" borderId="0" applyNumberFormat="0" applyBorder="0" applyAlignment="0" applyProtection="0"/>
    <xf numFmtId="0" fontId="20" fillId="40" borderId="22" applyNumberFormat="0" applyFont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127" fillId="58" borderId="32" applyNumberFormat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54" borderId="0" applyNumberFormat="0" applyBorder="0" applyAlignment="0" applyProtection="0"/>
    <xf numFmtId="0" fontId="20" fillId="46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5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5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1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51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0" borderId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0" borderId="22" applyNumberFormat="0" applyFont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0" borderId="0"/>
    <xf numFmtId="0" fontId="20" fillId="0" borderId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43" fontId="20" fillId="0" borderId="0" applyFont="0" applyFill="0" applyBorder="0" applyAlignment="0" applyProtection="0"/>
    <xf numFmtId="0" fontId="20" fillId="39" borderId="0" applyNumberFormat="0" applyBorder="0" applyAlignment="0" applyProtection="0"/>
    <xf numFmtId="43" fontId="20" fillId="0" borderId="0" applyFont="0" applyFill="0" applyBorder="0" applyAlignment="0" applyProtection="0"/>
    <xf numFmtId="0" fontId="20" fillId="39" borderId="0" applyNumberFormat="0" applyBorder="0" applyAlignment="0" applyProtection="0"/>
    <xf numFmtId="43" fontId="20" fillId="0" borderId="0" applyFont="0" applyFill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0" borderId="0"/>
    <xf numFmtId="0" fontId="117" fillId="58" borderId="27" applyNumberFormat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0" fontId="20" fillId="54" borderId="0" applyNumberFormat="0" applyBorder="0" applyAlignment="0" applyProtection="0"/>
    <xf numFmtId="43" fontId="20" fillId="0" borderId="0" applyFont="0" applyFill="0" applyBorder="0" applyAlignment="0" applyProtection="0"/>
    <xf numFmtId="0" fontId="136" fillId="86" borderId="32" applyNumberFormat="0" applyAlignment="0" applyProtection="0"/>
    <xf numFmtId="0" fontId="20" fillId="0" borderId="0"/>
    <xf numFmtId="0" fontId="20" fillId="40" borderId="22" applyNumberFormat="0" applyFont="0" applyAlignment="0" applyProtection="0"/>
    <xf numFmtId="42" fontId="88" fillId="0" borderId="0" applyFont="0" applyFill="0" applyBorder="0" applyAlignment="0" applyProtection="0"/>
    <xf numFmtId="0" fontId="20" fillId="0" borderId="0"/>
    <xf numFmtId="0" fontId="7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40" borderId="22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40" borderId="22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40" borderId="22" applyNumberFormat="0" applyFont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40" borderId="22" applyNumberFormat="0" applyFont="0" applyAlignment="0" applyProtection="0"/>
    <xf numFmtId="0" fontId="20" fillId="0" borderId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7" fillId="88" borderId="38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0" fontId="20" fillId="40" borderId="22" applyNumberFormat="0" applyFont="0" applyAlignment="0" applyProtection="0"/>
    <xf numFmtId="9" fontId="88" fillId="0" borderId="0" applyFont="0" applyFill="0" applyBorder="0" applyAlignment="0" applyProtection="0"/>
    <xf numFmtId="0" fontId="168" fillId="0" borderId="0" applyBorder="0" applyProtection="0"/>
    <xf numFmtId="43" fontId="20" fillId="0" borderId="0" applyFont="0" applyFill="0" applyBorder="0" applyAlignment="0" applyProtection="0"/>
    <xf numFmtId="0" fontId="139" fillId="0" borderId="37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70" fillId="0" borderId="0" applyBorder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39" fillId="0" borderId="37" applyNumberFormat="0" applyFill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7" fillId="88" borderId="38" applyNumberFormat="0" applyFont="0" applyAlignment="0" applyProtection="0"/>
    <xf numFmtId="0" fontId="136" fillId="86" borderId="32" applyNumberFormat="0" applyAlignment="0" applyProtection="0"/>
    <xf numFmtId="0" fontId="117" fillId="58" borderId="27" applyNumberFormat="0" applyAlignment="0" applyProtection="0"/>
    <xf numFmtId="0" fontId="127" fillId="58" borderId="32" applyNumberFormat="0" applyAlignment="0" applyProtection="0"/>
    <xf numFmtId="0" fontId="127" fillId="58" borderId="32" applyNumberFormat="0" applyAlignment="0" applyProtection="0"/>
    <xf numFmtId="0" fontId="139" fillId="0" borderId="37" applyNumberFormat="0" applyFill="0" applyAlignment="0" applyProtection="0"/>
    <xf numFmtId="0" fontId="117" fillId="58" borderId="27" applyNumberFormat="0" applyAlignment="0" applyProtection="0"/>
    <xf numFmtId="44" fontId="20" fillId="0" borderId="0" applyFont="0" applyFill="0" applyBorder="0" applyAlignment="0" applyProtection="0"/>
    <xf numFmtId="0" fontId="136" fillId="86" borderId="32" applyNumberFormat="0" applyAlignment="0" applyProtection="0"/>
    <xf numFmtId="0" fontId="27" fillId="88" borderId="38" applyNumberFormat="0" applyFont="0" applyAlignment="0" applyProtection="0"/>
    <xf numFmtId="0" fontId="27" fillId="88" borderId="38" applyNumberFormat="0" applyFont="0" applyAlignment="0" applyProtection="0"/>
    <xf numFmtId="0" fontId="139" fillId="0" borderId="37" applyNumberFormat="0" applyFill="0" applyAlignment="0" applyProtection="0"/>
    <xf numFmtId="44" fontId="20" fillId="0" borderId="0" applyFont="0" applyFill="0" applyBorder="0" applyAlignment="0" applyProtection="0"/>
    <xf numFmtId="0" fontId="136" fillId="86" borderId="32" applyNumberFormat="0" applyAlignment="0" applyProtection="0"/>
    <xf numFmtId="0" fontId="117" fillId="58" borderId="27" applyNumberFormat="0" applyAlignment="0" applyProtection="0"/>
    <xf numFmtId="0" fontId="127" fillId="58" borderId="32" applyNumberFormat="0" applyAlignment="0" applyProtection="0"/>
    <xf numFmtId="0" fontId="127" fillId="58" borderId="32" applyNumberFormat="0" applyAlignment="0" applyProtection="0"/>
    <xf numFmtId="0" fontId="117" fillId="58" borderId="27" applyNumberFormat="0" applyAlignment="0" applyProtection="0"/>
    <xf numFmtId="0" fontId="136" fillId="86" borderId="32" applyNumberFormat="0" applyAlignment="0" applyProtection="0"/>
    <xf numFmtId="0" fontId="27" fillId="88" borderId="38" applyNumberFormat="0" applyFont="0" applyAlignment="0" applyProtection="0"/>
    <xf numFmtId="0" fontId="139" fillId="0" borderId="37" applyNumberFormat="0" applyFill="0" applyAlignment="0" applyProtection="0"/>
    <xf numFmtId="44" fontId="20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9" fillId="46" borderId="0" applyNumberFormat="0" applyBorder="0" applyAlignment="0" applyProtection="0"/>
    <xf numFmtId="43" fontId="19" fillId="0" borderId="0" applyFont="0" applyFill="0" applyBorder="0" applyAlignment="0" applyProtection="0"/>
    <xf numFmtId="0" fontId="19" fillId="48" borderId="0" applyNumberFormat="0" applyBorder="0" applyAlignment="0" applyProtection="0"/>
    <xf numFmtId="0" fontId="19" fillId="9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46" borderId="0" applyNumberFormat="0" applyBorder="0" applyAlignment="0" applyProtection="0"/>
    <xf numFmtId="44" fontId="19" fillId="0" borderId="0" applyFont="0" applyFill="0" applyBorder="0" applyAlignment="0" applyProtection="0"/>
    <xf numFmtId="0" fontId="19" fillId="40" borderId="22" applyNumberFormat="0" applyFont="0" applyAlignment="0" applyProtection="0"/>
    <xf numFmtId="0" fontId="19" fillId="0" borderId="0"/>
    <xf numFmtId="0" fontId="19" fillId="0" borderId="0"/>
    <xf numFmtId="0" fontId="19" fillId="55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1" borderId="0" applyNumberFormat="0" applyBorder="0" applyAlignment="0" applyProtection="0"/>
    <xf numFmtId="0" fontId="19" fillId="0" borderId="0"/>
    <xf numFmtId="0" fontId="19" fillId="53" borderId="0" applyNumberFormat="0" applyBorder="0" applyAlignment="0" applyProtection="0"/>
    <xf numFmtId="0" fontId="19" fillId="41" borderId="0" applyNumberFormat="0" applyBorder="0" applyAlignment="0" applyProtection="0"/>
    <xf numFmtId="0" fontId="19" fillId="51" borderId="0" applyNumberFormat="0" applyBorder="0" applyAlignment="0" applyProtection="0"/>
    <xf numFmtId="0" fontId="19" fillId="47" borderId="0" applyNumberFormat="0" applyBorder="0" applyAlignment="0" applyProtection="0"/>
    <xf numFmtId="0" fontId="19" fillId="0" borderId="0"/>
    <xf numFmtId="0" fontId="19" fillId="53" borderId="0" applyNumberFormat="0" applyBorder="0" applyAlignment="0" applyProtection="0"/>
    <xf numFmtId="0" fontId="19" fillId="55" borderId="0" applyNumberFormat="0" applyBorder="0" applyAlignment="0" applyProtection="0"/>
    <xf numFmtId="0" fontId="19" fillId="15" borderId="0" applyNumberFormat="0" applyBorder="0" applyAlignment="0" applyProtection="0"/>
    <xf numFmtId="0" fontId="19" fillId="53" borderId="0" applyNumberFormat="0" applyBorder="0" applyAlignment="0" applyProtection="0"/>
    <xf numFmtId="0" fontId="19" fillId="55" borderId="0" applyNumberFormat="0" applyBorder="0" applyAlignment="0" applyProtection="0"/>
    <xf numFmtId="0" fontId="19" fillId="53" borderId="0" applyNumberFormat="0" applyBorder="0" applyAlignment="0" applyProtection="0"/>
    <xf numFmtId="0" fontId="19" fillId="48" borderId="0" applyNumberFormat="0" applyBorder="0" applyAlignment="0" applyProtection="0"/>
    <xf numFmtId="0" fontId="19" fillId="53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1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15" borderId="0" applyNumberFormat="0" applyBorder="0" applyAlignment="0" applyProtection="0"/>
    <xf numFmtId="0" fontId="19" fillId="51" borderId="0" applyNumberFormat="0" applyBorder="0" applyAlignment="0" applyProtection="0"/>
    <xf numFmtId="0" fontId="19" fillId="48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1" borderId="0" applyNumberFormat="0" applyBorder="0" applyAlignment="0" applyProtection="0"/>
    <xf numFmtId="0" fontId="19" fillId="46" borderId="0" applyNumberFormat="0" applyBorder="0" applyAlignment="0" applyProtection="0"/>
    <xf numFmtId="0" fontId="19" fillId="48" borderId="0" applyNumberFormat="0" applyBorder="0" applyAlignment="0" applyProtection="0"/>
    <xf numFmtId="0" fontId="19" fillId="41" borderId="0" applyNumberFormat="0" applyBorder="0" applyAlignment="0" applyProtection="0"/>
    <xf numFmtId="0" fontId="19" fillId="48" borderId="0" applyNumberFormat="0" applyBorder="0" applyAlignment="0" applyProtection="0"/>
    <xf numFmtId="0" fontId="19" fillId="41" borderId="0" applyNumberFormat="0" applyBorder="0" applyAlignment="0" applyProtection="0"/>
    <xf numFmtId="0" fontId="19" fillId="62" borderId="0" applyNumberFormat="0" applyBorder="0" applyAlignment="0" applyProtection="0"/>
    <xf numFmtId="0" fontId="19" fillId="48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1" borderId="0" applyNumberFormat="0" applyBorder="0" applyAlignment="0" applyProtection="0"/>
    <xf numFmtId="0" fontId="19" fillId="48" borderId="0" applyNumberFormat="0" applyBorder="0" applyAlignment="0" applyProtection="0"/>
    <xf numFmtId="0" fontId="19" fillId="41" borderId="0" applyNumberFormat="0" applyBorder="0" applyAlignment="0" applyProtection="0"/>
    <xf numFmtId="0" fontId="19" fillId="48" borderId="0" applyNumberFormat="0" applyBorder="0" applyAlignment="0" applyProtection="0"/>
    <xf numFmtId="0" fontId="19" fillId="41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0" borderId="0"/>
    <xf numFmtId="0" fontId="19" fillId="41" borderId="0" applyNumberFormat="0" applyBorder="0" applyAlignment="0" applyProtection="0"/>
    <xf numFmtId="0" fontId="19" fillId="62" borderId="0" applyNumberFormat="0" applyBorder="0" applyAlignment="0" applyProtection="0"/>
    <xf numFmtId="0" fontId="19" fillId="0" borderId="0"/>
    <xf numFmtId="0" fontId="19" fillId="0" borderId="0"/>
    <xf numFmtId="0" fontId="19" fillId="62" borderId="0" applyNumberFormat="0" applyBorder="0" applyAlignment="0" applyProtection="0"/>
    <xf numFmtId="0" fontId="19" fillId="39" borderId="0" applyNumberFormat="0" applyBorder="0" applyAlignment="0" applyProtection="0"/>
    <xf numFmtId="0" fontId="19" fillId="51" borderId="0" applyNumberFormat="0" applyBorder="0" applyAlignment="0" applyProtection="0"/>
    <xf numFmtId="0" fontId="19" fillId="55" borderId="0" applyNumberFormat="0" applyBorder="0" applyAlignment="0" applyProtection="0"/>
    <xf numFmtId="0" fontId="19" fillId="47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0" borderId="0"/>
    <xf numFmtId="0" fontId="19" fillId="0" borderId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9" borderId="0" applyNumberFormat="0" applyBorder="0" applyAlignment="0" applyProtection="0"/>
    <xf numFmtId="0" fontId="19" fillId="62" borderId="0" applyNumberFormat="0" applyBorder="0" applyAlignment="0" applyProtection="0"/>
    <xf numFmtId="0" fontId="19" fillId="0" borderId="0"/>
    <xf numFmtId="0" fontId="19" fillId="62" borderId="0" applyNumberFormat="0" applyBorder="0" applyAlignment="0" applyProtection="0"/>
    <xf numFmtId="0" fontId="19" fillId="0" borderId="0"/>
    <xf numFmtId="0" fontId="19" fillId="0" borderId="0"/>
    <xf numFmtId="0" fontId="19" fillId="46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0" borderId="0"/>
    <xf numFmtId="0" fontId="19" fillId="0" borderId="0"/>
    <xf numFmtId="0" fontId="19" fillId="62" borderId="0" applyNumberFormat="0" applyBorder="0" applyAlignment="0" applyProtection="0"/>
    <xf numFmtId="0" fontId="19" fillId="0" borderId="0"/>
    <xf numFmtId="0" fontId="19" fillId="0" borderId="0"/>
    <xf numFmtId="0" fontId="19" fillId="39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9" fillId="0" borderId="0"/>
    <xf numFmtId="0" fontId="19" fillId="0" borderId="0"/>
    <xf numFmtId="0" fontId="19" fillId="39" borderId="0" applyNumberFormat="0" applyBorder="0" applyAlignment="0" applyProtection="0"/>
    <xf numFmtId="0" fontId="19" fillId="62" borderId="0" applyNumberFormat="0" applyBorder="0" applyAlignment="0" applyProtection="0"/>
    <xf numFmtId="0" fontId="19" fillId="0" borderId="0"/>
    <xf numFmtId="0" fontId="19" fillId="0" borderId="0"/>
    <xf numFmtId="0" fontId="19" fillId="51" borderId="0" applyNumberFormat="0" applyBorder="0" applyAlignment="0" applyProtection="0"/>
    <xf numFmtId="0" fontId="19" fillId="39" borderId="0" applyNumberFormat="0" applyBorder="0" applyAlignment="0" applyProtection="0"/>
    <xf numFmtId="0" fontId="19" fillId="62" borderId="0" applyNumberFormat="0" applyBorder="0" applyAlignment="0" applyProtection="0"/>
    <xf numFmtId="0" fontId="19" fillId="55" borderId="0" applyNumberFormat="0" applyBorder="0" applyAlignment="0" applyProtection="0"/>
    <xf numFmtId="0" fontId="19" fillId="47" borderId="0" applyNumberFormat="0" applyBorder="0" applyAlignment="0" applyProtection="0"/>
    <xf numFmtId="0" fontId="19" fillId="54" borderId="0" applyNumberFormat="0" applyBorder="0" applyAlignment="0" applyProtection="0"/>
    <xf numFmtId="0" fontId="19" fillId="39" borderId="0" applyNumberFormat="0" applyBorder="0" applyAlignment="0" applyProtection="0"/>
    <xf numFmtId="0" fontId="19" fillId="15" borderId="0" applyNumberFormat="0" applyBorder="0" applyAlignment="0" applyProtection="0"/>
    <xf numFmtId="0" fontId="19" fillId="62" borderId="0" applyNumberFormat="0" applyBorder="0" applyAlignment="0" applyProtection="0"/>
    <xf numFmtId="0" fontId="19" fillId="39" borderId="0" applyNumberFormat="0" applyBorder="0" applyAlignment="0" applyProtection="0"/>
    <xf numFmtId="0" fontId="19" fillId="62" borderId="0" applyNumberFormat="0" applyBorder="0" applyAlignment="0" applyProtection="0"/>
    <xf numFmtId="0" fontId="19" fillId="0" borderId="0"/>
    <xf numFmtId="0" fontId="19" fillId="39" borderId="0" applyNumberFormat="0" applyBorder="0" applyAlignment="0" applyProtection="0"/>
    <xf numFmtId="0" fontId="19" fillId="55" borderId="0" applyNumberFormat="0" applyBorder="0" applyAlignment="0" applyProtection="0"/>
    <xf numFmtId="0" fontId="19" fillId="62" borderId="0" applyNumberFormat="0" applyBorder="0" applyAlignment="0" applyProtection="0"/>
    <xf numFmtId="0" fontId="19" fillId="39" borderId="0" applyNumberFormat="0" applyBorder="0" applyAlignment="0" applyProtection="0"/>
    <xf numFmtId="0" fontId="19" fillId="62" borderId="0" applyNumberFormat="0" applyBorder="0" applyAlignment="0" applyProtection="0"/>
    <xf numFmtId="0" fontId="19" fillId="39" borderId="0" applyNumberFormat="0" applyBorder="0" applyAlignment="0" applyProtection="0"/>
    <xf numFmtId="0" fontId="19" fillId="53" borderId="0" applyNumberFormat="0" applyBorder="0" applyAlignment="0" applyProtection="0"/>
    <xf numFmtId="0" fontId="19" fillId="62" borderId="0" applyNumberFormat="0" applyBorder="0" applyAlignment="0" applyProtection="0"/>
    <xf numFmtId="0" fontId="19" fillId="47" borderId="0" applyNumberFormat="0" applyBorder="0" applyAlignment="0" applyProtection="0"/>
    <xf numFmtId="0" fontId="19" fillId="0" borderId="0"/>
    <xf numFmtId="0" fontId="19" fillId="47" borderId="0" applyNumberFormat="0" applyBorder="0" applyAlignment="0" applyProtection="0"/>
    <xf numFmtId="0" fontId="19" fillId="41" borderId="0" applyNumberFormat="0" applyBorder="0" applyAlignment="0" applyProtection="0"/>
    <xf numFmtId="0" fontId="19" fillId="51" borderId="0" applyNumberFormat="0" applyBorder="0" applyAlignment="0" applyProtection="0"/>
    <xf numFmtId="0" fontId="19" fillId="47" borderId="0" applyNumberFormat="0" applyBorder="0" applyAlignment="0" applyProtection="0"/>
    <xf numFmtId="0" fontId="19" fillId="0" borderId="0"/>
    <xf numFmtId="0" fontId="19" fillId="55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0" borderId="22" applyNumberFormat="0" applyFont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41" fontId="88" fillId="0" borderId="0" applyFont="0" applyFill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51" borderId="0" applyNumberFormat="0" applyBorder="0" applyAlignment="0" applyProtection="0"/>
    <xf numFmtId="0" fontId="19" fillId="47" borderId="0" applyNumberFormat="0" applyBorder="0" applyAlignment="0" applyProtection="0"/>
    <xf numFmtId="0" fontId="19" fillId="51" borderId="0" applyNumberFormat="0" applyBorder="0" applyAlignment="0" applyProtection="0"/>
    <xf numFmtId="0" fontId="19" fillId="47" borderId="0" applyNumberFormat="0" applyBorder="0" applyAlignment="0" applyProtection="0"/>
    <xf numFmtId="0" fontId="19" fillId="51" borderId="0" applyNumberFormat="0" applyBorder="0" applyAlignment="0" applyProtection="0"/>
    <xf numFmtId="0" fontId="19" fillId="55" borderId="0" applyNumberFormat="0" applyBorder="0" applyAlignment="0" applyProtection="0"/>
    <xf numFmtId="0" fontId="19" fillId="47" borderId="0" applyNumberFormat="0" applyBorder="0" applyAlignment="0" applyProtection="0"/>
    <xf numFmtId="43" fontId="19" fillId="0" borderId="0" applyFont="0" applyFill="0" applyBorder="0" applyAlignment="0" applyProtection="0"/>
    <xf numFmtId="0" fontId="19" fillId="51" borderId="0" applyNumberFormat="0" applyBorder="0" applyAlignment="0" applyProtection="0"/>
    <xf numFmtId="0" fontId="19" fillId="47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51" borderId="0" applyNumberFormat="0" applyBorder="0" applyAlignment="0" applyProtection="0"/>
    <xf numFmtId="0" fontId="19" fillId="55" borderId="0" applyNumberFormat="0" applyBorder="0" applyAlignment="0" applyProtection="0"/>
    <xf numFmtId="0" fontId="19" fillId="47" borderId="0" applyNumberFormat="0" applyBorder="0" applyAlignment="0" applyProtection="0"/>
    <xf numFmtId="0" fontId="19" fillId="15" borderId="0" applyNumberFormat="0" applyBorder="0" applyAlignment="0" applyProtection="0"/>
    <xf numFmtId="0" fontId="19" fillId="0" borderId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0" borderId="0"/>
    <xf numFmtId="0" fontId="19" fillId="55" borderId="0" applyNumberFormat="0" applyBorder="0" applyAlignment="0" applyProtection="0"/>
    <xf numFmtId="0" fontId="19" fillId="15" borderId="0" applyNumberFormat="0" applyBorder="0" applyAlignment="0" applyProtection="0"/>
    <xf numFmtId="0" fontId="19" fillId="0" borderId="0"/>
    <xf numFmtId="0" fontId="19" fillId="15" borderId="0" applyNumberFormat="0" applyBorder="0" applyAlignment="0" applyProtection="0"/>
    <xf numFmtId="0" fontId="19" fillId="0" borderId="0"/>
    <xf numFmtId="0" fontId="19" fillId="15" borderId="0" applyNumberFormat="0" applyBorder="0" applyAlignment="0" applyProtection="0"/>
    <xf numFmtId="0" fontId="19" fillId="0" borderId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0" borderId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0" borderId="0"/>
    <xf numFmtId="0" fontId="19" fillId="15" borderId="0" applyNumberFormat="0" applyBorder="0" applyAlignment="0" applyProtection="0"/>
    <xf numFmtId="0" fontId="19" fillId="0" borderId="0"/>
    <xf numFmtId="0" fontId="19" fillId="15" borderId="0" applyNumberFormat="0" applyBorder="0" applyAlignment="0" applyProtection="0"/>
    <xf numFmtId="0" fontId="19" fillId="0" borderId="0"/>
    <xf numFmtId="0" fontId="19" fillId="15" borderId="0" applyNumberFormat="0" applyBorder="0" applyAlignment="0" applyProtection="0"/>
    <xf numFmtId="0" fontId="19" fillId="53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54" borderId="0" applyNumberFormat="0" applyBorder="0" applyAlignment="0" applyProtection="0"/>
    <xf numFmtId="0" fontId="19" fillId="15" borderId="0" applyNumberFormat="0" applyBorder="0" applyAlignment="0" applyProtection="0"/>
    <xf numFmtId="0" fontId="19" fillId="54" borderId="0" applyNumberFormat="0" applyBorder="0" applyAlignment="0" applyProtection="0"/>
    <xf numFmtId="0" fontId="19" fillId="15" borderId="0" applyNumberFormat="0" applyBorder="0" applyAlignment="0" applyProtection="0"/>
    <xf numFmtId="0" fontId="19" fillId="54" borderId="0" applyNumberFormat="0" applyBorder="0" applyAlignment="0" applyProtection="0"/>
    <xf numFmtId="0" fontId="19" fillId="15" borderId="0" applyNumberFormat="0" applyBorder="0" applyAlignment="0" applyProtection="0"/>
    <xf numFmtId="0" fontId="19" fillId="54" borderId="0" applyNumberFormat="0" applyBorder="0" applyAlignment="0" applyProtection="0"/>
    <xf numFmtId="0" fontId="19" fillId="15" borderId="0" applyNumberFormat="0" applyBorder="0" applyAlignment="0" applyProtection="0"/>
    <xf numFmtId="0" fontId="19" fillId="54" borderId="0" applyNumberFormat="0" applyBorder="0" applyAlignment="0" applyProtection="0"/>
    <xf numFmtId="0" fontId="19" fillId="15" borderId="0" applyNumberFormat="0" applyBorder="0" applyAlignment="0" applyProtection="0"/>
    <xf numFmtId="0" fontId="19" fillId="54" borderId="0" applyNumberFormat="0" applyBorder="0" applyAlignment="0" applyProtection="0"/>
    <xf numFmtId="0" fontId="19" fillId="15" borderId="0" applyNumberFormat="0" applyBorder="0" applyAlignment="0" applyProtection="0"/>
    <xf numFmtId="0" fontId="19" fillId="54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51" borderId="0" applyNumberFormat="0" applyBorder="0" applyAlignment="0" applyProtection="0"/>
    <xf numFmtId="0" fontId="19" fillId="55" borderId="0" applyNumberFormat="0" applyBorder="0" applyAlignment="0" applyProtection="0"/>
    <xf numFmtId="0" fontId="19" fillId="51" borderId="0" applyNumberFormat="0" applyBorder="0" applyAlignment="0" applyProtection="0"/>
    <xf numFmtId="0" fontId="19" fillId="55" borderId="0" applyNumberFormat="0" applyBorder="0" applyAlignment="0" applyProtection="0"/>
    <xf numFmtId="0" fontId="19" fillId="51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1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0" borderId="0"/>
    <xf numFmtId="0" fontId="19" fillId="55" borderId="0" applyNumberFormat="0" applyBorder="0" applyAlignment="0" applyProtection="0"/>
    <xf numFmtId="0" fontId="19" fillId="0" borderId="0"/>
    <xf numFmtId="0" fontId="19" fillId="55" borderId="0" applyNumberFormat="0" applyBorder="0" applyAlignment="0" applyProtection="0"/>
    <xf numFmtId="0" fontId="19" fillId="0" borderId="0"/>
    <xf numFmtId="0" fontId="19" fillId="55" borderId="0" applyNumberFormat="0" applyBorder="0" applyAlignment="0" applyProtection="0"/>
    <xf numFmtId="0" fontId="19" fillId="0" borderId="0"/>
    <xf numFmtId="0" fontId="19" fillId="55" borderId="0" applyNumberFormat="0" applyBorder="0" applyAlignment="0" applyProtection="0"/>
    <xf numFmtId="0" fontId="19" fillId="0" borderId="0"/>
    <xf numFmtId="0" fontId="19" fillId="51" borderId="0" applyNumberFormat="0" applyBorder="0" applyAlignment="0" applyProtection="0"/>
    <xf numFmtId="0" fontId="19" fillId="55" borderId="0" applyNumberFormat="0" applyBorder="0" applyAlignment="0" applyProtection="0"/>
    <xf numFmtId="0" fontId="19" fillId="0" borderId="0"/>
    <xf numFmtId="0" fontId="19" fillId="55" borderId="0" applyNumberFormat="0" applyBorder="0" applyAlignment="0" applyProtection="0"/>
    <xf numFmtId="0" fontId="19" fillId="0" borderId="0"/>
    <xf numFmtId="0" fontId="19" fillId="55" borderId="0" applyNumberFormat="0" applyBorder="0" applyAlignment="0" applyProtection="0"/>
    <xf numFmtId="0" fontId="19" fillId="0" borderId="0"/>
    <xf numFmtId="0" fontId="19" fillId="55" borderId="0" applyNumberFormat="0" applyBorder="0" applyAlignment="0" applyProtection="0"/>
    <xf numFmtId="0" fontId="19" fillId="0" borderId="0"/>
    <xf numFmtId="0" fontId="19" fillId="55" borderId="0" applyNumberFormat="0" applyBorder="0" applyAlignment="0" applyProtection="0"/>
    <xf numFmtId="0" fontId="19" fillId="0" borderId="0"/>
    <xf numFmtId="0" fontId="19" fillId="55" borderId="0" applyNumberFormat="0" applyBorder="0" applyAlignment="0" applyProtection="0"/>
    <xf numFmtId="0" fontId="19" fillId="0" borderId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9" fillId="54" borderId="0" applyNumberFormat="0" applyBorder="0" applyAlignment="0" applyProtection="0"/>
    <xf numFmtId="0" fontId="19" fillId="9" borderId="0" applyNumberFormat="0" applyBorder="0" applyAlignment="0" applyProtection="0"/>
    <xf numFmtId="0" fontId="19" fillId="55" borderId="0" applyNumberFormat="0" applyBorder="0" applyAlignment="0" applyProtection="0"/>
    <xf numFmtId="0" fontId="19" fillId="39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4" borderId="0" applyNumberFormat="0" applyBorder="0" applyAlignment="0" applyProtection="0"/>
    <xf numFmtId="0" fontId="19" fillId="53" borderId="0" applyNumberFormat="0" applyBorder="0" applyAlignment="0" applyProtection="0"/>
    <xf numFmtId="0" fontId="19" fillId="46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40" borderId="22" applyNumberFormat="0" applyFont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40" borderId="22" applyNumberFormat="0" applyFont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54" borderId="0" applyNumberFormat="0" applyBorder="0" applyAlignment="0" applyProtection="0"/>
    <xf numFmtId="0" fontId="19" fillId="46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54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54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1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51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0" borderId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0" borderId="22" applyNumberFormat="0" applyFont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0" borderId="0"/>
    <xf numFmtId="0" fontId="19" fillId="0" borderId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43" fontId="19" fillId="0" borderId="0" applyFont="0" applyFill="0" applyBorder="0" applyAlignment="0" applyProtection="0"/>
    <xf numFmtId="0" fontId="19" fillId="39" borderId="0" applyNumberFormat="0" applyBorder="0" applyAlignment="0" applyProtection="0"/>
    <xf numFmtId="43" fontId="19" fillId="0" borderId="0" applyFont="0" applyFill="0" applyBorder="0" applyAlignment="0" applyProtection="0"/>
    <xf numFmtId="0" fontId="19" fillId="39" borderId="0" applyNumberFormat="0" applyBorder="0" applyAlignment="0" applyProtection="0"/>
    <xf numFmtId="43" fontId="19" fillId="0" borderId="0" applyFont="0" applyFill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0" borderId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40" borderId="22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40" borderId="22" applyNumberFormat="0" applyFont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40" borderId="22" applyNumberFormat="0" applyFont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40" borderId="22" applyNumberFormat="0" applyFont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40" borderId="22" applyNumberFormat="0" applyFont="0" applyAlignment="0" applyProtection="0"/>
    <xf numFmtId="0" fontId="19" fillId="0" borderId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0" fontId="19" fillId="40" borderId="22" applyNumberFormat="0" applyFont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0" fillId="0" borderId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0" fillId="0" borderId="0"/>
    <xf numFmtId="43" fontId="70" fillId="0" borderId="0" applyFont="0" applyFill="0" applyBorder="0" applyAlignment="0" applyProtection="0"/>
    <xf numFmtId="0" fontId="70" fillId="0" borderId="0"/>
    <xf numFmtId="0" fontId="172" fillId="0" borderId="0"/>
    <xf numFmtId="0" fontId="186" fillId="0" borderId="0"/>
    <xf numFmtId="179" fontId="186" fillId="0" borderId="0" applyBorder="0" applyProtection="0"/>
    <xf numFmtId="183" fontId="186" fillId="0" borderId="0" applyBorder="0" applyProtection="0"/>
  </cellStyleXfs>
  <cellXfs count="1052">
    <xf numFmtId="0" fontId="0" fillId="0" borderId="0" xfId="0"/>
    <xf numFmtId="0" fontId="0" fillId="0" borderId="0" xfId="0" applyProtection="1">
      <protection locked="0"/>
    </xf>
    <xf numFmtId="0" fontId="27" fillId="0" borderId="0" xfId="528" applyAlignment="1" applyProtection="1">
      <alignment vertical="center"/>
      <protection locked="0"/>
    </xf>
    <xf numFmtId="169" fontId="29" fillId="0" borderId="0" xfId="503" applyNumberFormat="1" applyFont="1" applyAlignment="1" applyProtection="1">
      <alignment horizontal="center" vertical="center" wrapText="1"/>
      <protection locked="0"/>
    </xf>
    <xf numFmtId="0" fontId="33" fillId="5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4" fillId="7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center"/>
      <protection locked="0"/>
    </xf>
    <xf numFmtId="0" fontId="37" fillId="0" borderId="0" xfId="0" applyFont="1" applyProtection="1">
      <protection locked="0"/>
    </xf>
    <xf numFmtId="0" fontId="38" fillId="0" borderId="0" xfId="528" applyFont="1" applyAlignment="1" applyProtection="1">
      <alignment vertical="center"/>
      <protection locked="0"/>
    </xf>
    <xf numFmtId="0" fontId="41" fillId="0" borderId="0" xfId="0" applyFont="1" applyProtection="1">
      <protection locked="0"/>
    </xf>
    <xf numFmtId="0" fontId="40" fillId="0" borderId="0" xfId="0" applyFont="1" applyAlignment="1" applyProtection="1">
      <alignment horizontal="center"/>
      <protection locked="0"/>
    </xf>
    <xf numFmtId="0" fontId="41" fillId="0" borderId="0" xfId="0" applyFont="1" applyAlignment="1" applyProtection="1">
      <alignment horizontal="center"/>
      <protection locked="0"/>
    </xf>
    <xf numFmtId="43" fontId="42" fillId="11" borderId="1" xfId="3" applyFont="1" applyFill="1" applyBorder="1" applyAlignment="1" applyProtection="1">
      <alignment vertical="center" wrapText="1"/>
      <protection locked="0"/>
    </xf>
    <xf numFmtId="44" fontId="42" fillId="11" borderId="1" xfId="10" applyFont="1" applyFill="1" applyBorder="1" applyAlignment="1" applyProtection="1">
      <alignment vertical="center"/>
      <protection locked="0"/>
    </xf>
    <xf numFmtId="44" fontId="43" fillId="12" borderId="1" xfId="10" applyFont="1" applyFill="1" applyBorder="1" applyAlignment="1" applyProtection="1"/>
    <xf numFmtId="0" fontId="43" fillId="0" borderId="0" xfId="0" applyFont="1" applyProtection="1">
      <protection locked="0"/>
    </xf>
    <xf numFmtId="43" fontId="42" fillId="11" borderId="1" xfId="3" applyFont="1" applyFill="1" applyBorder="1" applyAlignment="1" applyProtection="1">
      <alignment wrapText="1"/>
      <protection locked="0"/>
    </xf>
    <xf numFmtId="44" fontId="42" fillId="11" borderId="1" xfId="10" applyFont="1" applyFill="1" applyBorder="1" applyAlignment="1" applyProtection="1">
      <protection locked="0"/>
    </xf>
    <xf numFmtId="44" fontId="41" fillId="0" borderId="0" xfId="10" applyFont="1" applyBorder="1" applyAlignment="1" applyProtection="1">
      <protection locked="0"/>
    </xf>
    <xf numFmtId="0" fontId="40" fillId="0" borderId="0" xfId="0" applyFont="1"/>
    <xf numFmtId="0" fontId="41" fillId="0" borderId="0" xfId="0" applyFont="1"/>
    <xf numFmtId="44" fontId="41" fillId="0" borderId="1" xfId="10" applyFont="1" applyBorder="1" applyAlignment="1" applyProtection="1">
      <protection locked="0"/>
    </xf>
    <xf numFmtId="44" fontId="41" fillId="0" borderId="1" xfId="10" applyFont="1" applyFill="1" applyBorder="1" applyAlignment="1" applyProtection="1"/>
    <xf numFmtId="44" fontId="43" fillId="12" borderId="7" xfId="10" applyFont="1" applyFill="1" applyBorder="1" applyAlignment="1" applyProtection="1"/>
    <xf numFmtId="0" fontId="43" fillId="0" borderId="0" xfId="0" applyFont="1"/>
    <xf numFmtId="44" fontId="41" fillId="14" borderId="1" xfId="10" applyFont="1" applyFill="1" applyBorder="1" applyAlignment="1" applyProtection="1"/>
    <xf numFmtId="170" fontId="41" fillId="15" borderId="1" xfId="0" applyNumberFormat="1" applyFont="1" applyFill="1" applyBorder="1"/>
    <xf numFmtId="44" fontId="41" fillId="15" borderId="1" xfId="10" applyFont="1" applyFill="1" applyBorder="1" applyAlignment="1" applyProtection="1"/>
    <xf numFmtId="0" fontId="45" fillId="0" borderId="0" xfId="0" applyFont="1" applyAlignment="1" applyProtection="1">
      <alignment horizontal="center"/>
      <protection locked="0"/>
    </xf>
    <xf numFmtId="44" fontId="40" fillId="0" borderId="1" xfId="10" applyFont="1" applyFill="1" applyBorder="1" applyAlignment="1" applyProtection="1">
      <protection locked="0"/>
    </xf>
    <xf numFmtId="170" fontId="40" fillId="16" borderId="1" xfId="0" applyNumberFormat="1" applyFont="1" applyFill="1" applyBorder="1"/>
    <xf numFmtId="0" fontId="39" fillId="13" borderId="1" xfId="0" applyFont="1" applyFill="1" applyBorder="1" applyAlignment="1">
      <alignment horizontal="center" vertical="center"/>
    </xf>
    <xf numFmtId="44" fontId="39" fillId="13" borderId="1" xfId="10" applyFont="1" applyFill="1" applyBorder="1" applyAlignment="1" applyProtection="1">
      <alignment vertical="center"/>
    </xf>
    <xf numFmtId="0" fontId="41" fillId="0" borderId="1" xfId="0" applyFont="1" applyBorder="1" applyAlignment="1" applyProtection="1">
      <alignment horizontal="center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43" fontId="41" fillId="0" borderId="1" xfId="3" applyFont="1" applyFill="1" applyBorder="1" applyAlignment="1" applyProtection="1">
      <alignment horizontal="right"/>
      <protection locked="0"/>
    </xf>
    <xf numFmtId="44" fontId="42" fillId="13" borderId="1" xfId="10" applyFont="1" applyFill="1" applyBorder="1" applyAlignment="1" applyProtection="1">
      <alignment horizontal="center"/>
    </xf>
    <xf numFmtId="0" fontId="42" fillId="13" borderId="1" xfId="0" applyFont="1" applyFill="1" applyBorder="1" applyAlignment="1">
      <alignment horizontal="center"/>
    </xf>
    <xf numFmtId="43" fontId="44" fillId="0" borderId="1" xfId="3" applyFont="1" applyFill="1" applyBorder="1" applyAlignment="1" applyProtection="1">
      <alignment horizontal="right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4" fillId="0" borderId="1" xfId="0" applyFont="1" applyBorder="1" applyProtection="1">
      <protection locked="0"/>
    </xf>
    <xf numFmtId="0" fontId="42" fillId="13" borderId="1" xfId="0" applyFont="1" applyFill="1" applyBorder="1" applyAlignment="1">
      <alignment horizontal="left"/>
    </xf>
    <xf numFmtId="4" fontId="46" fillId="13" borderId="1" xfId="0" applyNumberFormat="1" applyFont="1" applyFill="1" applyBorder="1" applyAlignment="1">
      <alignment horizontal="right"/>
    </xf>
    <xf numFmtId="0" fontId="39" fillId="13" borderId="1" xfId="0" applyFont="1" applyFill="1" applyBorder="1" applyAlignment="1">
      <alignment horizontal="center"/>
    </xf>
    <xf numFmtId="44" fontId="41" fillId="12" borderId="1" xfId="10" applyFont="1" applyFill="1" applyBorder="1" applyAlignment="1" applyProtection="1"/>
    <xf numFmtId="44" fontId="42" fillId="17" borderId="2" xfId="10" applyFont="1" applyFill="1" applyBorder="1" applyAlignment="1" applyProtection="1">
      <alignment wrapText="1"/>
    </xf>
    <xf numFmtId="0" fontId="40" fillId="0" borderId="0" xfId="0" applyFont="1" applyProtection="1">
      <protection locked="0"/>
    </xf>
    <xf numFmtId="44" fontId="40" fillId="0" borderId="0" xfId="10" applyFont="1" applyBorder="1" applyAlignment="1" applyProtection="1">
      <protection locked="0"/>
    </xf>
    <xf numFmtId="0" fontId="40" fillId="0" borderId="0" xfId="0" applyFont="1" applyAlignment="1" applyProtection="1">
      <alignment vertical="center"/>
      <protection locked="0"/>
    </xf>
    <xf numFmtId="0" fontId="40" fillId="18" borderId="1" xfId="0" applyFont="1" applyFill="1" applyBorder="1" applyAlignment="1">
      <alignment horizontal="center"/>
    </xf>
    <xf numFmtId="0" fontId="47" fillId="19" borderId="1" xfId="0" applyFont="1" applyFill="1" applyBorder="1" applyAlignment="1">
      <alignment wrapText="1"/>
    </xf>
    <xf numFmtId="44" fontId="47" fillId="19" borderId="1" xfId="10" applyFont="1" applyFill="1" applyBorder="1" applyAlignment="1" applyProtection="1"/>
    <xf numFmtId="4" fontId="41" fillId="0" borderId="0" xfId="0" applyNumberFormat="1" applyFont="1" applyProtection="1">
      <protection locked="0"/>
    </xf>
    <xf numFmtId="0" fontId="142" fillId="0" borderId="0" xfId="233" applyProtection="1">
      <protection locked="0"/>
    </xf>
    <xf numFmtId="169" fontId="28" fillId="0" borderId="0" xfId="503" applyNumberFormat="1" applyFont="1" applyAlignment="1" applyProtection="1">
      <alignment horizontal="center" vertical="center"/>
      <protection locked="0"/>
    </xf>
    <xf numFmtId="169" fontId="48" fillId="0" borderId="0" xfId="503" applyNumberFormat="1" applyFont="1" applyAlignment="1" applyProtection="1">
      <alignment horizontal="center" vertical="center"/>
      <protection locked="0"/>
    </xf>
    <xf numFmtId="0" fontId="49" fillId="0" borderId="0" xfId="533" applyFont="1" applyBorder="1" applyProtection="1">
      <protection locked="0"/>
    </xf>
    <xf numFmtId="0" fontId="50" fillId="0" borderId="0" xfId="533" applyFont="1" applyBorder="1" applyProtection="1">
      <protection locked="0"/>
    </xf>
    <xf numFmtId="0" fontId="55" fillId="20" borderId="0" xfId="533" applyFont="1" applyFill="1" applyBorder="1" applyAlignment="1" applyProtection="1">
      <alignment horizontal="center"/>
      <protection locked="0"/>
    </xf>
    <xf numFmtId="169" fontId="29" fillId="0" borderId="0" xfId="503" applyNumberFormat="1" applyFont="1" applyAlignment="1" applyProtection="1">
      <alignment vertical="center"/>
      <protection locked="0"/>
    </xf>
    <xf numFmtId="169" fontId="28" fillId="0" borderId="0" xfId="503" applyNumberFormat="1" applyFont="1" applyAlignment="1" applyProtection="1">
      <alignment vertical="center"/>
      <protection locked="0"/>
    </xf>
    <xf numFmtId="0" fontId="56" fillId="20" borderId="0" xfId="533" applyFont="1" applyFill="1" applyBorder="1" applyAlignment="1" applyProtection="1">
      <alignment vertical="center"/>
      <protection locked="0"/>
    </xf>
    <xf numFmtId="0" fontId="48" fillId="0" borderId="0" xfId="533" applyFont="1" applyBorder="1" applyAlignment="1" applyProtection="1">
      <alignment vertical="center"/>
      <protection locked="0"/>
    </xf>
    <xf numFmtId="17" fontId="48" fillId="23" borderId="1" xfId="533" applyNumberFormat="1" applyFont="1" applyFill="1" applyBorder="1" applyAlignment="1" applyProtection="1">
      <alignment horizontal="center" vertical="center" wrapText="1"/>
    </xf>
    <xf numFmtId="0" fontId="33" fillId="0" borderId="1" xfId="533" applyFont="1" applyBorder="1" applyAlignment="1" applyProtection="1">
      <alignment vertical="center"/>
    </xf>
    <xf numFmtId="0" fontId="48" fillId="0" borderId="1" xfId="533" applyFont="1" applyBorder="1" applyAlignment="1" applyProtection="1">
      <alignment horizontal="center" vertical="center"/>
      <protection locked="0"/>
    </xf>
    <xf numFmtId="0" fontId="33" fillId="0" borderId="1" xfId="533" applyFont="1" applyBorder="1" applyAlignment="1" applyProtection="1">
      <alignment vertical="center" wrapText="1"/>
    </xf>
    <xf numFmtId="0" fontId="48" fillId="23" borderId="1" xfId="533" applyFont="1" applyFill="1" applyBorder="1" applyAlignment="1" applyProtection="1">
      <alignment horizontal="center" vertical="center"/>
    </xf>
    <xf numFmtId="0" fontId="48" fillId="26" borderId="1" xfId="533" applyFont="1" applyFill="1" applyBorder="1" applyAlignment="1" applyProtection="1">
      <alignment horizontal="center" vertical="center"/>
      <protection locked="0"/>
    </xf>
    <xf numFmtId="0" fontId="34" fillId="27" borderId="1" xfId="533" applyFont="1" applyFill="1" applyBorder="1" applyAlignment="1" applyProtection="1">
      <alignment horizontal="center" vertical="center"/>
    </xf>
    <xf numFmtId="0" fontId="60" fillId="0" borderId="11" xfId="533" applyFont="1" applyBorder="1" applyAlignment="1" applyProtection="1">
      <alignment horizontal="center" wrapText="1"/>
      <protection locked="0"/>
    </xf>
    <xf numFmtId="0" fontId="61" fillId="0" borderId="0" xfId="533" applyFont="1" applyBorder="1" applyProtection="1">
      <protection locked="0"/>
    </xf>
    <xf numFmtId="0" fontId="62" fillId="0" borderId="0" xfId="533" applyFont="1" applyBorder="1" applyProtection="1">
      <protection locked="0"/>
    </xf>
    <xf numFmtId="0" fontId="63" fillId="0" borderId="0" xfId="533" applyFont="1" applyBorder="1" applyAlignment="1" applyProtection="1">
      <alignment horizontal="center"/>
      <protection locked="0"/>
    </xf>
    <xf numFmtId="0" fontId="62" fillId="0" borderId="0" xfId="533" applyFont="1" applyBorder="1" applyAlignment="1" applyProtection="1">
      <alignment horizontal="right"/>
      <protection locked="0"/>
    </xf>
    <xf numFmtId="0" fontId="64" fillId="0" borderId="11" xfId="533" applyFont="1" applyBorder="1" applyAlignment="1" applyProtection="1">
      <alignment horizontal="right"/>
      <protection locked="0"/>
    </xf>
    <xf numFmtId="0" fontId="64" fillId="0" borderId="11" xfId="533" applyFont="1" applyBorder="1" applyAlignment="1" applyProtection="1">
      <alignment horizontal="center"/>
      <protection locked="0"/>
    </xf>
    <xf numFmtId="0" fontId="64" fillId="0" borderId="11" xfId="533" applyFont="1" applyBorder="1" applyAlignment="1" applyProtection="1">
      <alignment horizontal="center"/>
    </xf>
    <xf numFmtId="0" fontId="64" fillId="0" borderId="11" xfId="533" applyFont="1" applyBorder="1" applyAlignment="1" applyProtection="1">
      <alignment horizontal="left"/>
      <protection locked="0"/>
    </xf>
    <xf numFmtId="0" fontId="64" fillId="0" borderId="0" xfId="533" applyFont="1" applyBorder="1" applyProtection="1">
      <protection locked="0"/>
    </xf>
    <xf numFmtId="0" fontId="64" fillId="0" borderId="0" xfId="533" applyFont="1" applyBorder="1" applyProtection="1"/>
    <xf numFmtId="0" fontId="64" fillId="0" borderId="14" xfId="533" applyFont="1" applyBorder="1" applyProtection="1">
      <protection locked="0"/>
    </xf>
    <xf numFmtId="169" fontId="62" fillId="0" borderId="0" xfId="533" applyNumberFormat="1" applyFont="1" applyBorder="1" applyAlignment="1" applyProtection="1">
      <alignment vertical="center"/>
    </xf>
    <xf numFmtId="169" fontId="62" fillId="0" borderId="0" xfId="533" applyNumberFormat="1" applyFont="1" applyBorder="1" applyAlignment="1" applyProtection="1">
      <alignment vertical="center"/>
      <protection locked="0"/>
    </xf>
    <xf numFmtId="0" fontId="65" fillId="0" borderId="0" xfId="533" applyFont="1" applyBorder="1" applyAlignment="1" applyProtection="1">
      <alignment horizontal="right"/>
      <protection locked="0"/>
    </xf>
    <xf numFmtId="0" fontId="66" fillId="0" borderId="0" xfId="533" applyFont="1" applyBorder="1" applyProtection="1">
      <protection locked="0"/>
    </xf>
    <xf numFmtId="172" fontId="66" fillId="0" borderId="0" xfId="533" applyNumberFormat="1" applyFont="1" applyBorder="1" applyProtection="1">
      <protection locked="0"/>
    </xf>
    <xf numFmtId="0" fontId="67" fillId="0" borderId="0" xfId="533" applyFont="1" applyBorder="1" applyProtection="1">
      <protection locked="0"/>
    </xf>
    <xf numFmtId="49" fontId="58" fillId="0" borderId="0" xfId="533" applyNumberFormat="1" applyFont="1" applyBorder="1" applyAlignment="1" applyProtection="1">
      <alignment horizontal="center" vertical="center"/>
      <protection locked="0"/>
    </xf>
    <xf numFmtId="0" fontId="46" fillId="28" borderId="1" xfId="533" applyFont="1" applyFill="1" applyBorder="1" applyAlignment="1" applyProtection="1">
      <alignment horizontal="center" vertical="center" wrapText="1"/>
    </xf>
    <xf numFmtId="0" fontId="69" fillId="13" borderId="5" xfId="528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7" fillId="0" borderId="0" xfId="528" applyAlignment="1" applyProtection="1">
      <alignment horizontal="center" vertical="center"/>
      <protection locked="0"/>
    </xf>
    <xf numFmtId="49" fontId="70" fillId="0" borderId="1" xfId="528" applyNumberFormat="1" applyFont="1" applyBorder="1" applyAlignment="1">
      <alignment horizontal="center" vertical="center" wrapText="1"/>
    </xf>
    <xf numFmtId="49" fontId="72" fillId="0" borderId="1" xfId="0" applyNumberFormat="1" applyFont="1" applyBorder="1" applyAlignment="1" applyProtection="1">
      <alignment horizontal="center" vertical="center" wrapText="1"/>
      <protection locked="0"/>
    </xf>
    <xf numFmtId="49" fontId="70" fillId="0" borderId="1" xfId="0" applyNumberFormat="1" applyFont="1" applyBorder="1" applyAlignment="1" applyProtection="1">
      <alignment horizontal="center" vertical="center" wrapText="1"/>
      <protection locked="0"/>
    </xf>
    <xf numFmtId="49" fontId="70" fillId="0" borderId="1" xfId="0" applyNumberFormat="1" applyFont="1" applyBorder="1" applyAlignment="1">
      <alignment horizontal="center" vertical="center" wrapText="1"/>
    </xf>
    <xf numFmtId="49" fontId="72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81" fillId="30" borderId="1" xfId="478" applyNumberFormat="1" applyFont="1" applyFill="1" applyBorder="1" applyAlignment="1">
      <alignment horizontal="center" vertical="center" wrapText="1"/>
    </xf>
    <xf numFmtId="4" fontId="82" fillId="30" borderId="1" xfId="3" applyNumberFormat="1" applyFont="1" applyFill="1" applyBorder="1" applyAlignment="1" applyProtection="1">
      <alignment horizontal="center" vertical="center"/>
    </xf>
    <xf numFmtId="0" fontId="83" fillId="0" borderId="1" xfId="0" applyFont="1" applyBorder="1" applyAlignment="1" applyProtection="1">
      <alignment vertical="center" wrapText="1"/>
      <protection locked="0"/>
    </xf>
    <xf numFmtId="4" fontId="84" fillId="0" borderId="1" xfId="3" applyNumberFormat="1" applyFont="1" applyFill="1" applyBorder="1" applyAlignment="1" applyProtection="1">
      <alignment vertical="center"/>
      <protection locked="0"/>
    </xf>
    <xf numFmtId="4" fontId="0" fillId="0" borderId="1" xfId="3" applyNumberFormat="1" applyFont="1" applyBorder="1" applyAlignment="1" applyProtection="1">
      <alignment vertical="center"/>
      <protection locked="0"/>
    </xf>
    <xf numFmtId="49" fontId="78" fillId="30" borderId="1" xfId="478" applyNumberFormat="1" applyFont="1" applyFill="1" applyBorder="1" applyAlignment="1">
      <alignment horizontal="left" vertical="center" wrapText="1"/>
    </xf>
    <xf numFmtId="4" fontId="85" fillId="31" borderId="1" xfId="3" applyNumberFormat="1" applyFont="1" applyFill="1" applyBorder="1" applyAlignment="1" applyProtection="1">
      <alignment vertical="center"/>
    </xf>
    <xf numFmtId="43" fontId="86" fillId="13" borderId="1" xfId="3" applyFont="1" applyFill="1" applyBorder="1" applyProtection="1"/>
    <xf numFmtId="4" fontId="80" fillId="29" borderId="1" xfId="3" applyNumberFormat="1" applyFont="1" applyFill="1" applyBorder="1" applyAlignment="1" applyProtection="1">
      <alignment horizontal="right" vertical="center"/>
    </xf>
    <xf numFmtId="0" fontId="88" fillId="0" borderId="0" xfId="507" applyProtection="1">
      <protection locked="0"/>
    </xf>
    <xf numFmtId="169" fontId="48" fillId="0" borderId="0" xfId="503" applyNumberFormat="1" applyFont="1" applyAlignment="1" applyProtection="1">
      <alignment vertical="center"/>
      <protection locked="0"/>
    </xf>
    <xf numFmtId="0" fontId="90" fillId="0" borderId="0" xfId="507" applyFont="1" applyAlignment="1" applyProtection="1">
      <alignment horizontal="center" vertical="center" wrapText="1"/>
      <protection locked="0"/>
    </xf>
    <xf numFmtId="0" fontId="91" fillId="0" borderId="0" xfId="507" applyFont="1" applyProtection="1">
      <protection locked="0"/>
    </xf>
    <xf numFmtId="0" fontId="90" fillId="0" borderId="0" xfId="507" applyFont="1" applyAlignment="1" applyProtection="1">
      <alignment horizontal="center"/>
      <protection locked="0"/>
    </xf>
    <xf numFmtId="44" fontId="94" fillId="13" borderId="1" xfId="10" applyFont="1" applyFill="1" applyBorder="1" applyAlignment="1" applyProtection="1">
      <protection locked="0"/>
    </xf>
    <xf numFmtId="0" fontId="95" fillId="0" borderId="1" xfId="0" applyFont="1" applyBorder="1" applyAlignment="1" applyProtection="1">
      <alignment horizontal="center"/>
      <protection locked="0"/>
    </xf>
    <xf numFmtId="44" fontId="0" fillId="0" borderId="1" xfId="10" applyFont="1" applyBorder="1" applyAlignment="1" applyProtection="1">
      <protection locked="0"/>
    </xf>
    <xf numFmtId="0" fontId="94" fillId="13" borderId="1" xfId="0" applyFont="1" applyFill="1" applyBorder="1"/>
    <xf numFmtId="173" fontId="94" fillId="13" borderId="1" xfId="0" applyNumberFormat="1" applyFont="1" applyFill="1" applyBorder="1"/>
    <xf numFmtId="44" fontId="94" fillId="13" borderId="1" xfId="10" applyFont="1" applyFill="1" applyBorder="1" applyAlignment="1" applyProtection="1"/>
    <xf numFmtId="0" fontId="70" fillId="0" borderId="0" xfId="510" applyProtection="1">
      <protection locked="0"/>
    </xf>
    <xf numFmtId="0" fontId="70" fillId="0" borderId="0" xfId="503" applyAlignment="1" applyProtection="1">
      <alignment vertical="center"/>
      <protection locked="0"/>
    </xf>
    <xf numFmtId="0" fontId="59" fillId="21" borderId="2" xfId="503" applyFont="1" applyFill="1" applyBorder="1" applyAlignment="1">
      <alignment vertical="center" wrapText="1"/>
    </xf>
    <xf numFmtId="169" fontId="99" fillId="31" borderId="1" xfId="503" applyNumberFormat="1" applyFont="1" applyFill="1" applyBorder="1" applyAlignment="1" applyProtection="1">
      <alignment horizontal="center" vertical="center"/>
      <protection locked="0"/>
    </xf>
    <xf numFmtId="0" fontId="91" fillId="0" borderId="0" xfId="503" applyFont="1" applyAlignment="1" applyProtection="1">
      <alignment vertical="center"/>
      <protection locked="0"/>
    </xf>
    <xf numFmtId="169" fontId="98" fillId="0" borderId="4" xfId="503" applyNumberFormat="1" applyFont="1" applyBorder="1" applyAlignment="1" applyProtection="1">
      <alignment vertical="center" wrapText="1"/>
      <protection locked="0"/>
    </xf>
    <xf numFmtId="169" fontId="91" fillId="0" borderId="0" xfId="503" applyNumberFormat="1" applyFont="1" applyAlignment="1" applyProtection="1">
      <alignment vertical="center"/>
      <protection locked="0"/>
    </xf>
    <xf numFmtId="171" fontId="74" fillId="0" borderId="0" xfId="533" applyNumberFormat="1" applyFont="1" applyBorder="1" applyAlignment="1" applyProtection="1">
      <alignment horizontal="center" vertical="center"/>
      <protection locked="0"/>
    </xf>
    <xf numFmtId="169" fontId="102" fillId="0" borderId="0" xfId="503" applyNumberFormat="1" applyFont="1" applyAlignment="1" applyProtection="1">
      <alignment horizontal="left" vertical="center"/>
      <protection locked="0"/>
    </xf>
    <xf numFmtId="169" fontId="102" fillId="0" borderId="17" xfId="503" applyNumberFormat="1" applyFont="1" applyBorder="1" applyAlignment="1" applyProtection="1">
      <alignment vertical="center"/>
      <protection locked="0"/>
    </xf>
    <xf numFmtId="0" fontId="91" fillId="20" borderId="0" xfId="503" applyFont="1" applyFill="1" applyAlignment="1" applyProtection="1">
      <alignment vertical="center"/>
      <protection locked="0"/>
    </xf>
    <xf numFmtId="169" fontId="91" fillId="20" borderId="0" xfId="503" applyNumberFormat="1" applyFont="1" applyFill="1" applyAlignment="1" applyProtection="1">
      <alignment vertical="center"/>
      <protection locked="0"/>
    </xf>
    <xf numFmtId="0" fontId="70" fillId="0" borderId="19" xfId="503" applyBorder="1" applyAlignment="1">
      <alignment vertical="center"/>
    </xf>
    <xf numFmtId="0" fontId="91" fillId="0" borderId="19" xfId="503" applyFont="1" applyBorder="1" applyAlignment="1">
      <alignment horizontal="right" vertical="center"/>
    </xf>
    <xf numFmtId="0" fontId="91" fillId="0" borderId="0" xfId="503" applyFont="1" applyAlignment="1">
      <alignment horizontal="center" vertical="center"/>
    </xf>
    <xf numFmtId="0" fontId="90" fillId="0" borderId="0" xfId="503" applyFont="1" applyAlignment="1" applyProtection="1">
      <alignment vertical="center"/>
      <protection locked="0"/>
    </xf>
    <xf numFmtId="0" fontId="90" fillId="0" borderId="9" xfId="503" applyFont="1" applyBorder="1" applyAlignment="1">
      <alignment horizontal="center" vertical="top"/>
    </xf>
    <xf numFmtId="169" fontId="90" fillId="20" borderId="21" xfId="503" applyNumberFormat="1" applyFont="1" applyFill="1" applyBorder="1" applyAlignment="1">
      <alignment horizontal="left" vertical="center"/>
    </xf>
    <xf numFmtId="169" fontId="90" fillId="20" borderId="19" xfId="503" applyNumberFormat="1" applyFont="1" applyFill="1" applyBorder="1" applyAlignment="1">
      <alignment horizontal="left" vertical="center"/>
    </xf>
    <xf numFmtId="0" fontId="90" fillId="0" borderId="0" xfId="503" applyFont="1" applyAlignment="1" applyProtection="1">
      <alignment horizontal="center" vertical="center"/>
      <protection locked="0"/>
    </xf>
    <xf numFmtId="0" fontId="108" fillId="0" borderId="15" xfId="503" applyFont="1" applyBorder="1" applyAlignment="1">
      <alignment vertical="center"/>
    </xf>
    <xf numFmtId="0" fontId="70" fillId="0" borderId="17" xfId="503" applyBorder="1" applyAlignment="1" applyProtection="1">
      <alignment vertical="center"/>
      <protection locked="0"/>
    </xf>
    <xf numFmtId="0" fontId="95" fillId="0" borderId="0" xfId="503" applyFont="1" applyAlignment="1" applyProtection="1">
      <alignment vertical="center"/>
      <protection locked="0"/>
    </xf>
    <xf numFmtId="0" fontId="70" fillId="0" borderId="15" xfId="503" applyBorder="1" applyAlignment="1">
      <alignment horizontal="left" vertical="center"/>
    </xf>
    <xf numFmtId="0" fontId="70" fillId="0" borderId="0" xfId="503" applyAlignment="1">
      <alignment horizontal="left" vertical="center"/>
    </xf>
    <xf numFmtId="169" fontId="88" fillId="0" borderId="0" xfId="503" applyNumberFormat="1" applyFont="1" applyAlignment="1" applyProtection="1">
      <alignment horizontal="left" vertical="center"/>
      <protection locked="0"/>
    </xf>
    <xf numFmtId="169" fontId="88" fillId="0" borderId="17" xfId="503" applyNumberFormat="1" applyFont="1" applyBorder="1" applyAlignment="1" applyProtection="1">
      <alignment vertical="center"/>
      <protection locked="0"/>
    </xf>
    <xf numFmtId="0" fontId="108" fillId="0" borderId="15" xfId="503" applyFont="1" applyBorder="1" applyAlignment="1">
      <alignment horizontal="left" vertical="center"/>
    </xf>
    <xf numFmtId="0" fontId="90" fillId="20" borderId="15" xfId="503" applyFont="1" applyFill="1" applyBorder="1" applyAlignment="1">
      <alignment horizontal="left" vertical="center"/>
    </xf>
    <xf numFmtId="0" fontId="90" fillId="20" borderId="0" xfId="503" applyFont="1" applyFill="1" applyAlignment="1">
      <alignment horizontal="left" vertical="center"/>
    </xf>
    <xf numFmtId="169" fontId="103" fillId="20" borderId="0" xfId="503" applyNumberFormat="1" applyFont="1" applyFill="1" applyAlignment="1" applyProtection="1">
      <alignment horizontal="center" vertical="center"/>
      <protection locked="0"/>
    </xf>
    <xf numFmtId="169" fontId="103" fillId="20" borderId="17" xfId="503" applyNumberFormat="1" applyFont="1" applyFill="1" applyBorder="1" applyAlignment="1" applyProtection="1">
      <alignment horizontal="center" vertical="center"/>
      <protection locked="0"/>
    </xf>
    <xf numFmtId="0" fontId="95" fillId="0" borderId="15" xfId="503" applyFont="1" applyBorder="1" applyAlignment="1">
      <alignment horizontal="left" vertical="center"/>
    </xf>
    <xf numFmtId="0" fontId="108" fillId="0" borderId="0" xfId="503" applyFont="1" applyAlignment="1">
      <alignment horizontal="left" vertical="center"/>
    </xf>
    <xf numFmtId="169" fontId="88" fillId="0" borderId="0" xfId="503" applyNumberFormat="1" applyFont="1" applyAlignment="1" applyProtection="1">
      <alignment vertical="center"/>
      <protection locked="0"/>
    </xf>
    <xf numFmtId="0" fontId="109" fillId="0" borderId="0" xfId="503" applyFont="1" applyAlignment="1" applyProtection="1">
      <alignment vertical="center"/>
      <protection locked="0"/>
    </xf>
    <xf numFmtId="169" fontId="70" fillId="0" borderId="0" xfId="503" applyNumberFormat="1" applyAlignment="1" applyProtection="1">
      <alignment vertical="center"/>
      <protection locked="0"/>
    </xf>
    <xf numFmtId="0" fontId="90" fillId="0" borderId="0" xfId="503" applyFont="1" applyAlignment="1" applyProtection="1">
      <alignment horizontal="left" vertical="center"/>
      <protection locked="0"/>
    </xf>
    <xf numFmtId="169" fontId="103" fillId="0" borderId="0" xfId="503" applyNumberFormat="1" applyFont="1" applyAlignment="1" applyProtection="1">
      <alignment horizontal="center" vertical="center"/>
      <protection locked="0"/>
    </xf>
    <xf numFmtId="169" fontId="90" fillId="20" borderId="0" xfId="503" applyNumberFormat="1" applyFont="1" applyFill="1" applyAlignment="1">
      <alignment horizontal="left" vertical="center"/>
    </xf>
    <xf numFmtId="0" fontId="91" fillId="0" borderId="0" xfId="503" applyFont="1" applyAlignment="1">
      <alignment horizontal="right" vertical="center"/>
    </xf>
    <xf numFmtId="0" fontId="147" fillId="0" borderId="1" xfId="0" applyFont="1" applyBorder="1" applyAlignment="1" applyProtection="1">
      <alignment vertical="center" wrapText="1"/>
      <protection locked="0"/>
    </xf>
    <xf numFmtId="49" fontId="148" fillId="26" borderId="2" xfId="0" applyNumberFormat="1" applyFont="1" applyFill="1" applyBorder="1" applyAlignment="1" applyProtection="1">
      <alignment horizontal="center"/>
      <protection locked="0"/>
    </xf>
    <xf numFmtId="0" fontId="149" fillId="0" borderId="1" xfId="0" applyFont="1" applyBorder="1" applyAlignment="1" applyProtection="1">
      <alignment horizontal="center" vertical="center"/>
      <protection locked="0"/>
    </xf>
    <xf numFmtId="14" fontId="0" fillId="0" borderId="40" xfId="0" applyNumberFormat="1" applyBorder="1" applyAlignment="1" applyProtection="1">
      <alignment horizontal="center"/>
      <protection locked="0"/>
    </xf>
    <xf numFmtId="49" fontId="148" fillId="26" borderId="41" xfId="0" applyNumberFormat="1" applyFont="1" applyFill="1" applyBorder="1" applyAlignment="1" applyProtection="1">
      <alignment horizontal="center"/>
      <protection locked="0"/>
    </xf>
    <xf numFmtId="0" fontId="149" fillId="0" borderId="40" xfId="0" applyFont="1" applyBorder="1" applyAlignment="1" applyProtection="1">
      <alignment horizontal="center" vertical="center"/>
      <protection locked="0"/>
    </xf>
    <xf numFmtId="175" fontId="76" fillId="26" borderId="40" xfId="587" applyNumberFormat="1" applyFont="1" applyFill="1" applyBorder="1" applyAlignment="1" applyProtection="1">
      <alignment horizontal="right" vertical="center"/>
      <protection locked="0"/>
    </xf>
    <xf numFmtId="49" fontId="149" fillId="0" borderId="40" xfId="3" applyNumberFormat="1" applyFont="1" applyBorder="1" applyAlignment="1" applyProtection="1">
      <alignment horizontal="center" vertical="center"/>
      <protection locked="0"/>
    </xf>
    <xf numFmtId="0" fontId="39" fillId="13" borderId="1" xfId="0" applyFont="1" applyFill="1" applyBorder="1" applyAlignment="1">
      <alignment horizontal="center" vertical="center" wrapText="1"/>
    </xf>
    <xf numFmtId="0" fontId="41" fillId="0" borderId="0" xfId="0" applyFont="1" applyAlignment="1" applyProtection="1">
      <alignment horizontal="left"/>
      <protection locked="0"/>
    </xf>
    <xf numFmtId="0" fontId="41" fillId="0" borderId="0" xfId="0" applyFont="1" applyAlignment="1">
      <alignment horizontal="left"/>
    </xf>
    <xf numFmtId="0" fontId="155" fillId="13" borderId="41" xfId="0" applyFont="1" applyFill="1" applyBorder="1" applyAlignment="1">
      <alignment wrapText="1"/>
    </xf>
    <xf numFmtId="43" fontId="155" fillId="13" borderId="40" xfId="3" applyFont="1" applyFill="1" applyBorder="1" applyAlignment="1" applyProtection="1">
      <alignment wrapText="1"/>
      <protection locked="0"/>
    </xf>
    <xf numFmtId="0" fontId="156" fillId="89" borderId="40" xfId="0" applyFont="1" applyFill="1" applyBorder="1"/>
    <xf numFmtId="0" fontId="158" fillId="0" borderId="40" xfId="0" applyFont="1" applyBorder="1" applyAlignment="1">
      <alignment wrapText="1"/>
    </xf>
    <xf numFmtId="0" fontId="158" fillId="0" borderId="40" xfId="0" applyFont="1" applyBorder="1"/>
    <xf numFmtId="0" fontId="158" fillId="89" borderId="40" xfId="0" applyFont="1" applyFill="1" applyBorder="1"/>
    <xf numFmtId="43" fontId="158" fillId="0" borderId="40" xfId="3" applyFont="1" applyFill="1" applyBorder="1" applyAlignment="1" applyProtection="1"/>
    <xf numFmtId="43" fontId="158" fillId="0" borderId="40" xfId="3" applyFont="1" applyBorder="1" applyAlignment="1" applyProtection="1"/>
    <xf numFmtId="0" fontId="41" fillId="0" borderId="40" xfId="0" applyFont="1" applyBorder="1" applyAlignment="1" applyProtection="1">
      <alignment horizontal="center"/>
      <protection locked="0"/>
    </xf>
    <xf numFmtId="0" fontId="41" fillId="0" borderId="40" xfId="0" applyFont="1" applyBorder="1" applyAlignment="1" applyProtection="1">
      <alignment horizontal="center" vertical="center"/>
      <protection locked="0"/>
    </xf>
    <xf numFmtId="43" fontId="41" fillId="0" borderId="40" xfId="3" applyFont="1" applyFill="1" applyBorder="1" applyAlignment="1" applyProtection="1">
      <alignment horizontal="right"/>
      <protection locked="0"/>
    </xf>
    <xf numFmtId="0" fontId="42" fillId="11" borderId="1" xfId="0" applyFont="1" applyFill="1" applyBorder="1" applyAlignment="1" applyProtection="1">
      <alignment vertical="center"/>
      <protection locked="0"/>
    </xf>
    <xf numFmtId="0" fontId="42" fillId="11" borderId="1" xfId="0" applyFont="1" applyFill="1" applyBorder="1" applyProtection="1">
      <protection locked="0"/>
    </xf>
    <xf numFmtId="4" fontId="42" fillId="11" borderId="1" xfId="0" applyNumberFormat="1" applyFont="1" applyFill="1" applyBorder="1" applyProtection="1">
      <protection locked="0"/>
    </xf>
    <xf numFmtId="43" fontId="157" fillId="89" borderId="40" xfId="3" applyFont="1" applyFill="1" applyBorder="1" applyAlignment="1" applyProtection="1">
      <protection locked="0"/>
    </xf>
    <xf numFmtId="0" fontId="39" fillId="0" borderId="0" xfId="0" applyFont="1" applyAlignment="1" applyProtection="1">
      <alignment wrapText="1"/>
      <protection locked="0"/>
    </xf>
    <xf numFmtId="44" fontId="42" fillId="0" borderId="0" xfId="10" applyFont="1" applyFill="1" applyBorder="1" applyAlignment="1" applyProtection="1">
      <alignment wrapText="1"/>
      <protection locked="0"/>
    </xf>
    <xf numFmtId="0" fontId="41" fillId="0" borderId="1" xfId="0" applyFont="1" applyBorder="1" applyProtection="1">
      <protection locked="0"/>
    </xf>
    <xf numFmtId="0" fontId="41" fillId="0" borderId="1" xfId="0" applyFont="1" applyBorder="1" applyAlignment="1" applyProtection="1">
      <alignment wrapText="1"/>
      <protection locked="0"/>
    </xf>
    <xf numFmtId="43" fontId="155" fillId="13" borderId="40" xfId="3" applyFont="1" applyFill="1" applyBorder="1" applyProtection="1"/>
    <xf numFmtId="43" fontId="157" fillId="90" borderId="40" xfId="3" applyFont="1" applyFill="1" applyBorder="1" applyProtection="1"/>
    <xf numFmtId="0" fontId="155" fillId="13" borderId="40" xfId="0" applyFont="1" applyFill="1" applyBorder="1"/>
    <xf numFmtId="0" fontId="157" fillId="90" borderId="40" xfId="0" applyFont="1" applyFill="1" applyBorder="1"/>
    <xf numFmtId="176" fontId="155" fillId="13" borderId="40" xfId="3" applyNumberFormat="1" applyFont="1" applyFill="1" applyBorder="1" applyProtection="1"/>
    <xf numFmtId="0" fontId="37" fillId="0" borderId="0" xfId="0" applyFont="1"/>
    <xf numFmtId="0" fontId="159" fillId="0" borderId="40" xfId="533" applyFont="1" applyBorder="1" applyAlignment="1" applyProtection="1">
      <alignment horizontal="center" vertical="center"/>
      <protection locked="0"/>
    </xf>
    <xf numFmtId="0" fontId="159" fillId="26" borderId="40" xfId="533" applyFont="1" applyFill="1" applyBorder="1" applyAlignment="1" applyProtection="1">
      <alignment horizontal="center" vertical="center"/>
      <protection locked="0"/>
    </xf>
    <xf numFmtId="44" fontId="41" fillId="0" borderId="1" xfId="10" applyFont="1" applyFill="1" applyBorder="1" applyAlignment="1" applyProtection="1">
      <protection locked="0"/>
    </xf>
    <xf numFmtId="0" fontId="41" fillId="0" borderId="1" xfId="0" applyFont="1" applyBorder="1" applyAlignment="1" applyProtection="1">
      <alignment horizontal="left"/>
      <protection locked="0"/>
    </xf>
    <xf numFmtId="0" fontId="0" fillId="0" borderId="40" xfId="0" applyBorder="1"/>
    <xf numFmtId="0" fontId="148" fillId="0" borderId="40" xfId="0" applyFont="1" applyBorder="1" applyAlignment="1" applyProtection="1">
      <alignment horizontal="center"/>
      <protection locked="0"/>
    </xf>
    <xf numFmtId="49" fontId="154" fillId="26" borderId="40" xfId="0" applyNumberFormat="1" applyFont="1" applyFill="1" applyBorder="1" applyAlignment="1" applyProtection="1">
      <alignment horizontal="center" vertical="center" wrapText="1"/>
      <protection locked="0"/>
    </xf>
    <xf numFmtId="49" fontId="161" fillId="26" borderId="2" xfId="0" applyNumberFormat="1" applyFont="1" applyFill="1" applyBorder="1" applyAlignment="1" applyProtection="1">
      <alignment horizontal="center"/>
      <protection locked="0"/>
    </xf>
    <xf numFmtId="0" fontId="160" fillId="26" borderId="1" xfId="0" applyFont="1" applyFill="1" applyBorder="1" applyAlignment="1" applyProtection="1">
      <alignment horizontal="center" vertical="center"/>
      <protection locked="0"/>
    </xf>
    <xf numFmtId="49" fontId="161" fillId="0" borderId="1" xfId="0" applyNumberFormat="1" applyFont="1" applyBorder="1" applyAlignment="1" applyProtection="1">
      <alignment horizontal="center" vertical="center"/>
      <protection locked="0"/>
    </xf>
    <xf numFmtId="49" fontId="162" fillId="0" borderId="1" xfId="528" applyNumberFormat="1" applyFont="1" applyBorder="1" applyAlignment="1" applyProtection="1">
      <alignment horizontal="center" vertical="center" wrapText="1"/>
      <protection locked="0"/>
    </xf>
    <xf numFmtId="0" fontId="0" fillId="26" borderId="1" xfId="0" applyFill="1" applyBorder="1" applyAlignment="1" applyProtection="1">
      <alignment horizontal="center" wrapText="1"/>
      <protection locked="0"/>
    </xf>
    <xf numFmtId="49" fontId="163" fillId="0" borderId="1" xfId="0" applyNumberFormat="1" applyFont="1" applyBorder="1" applyAlignment="1" applyProtection="1">
      <alignment horizontal="center" vertical="center"/>
      <protection locked="0"/>
    </xf>
    <xf numFmtId="0" fontId="149" fillId="0" borderId="40" xfId="0" applyFont="1" applyBorder="1" applyAlignment="1">
      <alignment horizontal="center" vertical="justify"/>
    </xf>
    <xf numFmtId="0" fontId="0" fillId="0" borderId="1" xfId="0" applyBorder="1"/>
    <xf numFmtId="14" fontId="149" fillId="0" borderId="40" xfId="0" applyNumberFormat="1" applyFont="1" applyBorder="1" applyAlignment="1">
      <alignment horizontal="center"/>
    </xf>
    <xf numFmtId="49" fontId="149" fillId="0" borderId="1" xfId="3" applyNumberFormat="1" applyFont="1" applyBorder="1" applyAlignment="1" applyProtection="1">
      <alignment horizontal="center" vertical="center"/>
      <protection locked="0"/>
    </xf>
    <xf numFmtId="165" fontId="149" fillId="0" borderId="1" xfId="10" applyNumberFormat="1" applyFont="1" applyBorder="1" applyAlignment="1" applyProtection="1">
      <alignment horizontal="right" vertical="center"/>
      <protection locked="0"/>
    </xf>
    <xf numFmtId="0" fontId="160" fillId="0" borderId="1" xfId="0" applyFont="1" applyBorder="1" applyAlignment="1" applyProtection="1">
      <alignment horizontal="center" vertical="center"/>
      <protection locked="0"/>
    </xf>
    <xf numFmtId="0" fontId="161" fillId="0" borderId="1" xfId="0" applyFont="1" applyBorder="1" applyAlignment="1" applyProtection="1">
      <alignment horizontal="center" vertical="center"/>
      <protection locked="0"/>
    </xf>
    <xf numFmtId="0" fontId="161" fillId="0" borderId="1" xfId="0" applyFont="1" applyBorder="1" applyAlignment="1" applyProtection="1">
      <alignment horizontal="center" vertical="center" wrapText="1"/>
      <protection locked="0"/>
    </xf>
    <xf numFmtId="7" fontId="166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160" fillId="26" borderId="1" xfId="0" applyFont="1" applyFill="1" applyBorder="1" applyAlignment="1" applyProtection="1">
      <alignment horizontal="center" vertical="center" wrapText="1"/>
      <protection locked="0"/>
    </xf>
    <xf numFmtId="0" fontId="160" fillId="0" borderId="1" xfId="0" applyFont="1" applyBorder="1" applyAlignment="1" applyProtection="1">
      <alignment horizontal="center" vertical="center" wrapText="1"/>
      <protection locked="0"/>
    </xf>
    <xf numFmtId="14" fontId="160" fillId="0" borderId="7" xfId="0" applyNumberFormat="1" applyFont="1" applyBorder="1" applyAlignment="1" applyProtection="1">
      <alignment horizontal="center" vertical="center" readingOrder="1"/>
      <protection locked="0"/>
    </xf>
    <xf numFmtId="0" fontId="166" fillId="0" borderId="1" xfId="13" applyFont="1" applyBorder="1" applyAlignment="1" applyProtection="1">
      <alignment horizontal="center" vertical="center"/>
      <protection locked="0"/>
    </xf>
    <xf numFmtId="49" fontId="161" fillId="0" borderId="1" xfId="528" applyNumberFormat="1" applyFont="1" applyBorder="1" applyAlignment="1" applyProtection="1">
      <alignment horizontal="center" vertical="center" wrapText="1" readingOrder="1"/>
      <protection locked="0"/>
    </xf>
    <xf numFmtId="0" fontId="161" fillId="0" borderId="1" xfId="0" applyFont="1" applyBorder="1" applyAlignment="1" applyProtection="1">
      <alignment horizontal="center"/>
      <protection locked="0"/>
    </xf>
    <xf numFmtId="0" fontId="161" fillId="0" borderId="1" xfId="0" applyFont="1" applyBorder="1" applyAlignment="1" applyProtection="1">
      <alignment horizontal="center" vertical="justify"/>
      <protection locked="0"/>
    </xf>
    <xf numFmtId="14" fontId="160" fillId="0" borderId="1" xfId="0" applyNumberFormat="1" applyFont="1" applyBorder="1" applyAlignment="1" applyProtection="1">
      <alignment horizontal="center" vertical="center" readingOrder="1"/>
      <protection locked="0"/>
    </xf>
    <xf numFmtId="14" fontId="160" fillId="0" borderId="1" xfId="0" applyNumberFormat="1" applyFont="1" applyBorder="1" applyAlignment="1" applyProtection="1">
      <alignment horizontal="center" vertical="center"/>
      <protection locked="0"/>
    </xf>
    <xf numFmtId="0" fontId="166" fillId="0" borderId="1" xfId="13" applyFont="1" applyBorder="1" applyAlignment="1" applyProtection="1">
      <alignment horizontal="center" vertical="center" wrapText="1"/>
      <protection locked="0"/>
    </xf>
    <xf numFmtId="14" fontId="160" fillId="0" borderId="8" xfId="0" applyNumberFormat="1" applyFont="1" applyBorder="1" applyAlignment="1" applyProtection="1">
      <alignment horizontal="center" vertical="center" readingOrder="1"/>
      <protection locked="0"/>
    </xf>
    <xf numFmtId="0" fontId="71" fillId="0" borderId="1" xfId="13" applyBorder="1" applyAlignment="1" applyProtection="1">
      <alignment horizontal="center" vertical="center" wrapText="1"/>
      <protection locked="0"/>
    </xf>
    <xf numFmtId="0" fontId="160" fillId="0" borderId="1" xfId="0" applyFont="1" applyBorder="1" applyAlignment="1" applyProtection="1">
      <alignment horizontal="center"/>
      <protection locked="0"/>
    </xf>
    <xf numFmtId="0" fontId="160" fillId="0" borderId="1" xfId="0" applyFont="1" applyBorder="1" applyAlignment="1" applyProtection="1">
      <alignment horizontal="center" wrapText="1"/>
      <protection locked="0"/>
    </xf>
    <xf numFmtId="14" fontId="160" fillId="0" borderId="8" xfId="0" applyNumberFormat="1" applyFont="1" applyBorder="1" applyAlignment="1" applyProtection="1">
      <alignment horizontal="center"/>
      <protection locked="0"/>
    </xf>
    <xf numFmtId="14" fontId="160" fillId="0" borderId="7" xfId="0" applyNumberFormat="1" applyFont="1" applyBorder="1" applyAlignment="1" applyProtection="1">
      <alignment horizontal="center"/>
      <protection locked="0"/>
    </xf>
    <xf numFmtId="0" fontId="166" fillId="0" borderId="1" xfId="13" applyFont="1" applyBorder="1" applyAlignment="1" applyProtection="1">
      <alignment horizontal="center" wrapText="1"/>
      <protection locked="0"/>
    </xf>
    <xf numFmtId="0" fontId="160" fillId="0" borderId="1" xfId="0" applyFont="1" applyBorder="1" applyAlignment="1" applyProtection="1">
      <alignment horizontal="center" vertical="justify" wrapText="1"/>
      <protection locked="0"/>
    </xf>
    <xf numFmtId="0" fontId="160" fillId="0" borderId="7" xfId="0" applyFont="1" applyBorder="1" applyAlignment="1" applyProtection="1">
      <alignment horizontal="center" vertical="justify"/>
      <protection locked="0"/>
    </xf>
    <xf numFmtId="0" fontId="166" fillId="0" borderId="1" xfId="13" applyFont="1" applyBorder="1" applyAlignment="1" applyProtection="1">
      <alignment horizontal="center"/>
      <protection locked="0"/>
    </xf>
    <xf numFmtId="0" fontId="160" fillId="0" borderId="6" xfId="0" applyFont="1" applyBorder="1" applyAlignment="1" applyProtection="1">
      <alignment horizontal="center" vertical="justify"/>
      <protection locked="0"/>
    </xf>
    <xf numFmtId="0" fontId="166" fillId="0" borderId="5" xfId="13" applyFont="1" applyBorder="1" applyAlignment="1" applyProtection="1">
      <alignment horizontal="center"/>
      <protection locked="0"/>
    </xf>
    <xf numFmtId="14" fontId="160" fillId="26" borderId="8" xfId="0" applyNumberFormat="1" applyFont="1" applyFill="1" applyBorder="1" applyAlignment="1" applyProtection="1">
      <alignment horizontal="center" vertical="center" readingOrder="1"/>
      <protection locked="0"/>
    </xf>
    <xf numFmtId="0" fontId="166" fillId="26" borderId="1" xfId="13" applyFont="1" applyFill="1" applyBorder="1" applyAlignment="1" applyProtection="1">
      <alignment horizontal="center" vertical="center"/>
      <protection locked="0"/>
    </xf>
    <xf numFmtId="0" fontId="162" fillId="0" borderId="1" xfId="528" applyFont="1" applyBorder="1" applyAlignment="1" applyProtection="1">
      <alignment horizontal="center" vertical="center"/>
      <protection locked="0"/>
    </xf>
    <xf numFmtId="0" fontId="162" fillId="0" borderId="1" xfId="528" applyFont="1" applyBorder="1" applyAlignment="1" applyProtection="1">
      <alignment horizontal="center" vertical="center" wrapText="1"/>
      <protection locked="0"/>
    </xf>
    <xf numFmtId="49" fontId="161" fillId="0" borderId="1" xfId="0" applyNumberFormat="1" applyFont="1" applyBorder="1" applyAlignment="1" applyProtection="1">
      <alignment horizontal="center" vertical="center" readingOrder="1"/>
      <protection locked="0"/>
    </xf>
    <xf numFmtId="49" fontId="166" fillId="0" borderId="1" xfId="13" applyNumberFormat="1" applyFont="1" applyFill="1" applyBorder="1" applyAlignment="1" applyProtection="1">
      <alignment horizontal="center" vertical="center"/>
      <protection locked="0"/>
    </xf>
    <xf numFmtId="0" fontId="166" fillId="0" borderId="1" xfId="13" applyFont="1" applyBorder="1" applyAlignment="1">
      <alignment horizontal="center"/>
    </xf>
    <xf numFmtId="49" fontId="160" fillId="0" borderId="1" xfId="0" applyNumberFormat="1" applyFont="1" applyBorder="1" applyAlignment="1">
      <alignment horizontal="center" vertical="center"/>
    </xf>
    <xf numFmtId="0" fontId="160" fillId="0" borderId="1" xfId="0" applyFont="1" applyBorder="1" applyAlignment="1">
      <alignment horizontal="center" vertical="center"/>
    </xf>
    <xf numFmtId="0" fontId="160" fillId="0" borderId="1" xfId="0" applyFont="1" applyBorder="1" applyAlignment="1">
      <alignment horizontal="center" vertical="center" wrapText="1"/>
    </xf>
    <xf numFmtId="14" fontId="160" fillId="0" borderId="7" xfId="0" applyNumberFormat="1" applyFont="1" applyBorder="1" applyAlignment="1">
      <alignment horizontal="center" vertical="center"/>
    </xf>
    <xf numFmtId="0" fontId="160" fillId="0" borderId="1" xfId="0" applyFont="1" applyBorder="1" applyAlignment="1" applyProtection="1">
      <alignment horizontal="justify" vertical="center"/>
      <protection locked="0"/>
    </xf>
    <xf numFmtId="0" fontId="166" fillId="0" borderId="1" xfId="13" applyFont="1" applyBorder="1" applyAlignment="1">
      <alignment horizontal="justify" vertical="center"/>
    </xf>
    <xf numFmtId="49" fontId="160" fillId="0" borderId="1" xfId="0" applyNumberFormat="1" applyFont="1" applyBorder="1" applyAlignment="1" applyProtection="1">
      <alignment horizontal="center"/>
      <protection locked="0"/>
    </xf>
    <xf numFmtId="49" fontId="160" fillId="0" borderId="1" xfId="0" applyNumberFormat="1" applyFont="1" applyBorder="1" applyProtection="1">
      <protection locked="0"/>
    </xf>
    <xf numFmtId="49" fontId="166" fillId="0" borderId="1" xfId="13" applyNumberFormat="1" applyFont="1" applyBorder="1" applyAlignment="1" applyProtection="1">
      <alignment horizontal="center"/>
      <protection locked="0"/>
    </xf>
    <xf numFmtId="49" fontId="160" fillId="26" borderId="1" xfId="0" applyNumberFormat="1" applyFont="1" applyFill="1" applyBorder="1" applyAlignment="1" applyProtection="1">
      <alignment horizontal="center"/>
      <protection locked="0"/>
    </xf>
    <xf numFmtId="0" fontId="160" fillId="26" borderId="1" xfId="0" applyFont="1" applyFill="1" applyBorder="1" applyAlignment="1" applyProtection="1">
      <alignment horizontal="center"/>
      <protection locked="0"/>
    </xf>
    <xf numFmtId="0" fontId="160" fillId="26" borderId="1" xfId="0" applyFont="1" applyFill="1" applyBorder="1" applyAlignment="1" applyProtection="1">
      <alignment horizontal="center" wrapText="1"/>
      <protection locked="0"/>
    </xf>
    <xf numFmtId="14" fontId="160" fillId="26" borderId="1" xfId="0" applyNumberFormat="1" applyFont="1" applyFill="1" applyBorder="1" applyAlignment="1" applyProtection="1">
      <alignment horizontal="center" readingOrder="1"/>
      <protection locked="0"/>
    </xf>
    <xf numFmtId="0" fontId="160" fillId="26" borderId="1" xfId="0" applyFont="1" applyFill="1" applyBorder="1" applyProtection="1">
      <protection locked="0"/>
    </xf>
    <xf numFmtId="0" fontId="71" fillId="26" borderId="1" xfId="13" applyFill="1" applyBorder="1" applyProtection="1">
      <protection locked="0"/>
    </xf>
    <xf numFmtId="0" fontId="26" fillId="0" borderId="1" xfId="0" applyFont="1" applyBorder="1" applyAlignment="1">
      <alignment horizontal="center"/>
    </xf>
    <xf numFmtId="0" fontId="73" fillId="0" borderId="1" xfId="528" applyFont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71" fillId="0" borderId="1" xfId="13" applyBorder="1" applyAlignment="1">
      <alignment horizontal="center"/>
    </xf>
    <xf numFmtId="49" fontId="149" fillId="0" borderId="40" xfId="0" applyNumberFormat="1" applyFont="1" applyBorder="1" applyAlignment="1">
      <alignment horizontal="center" vertical="center"/>
    </xf>
    <xf numFmtId="0" fontId="149" fillId="26" borderId="40" xfId="0" applyFont="1" applyFill="1" applyBorder="1" applyAlignment="1" applyProtection="1">
      <alignment horizontal="center" vertical="center"/>
      <protection locked="0"/>
    </xf>
    <xf numFmtId="49" fontId="148" fillId="0" borderId="40" xfId="0" applyNumberFormat="1" applyFont="1" applyBorder="1" applyAlignment="1" applyProtection="1">
      <alignment horizontal="center" vertical="center"/>
      <protection locked="0"/>
    </xf>
    <xf numFmtId="49" fontId="152" fillId="0" borderId="40" xfId="528" applyNumberFormat="1" applyFont="1" applyBorder="1" applyAlignment="1" applyProtection="1">
      <alignment horizontal="center" vertical="center" wrapText="1"/>
      <protection locked="0"/>
    </xf>
    <xf numFmtId="0" fontId="149" fillId="26" borderId="40" xfId="0" applyFont="1" applyFill="1" applyBorder="1" applyAlignment="1" applyProtection="1">
      <alignment horizontal="center" wrapText="1"/>
      <protection locked="0"/>
    </xf>
    <xf numFmtId="0" fontId="25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" fontId="21" fillId="0" borderId="1" xfId="3" applyNumberFormat="1" applyFont="1" applyBorder="1" applyAlignment="1" applyProtection="1">
      <alignment vertical="center"/>
      <protection locked="0"/>
    </xf>
    <xf numFmtId="44" fontId="39" fillId="11" borderId="1" xfId="10" applyFont="1" applyFill="1" applyBorder="1" applyAlignment="1" applyProtection="1">
      <protection locked="0"/>
    </xf>
    <xf numFmtId="49" fontId="149" fillId="0" borderId="40" xfId="0" applyNumberFormat="1" applyFont="1" applyBorder="1" applyAlignment="1" applyProtection="1">
      <alignment horizontal="center"/>
      <protection locked="0"/>
    </xf>
    <xf numFmtId="0" fontId="75" fillId="0" borderId="0" xfId="602" applyFont="1" applyBorder="1" applyAlignment="1" applyProtection="1">
      <alignment vertical="center"/>
      <protection locked="0"/>
    </xf>
    <xf numFmtId="0" fontId="76" fillId="26" borderId="0" xfId="602" applyFont="1" applyFill="1" applyBorder="1" applyAlignment="1" applyProtection="1">
      <alignment horizontal="left" vertical="center"/>
      <protection locked="0"/>
    </xf>
    <xf numFmtId="0" fontId="76" fillId="26" borderId="0" xfId="602" applyFont="1" applyFill="1" applyBorder="1" applyAlignment="1" applyProtection="1">
      <alignment vertical="center"/>
      <protection locked="0"/>
    </xf>
    <xf numFmtId="0" fontId="74" fillId="26" borderId="0" xfId="1536" applyFont="1" applyFill="1" applyProtection="1">
      <protection locked="0"/>
    </xf>
    <xf numFmtId="0" fontId="76" fillId="26" borderId="0" xfId="1536" applyFont="1" applyFill="1" applyProtection="1">
      <protection locked="0"/>
    </xf>
    <xf numFmtId="0" fontId="77" fillId="0" borderId="0" xfId="602" applyFont="1" applyBorder="1" applyAlignment="1" applyProtection="1">
      <alignment horizontal="center" vertical="center"/>
      <protection locked="0"/>
    </xf>
    <xf numFmtId="0" fontId="77" fillId="0" borderId="0" xfId="602" applyFont="1" applyBorder="1" applyAlignment="1" applyProtection="1">
      <alignment horizontal="left" vertical="center"/>
      <protection locked="0"/>
    </xf>
    <xf numFmtId="1" fontId="77" fillId="0" borderId="0" xfId="602" applyNumberFormat="1" applyFont="1" applyBorder="1" applyAlignment="1" applyProtection="1">
      <alignment horizontal="center" vertical="center"/>
      <protection locked="0"/>
    </xf>
    <xf numFmtId="171" fontId="77" fillId="0" borderId="0" xfId="1612" applyNumberFormat="1" applyFont="1" applyBorder="1" applyAlignment="1" applyProtection="1">
      <alignment horizontal="center" vertical="center"/>
      <protection locked="0"/>
    </xf>
    <xf numFmtId="0" fontId="77" fillId="0" borderId="0" xfId="602" applyFont="1" applyBorder="1" applyAlignment="1" applyProtection="1">
      <alignment vertical="center"/>
      <protection locked="0"/>
    </xf>
    <xf numFmtId="0" fontId="74" fillId="0" borderId="0" xfId="602" applyFont="1" applyBorder="1" applyAlignment="1" applyProtection="1">
      <alignment horizontal="center" vertical="center"/>
      <protection locked="0"/>
    </xf>
    <xf numFmtId="0" fontId="41" fillId="0" borderId="40" xfId="0" applyFont="1" applyBorder="1" applyAlignment="1" applyProtection="1">
      <alignment horizontal="left"/>
      <protection locked="0"/>
    </xf>
    <xf numFmtId="49" fontId="169" fillId="26" borderId="1" xfId="0" applyNumberFormat="1" applyFont="1" applyFill="1" applyBorder="1" applyAlignment="1" applyProtection="1">
      <alignment horizontal="center" vertical="center" wrapText="1"/>
      <protection locked="0"/>
    </xf>
    <xf numFmtId="49" fontId="169" fillId="26" borderId="1" xfId="0" applyNumberFormat="1" applyFont="1" applyFill="1" applyBorder="1" applyAlignment="1" applyProtection="1">
      <alignment horizontal="center" vertical="center"/>
      <protection locked="0"/>
    </xf>
    <xf numFmtId="49" fontId="73" fillId="26" borderId="1" xfId="528" applyNumberFormat="1" applyFont="1" applyFill="1" applyBorder="1" applyAlignment="1" applyProtection="1">
      <alignment horizontal="center" vertical="center"/>
      <protection locked="0"/>
    </xf>
    <xf numFmtId="49" fontId="169" fillId="26" borderId="2" xfId="0" applyNumberFormat="1" applyFont="1" applyFill="1" applyBorder="1" applyAlignment="1" applyProtection="1">
      <alignment horizontal="center" vertical="center"/>
      <protection locked="0"/>
    </xf>
    <xf numFmtId="0" fontId="0" fillId="26" borderId="0" xfId="0" applyFill="1"/>
    <xf numFmtId="0" fontId="170" fillId="0" borderId="1" xfId="0" applyFont="1" applyBorder="1" applyAlignment="1">
      <alignment horizontal="right" vertical="center" wrapText="1"/>
    </xf>
    <xf numFmtId="0" fontId="154" fillId="26" borderId="0" xfId="0" applyFont="1" applyFill="1"/>
    <xf numFmtId="49" fontId="169" fillId="26" borderId="1" xfId="598" applyNumberFormat="1" applyFont="1" applyFill="1" applyBorder="1" applyAlignment="1" applyProtection="1">
      <alignment horizontal="center" vertical="center"/>
      <protection locked="0"/>
    </xf>
    <xf numFmtId="0" fontId="0" fillId="89" borderId="0" xfId="0" applyFill="1"/>
    <xf numFmtId="49" fontId="169" fillId="26" borderId="1" xfId="599" applyNumberFormat="1" applyFont="1" applyFill="1" applyBorder="1" applyAlignment="1" applyProtection="1">
      <alignment horizontal="center" vertical="center"/>
      <protection locked="0"/>
    </xf>
    <xf numFmtId="49" fontId="172" fillId="26" borderId="1" xfId="599" applyNumberFormat="1" applyFont="1" applyFill="1" applyBorder="1" applyAlignment="1">
      <alignment horizontal="center"/>
    </xf>
    <xf numFmtId="0" fontId="172" fillId="26" borderId="1" xfId="599" applyFont="1" applyFill="1" applyBorder="1" applyAlignment="1">
      <alignment horizontal="center"/>
    </xf>
    <xf numFmtId="0" fontId="170" fillId="26" borderId="1" xfId="0" applyFont="1" applyFill="1" applyBorder="1" applyAlignment="1">
      <alignment horizontal="right" vertical="center" wrapText="1"/>
    </xf>
    <xf numFmtId="0" fontId="172" fillId="26" borderId="1" xfId="598" applyFont="1" applyFill="1" applyBorder="1" applyAlignment="1">
      <alignment horizontal="center"/>
    </xf>
    <xf numFmtId="0" fontId="169" fillId="26" borderId="4" xfId="598" applyFont="1" applyFill="1" applyBorder="1" applyAlignment="1" applyProtection="1">
      <alignment horizontal="center"/>
      <protection locked="0"/>
    </xf>
    <xf numFmtId="49" fontId="169" fillId="26" borderId="1" xfId="598" applyNumberFormat="1" applyFont="1" applyFill="1" applyBorder="1" applyAlignment="1" applyProtection="1">
      <alignment horizontal="center"/>
      <protection locked="0"/>
    </xf>
    <xf numFmtId="0" fontId="169" fillId="26" borderId="1" xfId="598" applyFont="1" applyFill="1" applyBorder="1" applyAlignment="1" applyProtection="1">
      <alignment horizontal="center"/>
      <protection locked="0"/>
    </xf>
    <xf numFmtId="49" fontId="154" fillId="26" borderId="1" xfId="0" applyNumberFormat="1" applyFont="1" applyFill="1" applyBorder="1" applyAlignment="1" applyProtection="1">
      <alignment horizontal="center" vertical="center"/>
      <protection locked="0"/>
    </xf>
    <xf numFmtId="49" fontId="169" fillId="0" borderId="1" xfId="0" applyNumberFormat="1" applyFont="1" applyBorder="1" applyAlignment="1" applyProtection="1">
      <alignment horizontal="center" vertical="center"/>
      <protection locked="0"/>
    </xf>
    <xf numFmtId="49" fontId="169" fillId="0" borderId="2" xfId="0" applyNumberFormat="1" applyFont="1" applyBorder="1" applyAlignment="1" applyProtection="1">
      <alignment horizontal="center" vertical="center"/>
      <protection locked="0"/>
    </xf>
    <xf numFmtId="49" fontId="169" fillId="0" borderId="1" xfId="0" applyNumberFormat="1" applyFont="1" applyBorder="1" applyAlignment="1" applyProtection="1">
      <alignment horizontal="right" vertical="center"/>
      <protection locked="0"/>
    </xf>
    <xf numFmtId="49" fontId="16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8" fillId="0" borderId="1" xfId="0" applyFont="1" applyBorder="1" applyAlignment="1">
      <alignment horizontal="center"/>
    </xf>
    <xf numFmtId="49" fontId="149" fillId="0" borderId="40" xfId="0" applyNumberFormat="1" applyFont="1" applyBorder="1" applyAlignment="1" applyProtection="1">
      <alignment horizontal="center" vertical="center"/>
      <protection locked="0"/>
    </xf>
    <xf numFmtId="0" fontId="149" fillId="0" borderId="40" xfId="0" applyFont="1" applyBorder="1"/>
    <xf numFmtId="0" fontId="149" fillId="0" borderId="40" xfId="0" applyFont="1" applyBorder="1" applyAlignment="1" applyProtection="1">
      <alignment horizontal="left"/>
      <protection locked="0"/>
    </xf>
    <xf numFmtId="49" fontId="149" fillId="0" borderId="41" xfId="0" applyNumberFormat="1" applyFont="1" applyBorder="1" applyAlignment="1" applyProtection="1">
      <alignment horizontal="center"/>
      <protection locked="0"/>
    </xf>
    <xf numFmtId="0" fontId="76" fillId="26" borderId="0" xfId="508" applyFont="1" applyFill="1" applyProtection="1">
      <protection locked="0"/>
    </xf>
    <xf numFmtId="0" fontId="149" fillId="0" borderId="40" xfId="0" applyFont="1" applyBorder="1" applyAlignment="1" applyProtection="1">
      <alignment horizontal="center"/>
      <protection locked="0"/>
    </xf>
    <xf numFmtId="0" fontId="149" fillId="0" borderId="40" xfId="508" applyFont="1" applyBorder="1" applyAlignment="1" applyProtection="1">
      <alignment horizontal="center"/>
      <protection locked="0"/>
    </xf>
    <xf numFmtId="49" fontId="149" fillId="0" borderId="40" xfId="602" applyNumberFormat="1" applyFont="1" applyBorder="1" applyAlignment="1" applyProtection="1">
      <alignment horizontal="center" vertical="center"/>
      <protection locked="0"/>
    </xf>
    <xf numFmtId="0" fontId="149" fillId="0" borderId="40" xfId="602" applyFont="1" applyBorder="1" applyAlignment="1" applyProtection="1">
      <alignment horizontal="center" vertical="center"/>
      <protection locked="0"/>
    </xf>
    <xf numFmtId="0" fontId="149" fillId="0" borderId="40" xfId="508" applyFont="1" applyBorder="1" applyAlignment="1" applyProtection="1">
      <alignment horizontal="center" wrapText="1"/>
      <protection locked="0"/>
    </xf>
    <xf numFmtId="1" fontId="149" fillId="0" borderId="41" xfId="602" applyNumberFormat="1" applyFont="1" applyBorder="1" applyAlignment="1" applyProtection="1">
      <alignment horizontal="center" vertical="center"/>
      <protection locked="0"/>
    </xf>
    <xf numFmtId="1" fontId="149" fillId="0" borderId="40" xfId="602" applyNumberFormat="1" applyFont="1" applyBorder="1" applyAlignment="1" applyProtection="1">
      <alignment horizontal="center" vertical="center"/>
      <protection locked="0"/>
    </xf>
    <xf numFmtId="0" fontId="149" fillId="0" borderId="40" xfId="1536" applyFont="1" applyBorder="1" applyAlignment="1" applyProtection="1">
      <alignment horizontal="left"/>
      <protection locked="0"/>
    </xf>
    <xf numFmtId="4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 wrapText="1"/>
      <protection locked="0"/>
    </xf>
    <xf numFmtId="43" fontId="41" fillId="0" borderId="0" xfId="3" applyFont="1" applyFill="1" applyBorder="1" applyAlignment="1" applyProtection="1">
      <alignment horizontal="right"/>
      <protection locked="0"/>
    </xf>
    <xf numFmtId="0" fontId="17" fillId="26" borderId="1" xfId="0" applyFont="1" applyFill="1" applyBorder="1" applyAlignment="1">
      <alignment horizontal="center" vertical="center" wrapText="1"/>
    </xf>
    <xf numFmtId="0" fontId="169" fillId="26" borderId="1" xfId="0" applyFont="1" applyFill="1" applyBorder="1" applyAlignment="1" applyProtection="1">
      <alignment horizontal="center" vertical="center"/>
      <protection locked="0"/>
    </xf>
    <xf numFmtId="0" fontId="170" fillId="0" borderId="1" xfId="0" applyFont="1" applyBorder="1" applyAlignment="1">
      <alignment vertical="center" wrapText="1"/>
    </xf>
    <xf numFmtId="0" fontId="169" fillId="26" borderId="1" xfId="599" applyFont="1" applyFill="1" applyBorder="1" applyAlignment="1" applyProtection="1">
      <alignment horizontal="center" vertical="center"/>
      <protection locked="0"/>
    </xf>
    <xf numFmtId="0" fontId="169" fillId="26" borderId="1" xfId="598" applyFont="1" applyFill="1" applyBorder="1" applyAlignment="1" applyProtection="1">
      <alignment horizontal="center" vertical="center"/>
      <protection locked="0"/>
    </xf>
    <xf numFmtId="0" fontId="0" fillId="91" borderId="0" xfId="0" applyFill="1"/>
    <xf numFmtId="0" fontId="169" fillId="26" borderId="1" xfId="600" applyFont="1" applyFill="1" applyBorder="1" applyAlignment="1" applyProtection="1">
      <alignment horizontal="center" vertical="center"/>
      <protection locked="0"/>
    </xf>
    <xf numFmtId="0" fontId="169" fillId="0" borderId="1" xfId="0" applyFont="1" applyBorder="1" applyAlignment="1" applyProtection="1">
      <alignment horizontal="center" vertical="center"/>
      <protection locked="0"/>
    </xf>
    <xf numFmtId="0" fontId="154" fillId="26" borderId="1" xfId="0" applyFont="1" applyFill="1" applyBorder="1" applyAlignment="1" applyProtection="1">
      <alignment horizontal="center" vertical="center"/>
      <protection locked="0"/>
    </xf>
    <xf numFmtId="49" fontId="154" fillId="26" borderId="2" xfId="0" applyNumberFormat="1" applyFont="1" applyFill="1" applyBorder="1" applyAlignment="1" applyProtection="1">
      <alignment horizontal="center" vertical="center"/>
      <protection locked="0"/>
    </xf>
    <xf numFmtId="49" fontId="154" fillId="26" borderId="1" xfId="599" applyNumberFormat="1" applyFont="1" applyFill="1" applyBorder="1" applyAlignment="1" applyProtection="1">
      <alignment horizontal="center" vertical="center"/>
      <protection locked="0"/>
    </xf>
    <xf numFmtId="0" fontId="173" fillId="0" borderId="1" xfId="0" applyFont="1" applyBorder="1" applyAlignment="1">
      <alignment vertical="center" wrapText="1"/>
    </xf>
    <xf numFmtId="0" fontId="173" fillId="26" borderId="1" xfId="0" applyFont="1" applyFill="1" applyBorder="1" applyAlignment="1">
      <alignment horizontal="right" vertical="center" wrapText="1"/>
    </xf>
    <xf numFmtId="49" fontId="154" fillId="26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26" borderId="1" xfId="0" applyFont="1" applyFill="1" applyBorder="1" applyAlignment="1">
      <alignment horizontal="center" vertical="center" wrapText="1"/>
    </xf>
    <xf numFmtId="49" fontId="154" fillId="0" borderId="1" xfId="0" applyNumberFormat="1" applyFont="1" applyBorder="1" applyAlignment="1" applyProtection="1">
      <alignment horizontal="center" vertical="center"/>
      <protection locked="0"/>
    </xf>
    <xf numFmtId="0" fontId="154" fillId="0" borderId="1" xfId="0" applyFont="1" applyBorder="1" applyAlignment="1" applyProtection="1">
      <alignment horizontal="center" vertical="center"/>
      <protection locked="0"/>
    </xf>
    <xf numFmtId="1" fontId="0" fillId="0" borderId="40" xfId="0" applyNumberFormat="1" applyBorder="1" applyAlignment="1">
      <alignment horizontal="center"/>
    </xf>
    <xf numFmtId="49" fontId="149" fillId="0" borderId="40" xfId="3" applyNumberFormat="1" applyFont="1" applyFill="1" applyBorder="1" applyAlignment="1" applyProtection="1">
      <alignment horizontal="center" vertical="center"/>
      <protection locked="0"/>
    </xf>
    <xf numFmtId="0" fontId="149" fillId="26" borderId="1" xfId="0" applyFont="1" applyFill="1" applyBorder="1" applyAlignment="1" applyProtection="1">
      <alignment horizontal="center" vertical="center"/>
      <protection locked="0"/>
    </xf>
    <xf numFmtId="49" fontId="148" fillId="0" borderId="1" xfId="0" applyNumberFormat="1" applyFont="1" applyBorder="1" applyAlignment="1" applyProtection="1">
      <alignment horizontal="center" vertical="center"/>
      <protection locked="0"/>
    </xf>
    <xf numFmtId="0" fontId="149" fillId="0" borderId="1" xfId="0" applyFont="1" applyBorder="1" applyAlignment="1">
      <alignment horizontal="center"/>
    </xf>
    <xf numFmtId="0" fontId="152" fillId="0" borderId="1" xfId="528" applyFont="1" applyBorder="1" applyAlignment="1" applyProtection="1">
      <alignment horizontal="center"/>
      <protection locked="0"/>
    </xf>
    <xf numFmtId="14" fontId="149" fillId="0" borderId="1" xfId="0" applyNumberFormat="1" applyFont="1" applyBorder="1" applyAlignment="1">
      <alignment horizontal="center"/>
    </xf>
    <xf numFmtId="0" fontId="149" fillId="0" borderId="1" xfId="0" applyFont="1" applyBorder="1"/>
    <xf numFmtId="174" fontId="148" fillId="0" borderId="40" xfId="0" applyNumberFormat="1" applyFont="1" applyBorder="1" applyAlignment="1" applyProtection="1">
      <alignment horizontal="center"/>
      <protection locked="0"/>
    </xf>
    <xf numFmtId="44" fontId="0" fillId="0" borderId="40" xfId="10" applyFont="1" applyBorder="1" applyAlignment="1" applyProtection="1">
      <protection locked="0"/>
    </xf>
    <xf numFmtId="173" fontId="94" fillId="13" borderId="40" xfId="0" applyNumberFormat="1" applyFont="1" applyFill="1" applyBorder="1"/>
    <xf numFmtId="44" fontId="94" fillId="13" borderId="40" xfId="10" applyFont="1" applyFill="1" applyBorder="1" applyAlignment="1" applyProtection="1"/>
    <xf numFmtId="0" fontId="94" fillId="13" borderId="40" xfId="0" applyFont="1" applyFill="1" applyBorder="1" applyAlignment="1">
      <alignment horizontal="center"/>
    </xf>
    <xf numFmtId="0" fontId="36" fillId="0" borderId="1" xfId="0" applyFont="1" applyBorder="1" applyAlignment="1" applyProtection="1">
      <alignment horizontal="center"/>
      <protection locked="0"/>
    </xf>
    <xf numFmtId="49" fontId="58" fillId="0" borderId="40" xfId="602" applyNumberFormat="1" applyFont="1" applyBorder="1" applyAlignment="1" applyProtection="1">
      <alignment horizontal="center" vertical="center"/>
      <protection locked="0"/>
    </xf>
    <xf numFmtId="0" fontId="90" fillId="0" borderId="40" xfId="507" applyFont="1" applyBorder="1" applyAlignment="1">
      <alignment horizontal="center" vertical="center" wrapText="1"/>
    </xf>
    <xf numFmtId="169" fontId="91" fillId="0" borderId="40" xfId="503" applyNumberFormat="1" applyFont="1" applyBorder="1" applyAlignment="1">
      <alignment vertical="center"/>
    </xf>
    <xf numFmtId="0" fontId="90" fillId="0" borderId="40" xfId="507" applyFont="1" applyBorder="1" applyAlignment="1">
      <alignment horizontal="center"/>
    </xf>
    <xf numFmtId="169" fontId="47" fillId="92" borderId="40" xfId="503" applyNumberFormat="1" applyFont="1" applyFill="1" applyBorder="1" applyAlignment="1">
      <alignment horizontal="center" vertical="center"/>
    </xf>
    <xf numFmtId="169" fontId="47" fillId="92" borderId="40" xfId="503" applyNumberFormat="1" applyFont="1" applyFill="1" applyBorder="1" applyAlignment="1">
      <alignment vertical="center"/>
    </xf>
    <xf numFmtId="169" fontId="174" fillId="93" borderId="40" xfId="0" applyNumberFormat="1" applyFont="1" applyFill="1" applyBorder="1" applyAlignment="1">
      <alignment horizontal="right" vertical="center"/>
    </xf>
    <xf numFmtId="169" fontId="175" fillId="93" borderId="40" xfId="0" applyNumberFormat="1" applyFont="1" applyFill="1" applyBorder="1" applyAlignment="1">
      <alignment vertical="center"/>
    </xf>
    <xf numFmtId="0" fontId="91" fillId="0" borderId="40" xfId="507" applyFont="1" applyBorder="1" applyAlignment="1">
      <alignment horizontal="center" vertical="center"/>
    </xf>
    <xf numFmtId="169" fontId="92" fillId="26" borderId="40" xfId="0" applyNumberFormat="1" applyFont="1" applyFill="1" applyBorder="1" applyAlignment="1">
      <alignment vertical="center"/>
    </xf>
    <xf numFmtId="169" fontId="174" fillId="94" borderId="40" xfId="0" applyNumberFormat="1" applyFont="1" applyFill="1" applyBorder="1" applyAlignment="1">
      <alignment horizontal="right" vertical="center"/>
    </xf>
    <xf numFmtId="169" fontId="175" fillId="94" borderId="40" xfId="0" applyNumberFormat="1" applyFont="1" applyFill="1" applyBorder="1" applyAlignment="1">
      <alignment vertical="center"/>
    </xf>
    <xf numFmtId="0" fontId="90" fillId="0" borderId="40" xfId="507" applyFont="1" applyBorder="1" applyAlignment="1">
      <alignment horizontal="center" vertical="center"/>
    </xf>
    <xf numFmtId="169" fontId="92" fillId="95" borderId="40" xfId="0" applyNumberFormat="1" applyFont="1" applyFill="1" applyBorder="1" applyAlignment="1">
      <alignment vertical="center"/>
    </xf>
    <xf numFmtId="169" fontId="92" fillId="0" borderId="40" xfId="0" applyNumberFormat="1" applyFont="1" applyBorder="1" applyAlignment="1">
      <alignment vertical="center"/>
    </xf>
    <xf numFmtId="43" fontId="91" fillId="0" borderId="40" xfId="3" applyFont="1" applyBorder="1" applyAlignment="1" applyProtection="1">
      <alignment vertical="center"/>
      <protection locked="0"/>
    </xf>
    <xf numFmtId="43" fontId="34" fillId="13" borderId="40" xfId="3" applyFont="1" applyFill="1" applyBorder="1" applyProtection="1"/>
    <xf numFmtId="171" fontId="46" fillId="13" borderId="40" xfId="602" applyNumberFormat="1" applyFont="1" applyFill="1" applyBorder="1" applyAlignment="1" applyProtection="1">
      <alignment horizontal="center" vertical="center" wrapText="1"/>
      <protection locked="0"/>
    </xf>
    <xf numFmtId="171" fontId="46" fillId="28" borderId="40" xfId="602" applyNumberFormat="1" applyFont="1" applyFill="1" applyBorder="1" applyAlignment="1" applyProtection="1">
      <alignment horizontal="center" vertical="center" wrapText="1"/>
      <protection locked="0"/>
    </xf>
    <xf numFmtId="0" fontId="90" fillId="0" borderId="40" xfId="507" applyFont="1" applyBorder="1" applyAlignment="1" applyProtection="1">
      <alignment horizontal="center" vertical="center" wrapText="1"/>
      <protection locked="0"/>
    </xf>
    <xf numFmtId="169" fontId="91" fillId="0" borderId="40" xfId="503" applyNumberFormat="1" applyFont="1" applyBorder="1" applyAlignment="1" applyProtection="1">
      <alignment vertical="center"/>
      <protection locked="0"/>
    </xf>
    <xf numFmtId="169" fontId="92" fillId="26" borderId="40" xfId="0" applyNumberFormat="1" applyFont="1" applyFill="1" applyBorder="1" applyAlignment="1" applyProtection="1">
      <alignment vertical="center"/>
      <protection locked="0"/>
    </xf>
    <xf numFmtId="169" fontId="92" fillId="95" borderId="40" xfId="0" applyNumberFormat="1" applyFont="1" applyFill="1" applyBorder="1" applyAlignment="1" applyProtection="1">
      <alignment vertical="center"/>
      <protection locked="0"/>
    </xf>
    <xf numFmtId="169" fontId="92" fillId="0" borderId="40" xfId="0" applyNumberFormat="1" applyFont="1" applyBorder="1" applyAlignment="1" applyProtection="1">
      <alignment vertical="center"/>
      <protection locked="0"/>
    </xf>
    <xf numFmtId="0" fontId="36" fillId="0" borderId="0" xfId="507" applyFont="1" applyProtection="1">
      <protection locked="0"/>
    </xf>
    <xf numFmtId="43" fontId="34" fillId="13" borderId="40" xfId="579" applyFont="1" applyFill="1" applyBorder="1" applyProtection="1"/>
    <xf numFmtId="43" fontId="69" fillId="32" borderId="40" xfId="507" applyNumberFormat="1" applyFont="1" applyFill="1" applyBorder="1"/>
    <xf numFmtId="2" fontId="149" fillId="0" borderId="40" xfId="595" applyNumberFormat="1" applyFont="1" applyBorder="1" applyAlignment="1" applyProtection="1">
      <alignment horizontal="center" vertical="center"/>
    </xf>
    <xf numFmtId="165" fontId="149" fillId="0" borderId="40" xfId="1612" applyNumberFormat="1" applyFont="1" applyBorder="1" applyAlignment="1" applyProtection="1">
      <alignment horizontal="right" vertical="center"/>
    </xf>
    <xf numFmtId="0" fontId="76" fillId="0" borderId="0" xfId="602" applyFont="1" applyBorder="1" applyAlignment="1" applyProtection="1">
      <alignment horizontal="left" vertical="center"/>
      <protection locked="0"/>
    </xf>
    <xf numFmtId="0" fontId="76" fillId="0" borderId="0" xfId="602" applyFont="1" applyBorder="1" applyAlignment="1" applyProtection="1">
      <alignment vertical="center"/>
      <protection locked="0"/>
    </xf>
    <xf numFmtId="165" fontId="76" fillId="0" borderId="40" xfId="1612" applyNumberFormat="1" applyFont="1" applyBorder="1" applyAlignment="1" applyProtection="1">
      <alignment horizontal="right" vertical="center"/>
    </xf>
    <xf numFmtId="0" fontId="46" fillId="13" borderId="40" xfId="602" applyFont="1" applyFill="1" applyBorder="1" applyAlignment="1" applyProtection="1">
      <alignment horizontal="center" vertical="center" wrapText="1"/>
    </xf>
    <xf numFmtId="0" fontId="46" fillId="13" borderId="40" xfId="602" applyFont="1" applyFill="1" applyBorder="1" applyAlignment="1" applyProtection="1">
      <alignment horizontal="center" vertical="center"/>
    </xf>
    <xf numFmtId="171" fontId="46" fillId="13" borderId="40" xfId="1612" applyNumberFormat="1" applyFont="1" applyFill="1" applyBorder="1" applyAlignment="1" applyProtection="1">
      <alignment horizontal="center" vertical="center" wrapText="1"/>
    </xf>
    <xf numFmtId="0" fontId="76" fillId="0" borderId="0" xfId="508" applyFont="1" applyProtection="1">
      <protection locked="0"/>
    </xf>
    <xf numFmtId="0" fontId="74" fillId="0" borderId="0" xfId="1536" applyFont="1" applyProtection="1">
      <protection locked="0"/>
    </xf>
    <xf numFmtId="0" fontId="76" fillId="0" borderId="0" xfId="1536" applyFont="1" applyProtection="1">
      <protection locked="0"/>
    </xf>
    <xf numFmtId="169" fontId="150" fillId="26" borderId="2" xfId="594" applyNumberFormat="1" applyFont="1" applyFill="1" applyBorder="1" applyAlignment="1" applyProtection="1">
      <alignment vertical="center" wrapText="1"/>
      <protection locked="0"/>
    </xf>
    <xf numFmtId="0" fontId="59" fillId="13" borderId="2" xfId="533" applyFont="1" applyFill="1" applyBorder="1" applyAlignment="1" applyProtection="1">
      <alignment horizontal="center" vertical="center" wrapText="1"/>
      <protection locked="0"/>
    </xf>
    <xf numFmtId="171" fontId="91" fillId="0" borderId="0" xfId="503" applyNumberFormat="1" applyFont="1" applyAlignment="1" applyProtection="1">
      <alignment vertical="center"/>
      <protection locked="0"/>
    </xf>
    <xf numFmtId="0" fontId="59" fillId="21" borderId="2" xfId="503" applyFont="1" applyFill="1" applyBorder="1" applyAlignment="1" applyProtection="1">
      <alignment horizontal="center" vertical="center" wrapText="1"/>
      <protection locked="0"/>
    </xf>
    <xf numFmtId="0" fontId="70" fillId="0" borderId="0" xfId="503" applyAlignment="1">
      <alignment vertical="center"/>
    </xf>
    <xf numFmtId="177" fontId="76" fillId="26" borderId="40" xfId="587" applyNumberFormat="1" applyFont="1" applyFill="1" applyBorder="1" applyAlignment="1" applyProtection="1">
      <alignment horizontal="right" vertical="center"/>
      <protection locked="0"/>
    </xf>
    <xf numFmtId="2" fontId="76" fillId="0" borderId="40" xfId="1612" applyNumberFormat="1" applyFont="1" applyBorder="1" applyAlignment="1" applyProtection="1">
      <alignment horizontal="right" vertical="center"/>
    </xf>
    <xf numFmtId="0" fontId="154" fillId="0" borderId="0" xfId="0" applyFont="1"/>
    <xf numFmtId="0" fontId="171" fillId="0" borderId="0" xfId="528" applyFont="1" applyAlignment="1" applyProtection="1">
      <alignment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49" fontId="154" fillId="26" borderId="40" xfId="0" applyNumberFormat="1" applyFont="1" applyFill="1" applyBorder="1" applyAlignment="1" applyProtection="1">
      <alignment horizontal="center" vertical="center"/>
      <protection locked="0"/>
    </xf>
    <xf numFmtId="0" fontId="173" fillId="0" borderId="40" xfId="0" applyFont="1" applyBorder="1" applyAlignment="1">
      <alignment vertical="center" wrapText="1"/>
    </xf>
    <xf numFmtId="49" fontId="154" fillId="26" borderId="40" xfId="599" applyNumberFormat="1" applyFont="1" applyFill="1" applyBorder="1" applyAlignment="1" applyProtection="1">
      <alignment horizontal="center" vertical="center"/>
      <protection locked="0"/>
    </xf>
    <xf numFmtId="49" fontId="154" fillId="26" borderId="40" xfId="598" applyNumberFormat="1" applyFont="1" applyFill="1" applyBorder="1" applyAlignment="1" applyProtection="1">
      <alignment horizontal="center" vertical="center"/>
      <protection locked="0"/>
    </xf>
    <xf numFmtId="0" fontId="173" fillId="26" borderId="40" xfId="0" applyFont="1" applyFill="1" applyBorder="1" applyAlignment="1">
      <alignment vertical="center" wrapText="1"/>
    </xf>
    <xf numFmtId="0" fontId="173" fillId="0" borderId="40" xfId="0" applyFont="1" applyBorder="1" applyAlignment="1">
      <alignment horizontal="right" vertical="center" wrapText="1"/>
    </xf>
    <xf numFmtId="0" fontId="173" fillId="26" borderId="40" xfId="0" applyFont="1" applyFill="1" applyBorder="1" applyAlignment="1">
      <alignment horizontal="right" vertical="center" wrapText="1"/>
    </xf>
    <xf numFmtId="49" fontId="179" fillId="0" borderId="40" xfId="0" applyNumberFormat="1" applyFont="1" applyBorder="1" applyAlignment="1">
      <alignment horizontal="center"/>
    </xf>
    <xf numFmtId="49" fontId="74" fillId="26" borderId="40" xfId="0" applyNumberFormat="1" applyFont="1" applyFill="1" applyBorder="1" applyAlignment="1" applyProtection="1">
      <alignment horizontal="center" vertical="center"/>
      <protection locked="0"/>
    </xf>
    <xf numFmtId="49" fontId="154" fillId="0" borderId="40" xfId="528" applyNumberFormat="1" applyFont="1" applyBorder="1" applyAlignment="1" applyProtection="1">
      <alignment horizontal="center" vertical="center" wrapText="1" readingOrder="1"/>
      <protection locked="0"/>
    </xf>
    <xf numFmtId="49" fontId="154" fillId="0" borderId="40" xfId="596" applyNumberFormat="1" applyFont="1" applyFill="1" applyBorder="1" applyAlignment="1" applyProtection="1">
      <alignment horizontal="center" vertical="center" wrapText="1"/>
      <protection locked="0"/>
    </xf>
    <xf numFmtId="14" fontId="154" fillId="0" borderId="40" xfId="2155" applyNumberFormat="1" applyFont="1" applyBorder="1" applyAlignment="1" applyProtection="1">
      <alignment horizontal="center" vertical="center" wrapText="1" readingOrder="1"/>
      <protection locked="0"/>
    </xf>
    <xf numFmtId="49" fontId="154" fillId="26" borderId="40" xfId="0" applyNumberFormat="1" applyFont="1" applyFill="1" applyBorder="1" applyAlignment="1" applyProtection="1">
      <alignment horizontal="center"/>
      <protection locked="0"/>
    </xf>
    <xf numFmtId="0" fontId="154" fillId="26" borderId="40" xfId="0" applyFont="1" applyFill="1" applyBorder="1" applyAlignment="1" applyProtection="1">
      <alignment horizontal="center" vertical="center"/>
      <protection locked="0"/>
    </xf>
    <xf numFmtId="49" fontId="73" fillId="26" borderId="40" xfId="528" applyNumberFormat="1" applyFont="1" applyFill="1" applyBorder="1" applyAlignment="1" applyProtection="1">
      <alignment horizontal="center" vertical="center"/>
      <protection locked="0"/>
    </xf>
    <xf numFmtId="0" fontId="154" fillId="26" borderId="40" xfId="599" applyFont="1" applyFill="1" applyBorder="1" applyAlignment="1" applyProtection="1">
      <alignment horizontal="center" vertical="center"/>
      <protection locked="0"/>
    </xf>
    <xf numFmtId="0" fontId="154" fillId="26" borderId="40" xfId="598" applyFont="1" applyFill="1" applyBorder="1" applyAlignment="1" applyProtection="1">
      <alignment horizontal="center" vertical="center"/>
      <protection locked="0"/>
    </xf>
    <xf numFmtId="0" fontId="16" fillId="26" borderId="40" xfId="0" applyFont="1" applyFill="1" applyBorder="1" applyAlignment="1">
      <alignment horizontal="center"/>
    </xf>
    <xf numFmtId="4" fontId="76" fillId="0" borderId="40" xfId="1612" applyNumberFormat="1" applyFont="1" applyBorder="1" applyAlignment="1" applyProtection="1">
      <alignment horizontal="right" vertical="center"/>
    </xf>
    <xf numFmtId="165" fontId="74" fillId="0" borderId="0" xfId="602" applyNumberFormat="1" applyFont="1" applyBorder="1" applyAlignment="1" applyProtection="1">
      <alignment horizontal="center" vertical="center"/>
      <protection locked="0"/>
    </xf>
    <xf numFmtId="2" fontId="74" fillId="0" borderId="0" xfId="602" applyNumberFormat="1" applyFont="1" applyBorder="1" applyAlignment="1" applyProtection="1">
      <alignment horizontal="center" vertical="center"/>
      <protection locked="0"/>
    </xf>
    <xf numFmtId="44" fontId="14" fillId="0" borderId="40" xfId="10" applyFont="1" applyBorder="1" applyAlignment="1" applyProtection="1">
      <protection locked="0"/>
    </xf>
    <xf numFmtId="0" fontId="154" fillId="0" borderId="40" xfId="0" applyFont="1" applyBorder="1" applyAlignment="1" applyProtection="1">
      <alignment horizontal="center" vertical="center"/>
      <protection locked="0"/>
    </xf>
    <xf numFmtId="0" fontId="154" fillId="0" borderId="40" xfId="0" applyFont="1" applyBorder="1" applyAlignment="1" applyProtection="1">
      <alignment horizontal="center" vertical="center" wrapText="1"/>
      <protection locked="0"/>
    </xf>
    <xf numFmtId="14" fontId="13" fillId="0" borderId="40" xfId="0" applyNumberFormat="1" applyFont="1" applyBorder="1" applyAlignment="1" applyProtection="1">
      <alignment horizontal="center" vertical="center"/>
      <protection locked="0"/>
    </xf>
    <xf numFmtId="0" fontId="13" fillId="26" borderId="40" xfId="0" applyFont="1" applyFill="1" applyBorder="1" applyAlignment="1" applyProtection="1">
      <alignment horizontal="center" vertical="center" wrapText="1"/>
      <protection locked="0"/>
    </xf>
    <xf numFmtId="49" fontId="154" fillId="0" borderId="40" xfId="0" applyNumberFormat="1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 wrapText="1"/>
      <protection locked="0"/>
    </xf>
    <xf numFmtId="49" fontId="154" fillId="0" borderId="40" xfId="0" applyNumberFormat="1" applyFont="1" applyBorder="1" applyAlignment="1" applyProtection="1">
      <alignment horizontal="center"/>
      <protection locked="0"/>
    </xf>
    <xf numFmtId="0" fontId="154" fillId="0" borderId="40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4" fontId="13" fillId="0" borderId="1" xfId="3" applyNumberFormat="1" applyFont="1" applyBorder="1" applyAlignment="1" applyProtection="1">
      <alignment vertical="center"/>
      <protection locked="0"/>
    </xf>
    <xf numFmtId="2" fontId="76" fillId="26" borderId="40" xfId="587" applyNumberFormat="1" applyFont="1" applyFill="1" applyBorder="1" applyAlignment="1" applyProtection="1">
      <alignment horizontal="right" vertical="center"/>
      <protection locked="0"/>
    </xf>
    <xf numFmtId="2" fontId="73" fillId="26" borderId="40" xfId="1612" applyNumberFormat="1" applyFont="1" applyFill="1" applyBorder="1" applyAlignment="1" applyProtection="1">
      <alignment horizontal="right" vertical="center"/>
      <protection locked="0"/>
    </xf>
    <xf numFmtId="2" fontId="73" fillId="26" borderId="40" xfId="587" applyNumberFormat="1" applyFont="1" applyFill="1" applyBorder="1" applyAlignment="1" applyProtection="1">
      <alignment horizontal="right" vertical="center"/>
      <protection locked="0"/>
    </xf>
    <xf numFmtId="49" fontId="154" fillId="26" borderId="40" xfId="3" applyNumberFormat="1" applyFont="1" applyFill="1" applyBorder="1" applyAlignment="1" applyProtection="1">
      <alignment horizontal="center" vertical="center"/>
      <protection locked="0"/>
    </xf>
    <xf numFmtId="49" fontId="161" fillId="26" borderId="1" xfId="0" applyNumberFormat="1" applyFont="1" applyFill="1" applyBorder="1" applyAlignment="1" applyProtection="1">
      <alignment horizontal="center" vertical="center"/>
      <protection locked="0"/>
    </xf>
    <xf numFmtId="49" fontId="160" fillId="0" borderId="1" xfId="0" applyNumberFormat="1" applyFont="1" applyBorder="1" applyAlignment="1" applyProtection="1">
      <alignment horizontal="center" vertical="center"/>
      <protection locked="0"/>
    </xf>
    <xf numFmtId="49" fontId="161" fillId="0" borderId="1" xfId="0" applyNumberFormat="1" applyFont="1" applyBorder="1" applyAlignment="1" applyProtection="1">
      <alignment horizontal="center"/>
      <protection locked="0"/>
    </xf>
    <xf numFmtId="49" fontId="161" fillId="0" borderId="1" xfId="0" applyNumberFormat="1" applyFont="1" applyBorder="1" applyAlignment="1" applyProtection="1">
      <alignment horizontal="center" vertical="justify"/>
      <protection locked="0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175" fontId="76" fillId="26" borderId="1" xfId="1612" applyNumberFormat="1" applyFont="1" applyFill="1" applyBorder="1" applyAlignment="1" applyProtection="1">
      <alignment horizontal="right" vertical="center"/>
      <protection locked="0"/>
    </xf>
    <xf numFmtId="0" fontId="181" fillId="28" borderId="40" xfId="602" applyFont="1" applyFill="1" applyBorder="1" applyAlignment="1" applyProtection="1">
      <alignment horizontal="center" vertical="center" wrapText="1"/>
    </xf>
    <xf numFmtId="0" fontId="181" fillId="28" borderId="40" xfId="602" applyFont="1" applyFill="1" applyBorder="1" applyAlignment="1" applyProtection="1">
      <alignment horizontal="center" vertical="center"/>
    </xf>
    <xf numFmtId="1" fontId="181" fillId="28" borderId="40" xfId="602" applyNumberFormat="1" applyFont="1" applyFill="1" applyBorder="1" applyAlignment="1" applyProtection="1">
      <alignment horizontal="center" vertical="center" wrapText="1"/>
    </xf>
    <xf numFmtId="171" fontId="181" fillId="28" borderId="40" xfId="1612" applyNumberFormat="1" applyFont="1" applyFill="1" applyBorder="1" applyAlignment="1" applyProtection="1">
      <alignment horizontal="center" vertical="center" wrapText="1"/>
    </xf>
    <xf numFmtId="49" fontId="154" fillId="26" borderId="48" xfId="599" applyNumberFormat="1" applyFont="1" applyFill="1" applyBorder="1" applyAlignment="1" applyProtection="1">
      <alignment horizontal="center" vertical="center"/>
      <protection locked="0"/>
    </xf>
    <xf numFmtId="0" fontId="154" fillId="26" borderId="48" xfId="0" applyFont="1" applyFill="1" applyBorder="1" applyAlignment="1" applyProtection="1">
      <alignment horizontal="center" vertical="center"/>
      <protection locked="0"/>
    </xf>
    <xf numFmtId="49" fontId="73" fillId="26" borderId="48" xfId="528" applyNumberFormat="1" applyFont="1" applyFill="1" applyBorder="1" applyAlignment="1" applyProtection="1">
      <alignment horizontal="center" vertical="center"/>
      <protection locked="0"/>
    </xf>
    <xf numFmtId="49" fontId="154" fillId="26" borderId="48" xfId="0" applyNumberFormat="1" applyFont="1" applyFill="1" applyBorder="1" applyAlignment="1" applyProtection="1">
      <alignment horizontal="center" vertical="center"/>
      <protection locked="0"/>
    </xf>
    <xf numFmtId="2" fontId="76" fillId="0" borderId="48" xfId="1612" applyNumberFormat="1" applyFont="1" applyBorder="1" applyAlignment="1" applyProtection="1">
      <alignment horizontal="right" vertical="center"/>
    </xf>
    <xf numFmtId="49" fontId="154" fillId="26" borderId="48" xfId="598" applyNumberFormat="1" applyFont="1" applyFill="1" applyBorder="1" applyAlignment="1" applyProtection="1">
      <alignment horizontal="center" vertical="center"/>
      <protection locked="0"/>
    </xf>
    <xf numFmtId="169" fontId="90" fillId="35" borderId="2" xfId="503" applyNumberFormat="1" applyFont="1" applyFill="1" applyBorder="1" applyAlignment="1">
      <alignment horizontal="left" vertical="center"/>
    </xf>
    <xf numFmtId="169" fontId="90" fillId="35" borderId="3" xfId="503" applyNumberFormat="1" applyFont="1" applyFill="1" applyBorder="1" applyAlignment="1">
      <alignment horizontal="left" vertical="center"/>
    </xf>
    <xf numFmtId="169" fontId="90" fillId="35" borderId="4" xfId="503" applyNumberFormat="1" applyFont="1" applyFill="1" applyBorder="1" applyAlignment="1">
      <alignment horizontal="left" vertical="center"/>
    </xf>
    <xf numFmtId="14" fontId="37" fillId="0" borderId="1" xfId="0" applyNumberFormat="1" applyFont="1" applyBorder="1" applyAlignment="1" applyProtection="1">
      <alignment horizontal="center"/>
      <protection locked="0"/>
    </xf>
    <xf numFmtId="0" fontId="37" fillId="0" borderId="40" xfId="0" applyFont="1" applyBorder="1" applyAlignment="1" applyProtection="1">
      <alignment horizontal="center"/>
      <protection locked="0"/>
    </xf>
    <xf numFmtId="44" fontId="37" fillId="0" borderId="40" xfId="0" applyNumberFormat="1" applyFont="1" applyBorder="1" applyAlignment="1" applyProtection="1">
      <alignment horizontal="right"/>
      <protection locked="0"/>
    </xf>
    <xf numFmtId="3" fontId="37" fillId="0" borderId="40" xfId="0" applyNumberFormat="1" applyFont="1" applyBorder="1" applyAlignment="1" applyProtection="1">
      <alignment horizontal="center"/>
      <protection locked="0"/>
    </xf>
    <xf numFmtId="0" fontId="37" fillId="0" borderId="1" xfId="0" applyFont="1" applyBorder="1" applyAlignment="1" applyProtection="1">
      <alignment horizontal="center"/>
      <protection locked="0"/>
    </xf>
    <xf numFmtId="44" fontId="37" fillId="0" borderId="1" xfId="0" applyNumberFormat="1" applyFont="1" applyBorder="1" applyAlignment="1" applyProtection="1">
      <alignment horizontal="right"/>
      <protection locked="0"/>
    </xf>
    <xf numFmtId="14" fontId="37" fillId="0" borderId="40" xfId="0" applyNumberFormat="1" applyFont="1" applyBorder="1" applyAlignment="1" applyProtection="1">
      <alignment horizontal="center"/>
      <protection locked="0"/>
    </xf>
    <xf numFmtId="44" fontId="46" fillId="13" borderId="0" xfId="0" applyNumberFormat="1" applyFont="1" applyFill="1" applyAlignment="1">
      <alignment horizontal="right"/>
    </xf>
    <xf numFmtId="44" fontId="46" fillId="13" borderId="52" xfId="0" applyNumberFormat="1" applyFont="1" applyFill="1" applyBorder="1" applyAlignment="1">
      <alignment horizontal="right"/>
    </xf>
    <xf numFmtId="0" fontId="45" fillId="0" borderId="0" xfId="0" applyFont="1" applyProtection="1">
      <protection locked="0"/>
    </xf>
    <xf numFmtId="0" fontId="182" fillId="0" borderId="0" xfId="0" applyFont="1" applyProtection="1">
      <protection locked="0"/>
    </xf>
    <xf numFmtId="44" fontId="46" fillId="13" borderId="52" xfId="0" applyNumberFormat="1" applyFont="1" applyFill="1" applyBorder="1"/>
    <xf numFmtId="0" fontId="0" fillId="0" borderId="0" xfId="0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52" fillId="4" borderId="6" xfId="0" applyFont="1" applyFill="1" applyBorder="1" applyAlignment="1">
      <alignment horizontal="center" vertical="center"/>
    </xf>
    <xf numFmtId="8" fontId="37" fillId="0" borderId="40" xfId="0" applyNumberFormat="1" applyFont="1" applyBorder="1" applyAlignment="1" applyProtection="1">
      <alignment horizontal="right"/>
      <protection locked="0"/>
    </xf>
    <xf numFmtId="0" fontId="187" fillId="0" borderId="0" xfId="2157" applyFont="1"/>
    <xf numFmtId="178" fontId="187" fillId="0" borderId="0" xfId="2157" applyNumberFormat="1" applyFont="1" applyAlignment="1">
      <alignment horizontal="center" vertical="center"/>
    </xf>
    <xf numFmtId="0" fontId="187" fillId="0" borderId="0" xfId="2157" applyFont="1" applyAlignment="1">
      <alignment horizontal="left"/>
    </xf>
    <xf numFmtId="169" fontId="187" fillId="0" borderId="0" xfId="2157" applyNumberFormat="1" applyFont="1" applyAlignment="1">
      <alignment horizontal="right"/>
    </xf>
    <xf numFmtId="0" fontId="186" fillId="0" borderId="0" xfId="2157"/>
    <xf numFmtId="0" fontId="189" fillId="0" borderId="49" xfId="2157" applyFont="1" applyBorder="1"/>
    <xf numFmtId="0" fontId="189" fillId="0" borderId="50" xfId="2157" applyFont="1" applyBorder="1"/>
    <xf numFmtId="0" fontId="189" fillId="0" borderId="0" xfId="2157" applyFont="1"/>
    <xf numFmtId="0" fontId="190" fillId="102" borderId="56" xfId="2157" applyFont="1" applyFill="1" applyBorder="1" applyAlignment="1">
      <alignment horizontal="center" vertical="center"/>
    </xf>
    <xf numFmtId="0" fontId="190" fillId="102" borderId="40" xfId="2157" applyFont="1" applyFill="1" applyBorder="1" applyAlignment="1">
      <alignment horizontal="center" vertical="center"/>
    </xf>
    <xf numFmtId="0" fontId="190" fillId="102" borderId="40" xfId="2157" applyFont="1" applyFill="1" applyBorder="1" applyAlignment="1">
      <alignment horizontal="center" vertical="center" wrapText="1"/>
    </xf>
    <xf numFmtId="0" fontId="190" fillId="102" borderId="57" xfId="2157" applyFont="1" applyFill="1" applyBorder="1" applyAlignment="1">
      <alignment horizontal="center" vertical="center" wrapText="1"/>
    </xf>
    <xf numFmtId="0" fontId="190" fillId="0" borderId="0" xfId="2157" applyFont="1" applyAlignment="1">
      <alignment horizontal="center" vertical="center"/>
    </xf>
    <xf numFmtId="180" fontId="186" fillId="0" borderId="40" xfId="2157" applyNumberFormat="1" applyBorder="1"/>
    <xf numFmtId="0" fontId="190" fillId="0" borderId="40" xfId="2157" applyFont="1" applyBorder="1" applyAlignment="1">
      <alignment horizontal="center" vertical="center"/>
    </xf>
    <xf numFmtId="179" fontId="191" fillId="0" borderId="40" xfId="2158" applyFont="1" applyBorder="1" applyAlignment="1" applyProtection="1">
      <alignment horizontal="center" vertical="center"/>
    </xf>
    <xf numFmtId="4" fontId="190" fillId="0" borderId="40" xfId="2158" applyNumberFormat="1" applyFont="1" applyBorder="1" applyAlignment="1" applyProtection="1">
      <alignment horizontal="center" vertical="center"/>
    </xf>
    <xf numFmtId="179" fontId="190" fillId="0" borderId="57" xfId="2158" applyFont="1" applyBorder="1" applyAlignment="1" applyProtection="1">
      <alignment horizontal="center" vertical="center"/>
    </xf>
    <xf numFmtId="0" fontId="190" fillId="0" borderId="56" xfId="2157" applyFont="1" applyBorder="1" applyAlignment="1">
      <alignment horizontal="center" vertical="center"/>
    </xf>
    <xf numFmtId="181" fontId="192" fillId="0" borderId="40" xfId="2157" applyNumberFormat="1" applyFont="1" applyBorder="1" applyAlignment="1" applyProtection="1">
      <alignment horizontal="center"/>
      <protection locked="0"/>
    </xf>
    <xf numFmtId="0" fontId="192" fillId="0" borderId="40" xfId="2157" applyFont="1" applyBorder="1" applyAlignment="1" applyProtection="1">
      <alignment horizontal="center"/>
      <protection locked="0"/>
    </xf>
    <xf numFmtId="49" fontId="192" fillId="0" borderId="40" xfId="2157" applyNumberFormat="1" applyFont="1" applyBorder="1" applyAlignment="1" applyProtection="1">
      <alignment horizontal="center"/>
      <protection locked="0"/>
    </xf>
    <xf numFmtId="179" fontId="192" fillId="0" borderId="40" xfId="2158" applyFont="1" applyBorder="1" applyProtection="1">
      <protection locked="0"/>
    </xf>
    <xf numFmtId="179" fontId="192" fillId="0" borderId="40" xfId="2158" applyFont="1" applyBorder="1" applyAlignment="1" applyProtection="1">
      <alignment horizontal="right"/>
      <protection locked="0"/>
    </xf>
    <xf numFmtId="179" fontId="190" fillId="0" borderId="40" xfId="2158" applyFont="1" applyBorder="1" applyAlignment="1" applyProtection="1">
      <alignment horizontal="center" vertical="center"/>
    </xf>
    <xf numFmtId="0" fontId="186" fillId="0" borderId="40" xfId="2157" applyBorder="1" applyAlignment="1" applyProtection="1">
      <alignment horizontal="center"/>
      <protection locked="0"/>
    </xf>
    <xf numFmtId="2" fontId="186" fillId="0" borderId="40" xfId="2157" applyNumberFormat="1" applyBorder="1" applyAlignment="1" applyProtection="1">
      <alignment horizontal="right"/>
      <protection locked="0"/>
    </xf>
    <xf numFmtId="49" fontId="192" fillId="26" borderId="40" xfId="2157" applyNumberFormat="1" applyFont="1" applyFill="1" applyBorder="1" applyAlignment="1" applyProtection="1">
      <alignment horizontal="center"/>
      <protection locked="0"/>
    </xf>
    <xf numFmtId="43" fontId="186" fillId="0" borderId="0" xfId="2157" applyNumberFormat="1"/>
    <xf numFmtId="4" fontId="192" fillId="0" borderId="40" xfId="2157" applyNumberFormat="1" applyFont="1" applyBorder="1" applyProtection="1">
      <protection locked="0"/>
    </xf>
    <xf numFmtId="14" fontId="192" fillId="0" borderId="40" xfId="2157" applyNumberFormat="1" applyFont="1" applyBorder="1" applyAlignment="1" applyProtection="1">
      <alignment horizontal="center"/>
      <protection locked="0"/>
    </xf>
    <xf numFmtId="2" fontId="186" fillId="0" borderId="6" xfId="2157" applyNumberFormat="1" applyBorder="1" applyAlignment="1" applyProtection="1">
      <alignment horizontal="right"/>
      <protection locked="0"/>
    </xf>
    <xf numFmtId="0" fontId="186" fillId="0" borderId="0" xfId="2157" applyAlignment="1" applyProtection="1">
      <alignment horizontal="center"/>
      <protection locked="0"/>
    </xf>
    <xf numFmtId="181" fontId="186" fillId="0" borderId="40" xfId="2157" applyNumberFormat="1" applyBorder="1" applyAlignment="1" applyProtection="1">
      <alignment horizontal="center"/>
      <protection locked="0"/>
    </xf>
    <xf numFmtId="49" fontId="186" fillId="0" borderId="40" xfId="2157" applyNumberFormat="1" applyBorder="1" applyAlignment="1" applyProtection="1">
      <alignment horizontal="center"/>
      <protection locked="0"/>
    </xf>
    <xf numFmtId="179" fontId="0" fillId="0" borderId="40" xfId="2158" applyFont="1" applyBorder="1" applyProtection="1">
      <protection locked="0"/>
    </xf>
    <xf numFmtId="4" fontId="0" fillId="0" borderId="40" xfId="2158" applyNumberFormat="1" applyFont="1" applyBorder="1" applyProtection="1">
      <protection locked="0"/>
    </xf>
    <xf numFmtId="179" fontId="193" fillId="0" borderId="40" xfId="2158" applyFont="1" applyBorder="1" applyProtection="1">
      <protection locked="0"/>
    </xf>
    <xf numFmtId="0" fontId="186" fillId="0" borderId="55" xfId="2157" applyBorder="1" applyProtection="1">
      <protection locked="0"/>
    </xf>
    <xf numFmtId="179" fontId="0" fillId="0" borderId="55" xfId="2158" applyFont="1" applyBorder="1" applyProtection="1">
      <protection locked="0"/>
    </xf>
    <xf numFmtId="4" fontId="0" fillId="0" borderId="55" xfId="2158" applyNumberFormat="1" applyFont="1" applyBorder="1" applyProtection="1">
      <protection locked="0"/>
    </xf>
    <xf numFmtId="0" fontId="194" fillId="0" borderId="58" xfId="2157" applyFont="1" applyBorder="1" applyAlignment="1">
      <alignment horizontal="right" vertical="center" indent="2"/>
    </xf>
    <xf numFmtId="182" fontId="195" fillId="0" borderId="49" xfId="2158" applyNumberFormat="1" applyFont="1" applyBorder="1" applyAlignment="1" applyProtection="1">
      <alignment horizontal="center" vertical="center"/>
    </xf>
    <xf numFmtId="182" fontId="195" fillId="0" borderId="59" xfId="2158" applyNumberFormat="1" applyFont="1" applyBorder="1" applyAlignment="1" applyProtection="1">
      <alignment horizontal="center" vertical="center"/>
    </xf>
    <xf numFmtId="0" fontId="194" fillId="0" borderId="16" xfId="2157" applyFont="1" applyBorder="1" applyAlignment="1">
      <alignment horizontal="right" vertical="center" indent="2"/>
    </xf>
    <xf numFmtId="182" fontId="195" fillId="0" borderId="56" xfId="2158" applyNumberFormat="1" applyFont="1" applyBorder="1" applyAlignment="1" applyProtection="1">
      <alignment horizontal="center" vertical="center"/>
    </xf>
    <xf numFmtId="182" fontId="195" fillId="103" borderId="57" xfId="2158" applyNumberFormat="1" applyFont="1" applyFill="1" applyBorder="1" applyAlignment="1" applyProtection="1">
      <alignment horizontal="center"/>
    </xf>
    <xf numFmtId="182" fontId="195" fillId="103" borderId="56" xfId="2158" applyNumberFormat="1" applyFont="1" applyFill="1" applyBorder="1" applyAlignment="1" applyProtection="1">
      <alignment horizontal="center" vertical="center"/>
    </xf>
    <xf numFmtId="182" fontId="195" fillId="0" borderId="57" xfId="2158" applyNumberFormat="1" applyFont="1" applyBorder="1" applyAlignment="1" applyProtection="1">
      <alignment horizontal="center"/>
    </xf>
    <xf numFmtId="0" fontId="194" fillId="0" borderId="60" xfId="2157" applyFont="1" applyBorder="1" applyAlignment="1">
      <alignment horizontal="right" vertical="center" indent="2"/>
    </xf>
    <xf numFmtId="182" fontId="195" fillId="0" borderId="61" xfId="2158" applyNumberFormat="1" applyFont="1" applyBorder="1" applyAlignment="1" applyProtection="1">
      <alignment horizontal="center" vertical="center"/>
    </xf>
    <xf numFmtId="182" fontId="195" fillId="0" borderId="62" xfId="2158" applyNumberFormat="1" applyFont="1" applyBorder="1" applyAlignment="1" applyProtection="1">
      <alignment horizontal="center"/>
    </xf>
    <xf numFmtId="182" fontId="186" fillId="0" borderId="0" xfId="2157" applyNumberFormat="1"/>
    <xf numFmtId="0" fontId="196" fillId="0" borderId="0" xfId="2157" applyFont="1"/>
    <xf numFmtId="0" fontId="197" fillId="0" borderId="0" xfId="2157" applyFont="1"/>
    <xf numFmtId="0" fontId="196" fillId="0" borderId="9" xfId="2157" applyFont="1" applyBorder="1"/>
    <xf numFmtId="0" fontId="197" fillId="0" borderId="0" xfId="2157" applyFont="1" applyAlignment="1">
      <alignment horizontal="right"/>
    </xf>
    <xf numFmtId="171" fontId="196" fillId="0" borderId="0" xfId="2157" applyNumberFormat="1" applyFont="1"/>
    <xf numFmtId="0" fontId="196" fillId="0" borderId="0" xfId="2157" applyFont="1" applyAlignment="1">
      <alignment wrapText="1"/>
    </xf>
    <xf numFmtId="179" fontId="189" fillId="0" borderId="51" xfId="2158" applyFont="1" applyBorder="1" applyProtection="1">
      <protection locked="0"/>
    </xf>
    <xf numFmtId="0" fontId="186" fillId="0" borderId="55" xfId="2157" applyBorder="1" applyAlignment="1" applyProtection="1">
      <alignment horizontal="center"/>
      <protection locked="0"/>
    </xf>
    <xf numFmtId="165" fontId="10" fillId="0" borderId="1" xfId="10" applyNumberFormat="1" applyFont="1" applyBorder="1" applyAlignment="1" applyProtection="1">
      <alignment horizontal="right" vertical="center"/>
      <protection locked="0"/>
    </xf>
    <xf numFmtId="165" fontId="73" fillId="0" borderId="40" xfId="1612" applyNumberFormat="1" applyFont="1" applyBorder="1" applyAlignment="1" applyProtection="1">
      <alignment horizontal="right" vertical="center"/>
    </xf>
    <xf numFmtId="1" fontId="9" fillId="0" borderId="40" xfId="0" applyNumberFormat="1" applyFont="1" applyBorder="1" applyAlignment="1">
      <alignment horizontal="center"/>
    </xf>
    <xf numFmtId="44" fontId="8" fillId="0" borderId="40" xfId="10" applyFont="1" applyBorder="1" applyAlignment="1" applyProtection="1">
      <protection locked="0"/>
    </xf>
    <xf numFmtId="43" fontId="39" fillId="13" borderId="40" xfId="3" applyFont="1" applyFill="1" applyBorder="1" applyAlignment="1" applyProtection="1">
      <alignment wrapText="1"/>
      <protection locked="0"/>
    </xf>
    <xf numFmtId="0" fontId="149" fillId="0" borderId="50" xfId="0" applyFont="1" applyBorder="1" applyAlignment="1" applyProtection="1">
      <alignment horizontal="center" vertical="center"/>
      <protection locked="0"/>
    </xf>
    <xf numFmtId="49" fontId="149" fillId="0" borderId="50" xfId="0" applyNumberFormat="1" applyFont="1" applyBorder="1" applyAlignment="1" applyProtection="1">
      <alignment horizontal="center"/>
      <protection locked="0"/>
    </xf>
    <xf numFmtId="0" fontId="149" fillId="0" borderId="50" xfId="0" applyFont="1" applyBorder="1" applyAlignment="1" applyProtection="1">
      <alignment horizontal="left"/>
      <protection locked="0"/>
    </xf>
    <xf numFmtId="0" fontId="149" fillId="0" borderId="50" xfId="0" applyFont="1" applyBorder="1" applyAlignment="1" applyProtection="1">
      <alignment horizontal="center"/>
      <protection locked="0"/>
    </xf>
    <xf numFmtId="0" fontId="149" fillId="0" borderId="50" xfId="508" applyFont="1" applyBorder="1" applyAlignment="1" applyProtection="1">
      <alignment horizontal="center" wrapText="1"/>
      <protection locked="0"/>
    </xf>
    <xf numFmtId="1" fontId="149" fillId="0" borderId="50" xfId="602" applyNumberFormat="1" applyFont="1" applyBorder="1" applyAlignment="1" applyProtection="1">
      <alignment horizontal="center" vertical="center" wrapText="1"/>
    </xf>
    <xf numFmtId="4" fontId="76" fillId="0" borderId="50" xfId="1612" applyNumberFormat="1" applyFont="1" applyBorder="1" applyAlignment="1" applyProtection="1">
      <alignment horizontal="right" vertical="center"/>
    </xf>
    <xf numFmtId="165" fontId="76" fillId="0" borderId="50" xfId="1612" applyNumberFormat="1" applyFont="1" applyBorder="1" applyAlignment="1" applyProtection="1">
      <alignment horizontal="right" vertical="center"/>
    </xf>
    <xf numFmtId="165" fontId="76" fillId="0" borderId="51" xfId="1612" applyNumberFormat="1" applyFont="1" applyBorder="1" applyAlignment="1" applyProtection="1">
      <alignment horizontal="right" vertical="center"/>
    </xf>
    <xf numFmtId="0" fontId="149" fillId="0" borderId="40" xfId="0" applyFont="1" applyBorder="1" applyAlignment="1" applyProtection="1">
      <alignment horizontal="center" vertical="center" wrapText="1"/>
      <protection locked="0"/>
    </xf>
    <xf numFmtId="0" fontId="149" fillId="0" borderId="40" xfId="0" applyFont="1" applyBorder="1" applyAlignment="1" applyProtection="1">
      <alignment horizontal="left" vertical="center" wrapText="1"/>
      <protection locked="0"/>
    </xf>
    <xf numFmtId="0" fontId="149" fillId="0" borderId="40" xfId="0" applyFont="1" applyBorder="1" applyAlignment="1" applyProtection="1">
      <alignment vertical="top" wrapText="1"/>
      <protection locked="0"/>
    </xf>
    <xf numFmtId="49" fontId="74" fillId="26" borderId="8" xfId="0" applyNumberFormat="1" applyFont="1" applyFill="1" applyBorder="1" applyAlignment="1" applyProtection="1">
      <alignment horizontal="center"/>
      <protection locked="0"/>
    </xf>
    <xf numFmtId="0" fontId="37" fillId="0" borderId="48" xfId="0" applyFont="1" applyBorder="1" applyAlignment="1" applyProtection="1">
      <alignment horizontal="center" vertical="center"/>
      <protection locked="0"/>
    </xf>
    <xf numFmtId="49" fontId="29" fillId="0" borderId="48" xfId="0" applyNumberFormat="1" applyFont="1" applyBorder="1" applyAlignment="1">
      <alignment horizontal="center" vertical="center" wrapText="1" readingOrder="1"/>
    </xf>
    <xf numFmtId="49" fontId="199" fillId="0" borderId="48" xfId="0" applyNumberFormat="1" applyFont="1" applyBorder="1" applyAlignment="1" applyProtection="1">
      <alignment horizontal="center" vertical="center" wrapText="1"/>
      <protection locked="0"/>
    </xf>
    <xf numFmtId="49" fontId="29" fillId="0" borderId="48" xfId="0" applyNumberFormat="1" applyFont="1" applyBorder="1" applyAlignment="1" applyProtection="1">
      <alignment horizontal="center" vertical="center" wrapText="1"/>
      <protection locked="0"/>
    </xf>
    <xf numFmtId="49" fontId="29" fillId="0" borderId="48" xfId="0" applyNumberFormat="1" applyFont="1" applyBorder="1" applyAlignment="1">
      <alignment horizontal="center" vertical="center" wrapText="1"/>
    </xf>
    <xf numFmtId="175" fontId="76" fillId="26" borderId="48" xfId="587" applyNumberFormat="1" applyFont="1" applyFill="1" applyBorder="1" applyAlignment="1" applyProtection="1">
      <alignment horizontal="right" vertical="center"/>
      <protection locked="0"/>
    </xf>
    <xf numFmtId="0" fontId="46" fillId="28" borderId="66" xfId="533" applyFont="1" applyFill="1" applyBorder="1" applyAlignment="1" applyProtection="1">
      <alignment horizontal="center" vertical="center" wrapText="1"/>
    </xf>
    <xf numFmtId="0" fontId="69" fillId="13" borderId="66" xfId="528" applyFont="1" applyFill="1" applyBorder="1" applyAlignment="1">
      <alignment horizontal="center" vertical="center" wrapText="1"/>
    </xf>
    <xf numFmtId="49" fontId="74" fillId="26" borderId="63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64" xfId="3" applyNumberFormat="1" applyFont="1" applyBorder="1" applyAlignment="1" applyProtection="1">
      <alignment horizontal="center" vertical="center"/>
      <protection locked="0"/>
    </xf>
    <xf numFmtId="49" fontId="74" fillId="26" borderId="64" xfId="0" applyNumberFormat="1" applyFont="1" applyFill="1" applyBorder="1" applyAlignment="1" applyProtection="1">
      <alignment horizontal="center" vertical="center" wrapText="1"/>
      <protection locked="0"/>
    </xf>
    <xf numFmtId="49" fontId="198" fillId="0" borderId="64" xfId="0" applyNumberFormat="1" applyFont="1" applyBorder="1" applyAlignment="1" applyProtection="1">
      <alignment horizontal="center" vertical="center" wrapText="1"/>
      <protection locked="0"/>
    </xf>
    <xf numFmtId="49" fontId="74" fillId="0" borderId="64" xfId="0" applyNumberFormat="1" applyFont="1" applyBorder="1" applyAlignment="1" applyProtection="1">
      <alignment horizontal="center" vertical="center" wrapText="1"/>
      <protection locked="0"/>
    </xf>
    <xf numFmtId="49" fontId="74" fillId="0" borderId="64" xfId="0" applyNumberFormat="1" applyFont="1" applyBorder="1" applyAlignment="1">
      <alignment horizontal="center" vertical="center" wrapText="1"/>
    </xf>
    <xf numFmtId="2" fontId="76" fillId="26" borderId="65" xfId="587" applyNumberFormat="1" applyFont="1" applyFill="1" applyBorder="1" applyAlignment="1" applyProtection="1">
      <alignment horizontal="right" vertical="center"/>
      <protection locked="0"/>
    </xf>
    <xf numFmtId="0" fontId="71" fillId="0" borderId="67" xfId="13" applyBorder="1"/>
    <xf numFmtId="49" fontId="154" fillId="26" borderId="68" xfId="0" applyNumberFormat="1" applyFont="1" applyFill="1" applyBorder="1" applyAlignment="1" applyProtection="1">
      <alignment horizontal="center"/>
      <protection locked="0"/>
    </xf>
    <xf numFmtId="0" fontId="71" fillId="0" borderId="67" xfId="13" applyBorder="1" applyProtection="1">
      <protection locked="0"/>
    </xf>
    <xf numFmtId="49" fontId="154" fillId="26" borderId="69" xfId="0" applyNumberFormat="1" applyFont="1" applyFill="1" applyBorder="1" applyAlignment="1" applyProtection="1">
      <alignment horizontal="center"/>
      <protection locked="0"/>
    </xf>
    <xf numFmtId="0" fontId="154" fillId="0" borderId="70" xfId="0" applyFont="1" applyBorder="1" applyAlignment="1" applyProtection="1">
      <alignment horizontal="center" vertical="center" wrapText="1"/>
      <protection locked="0"/>
    </xf>
    <xf numFmtId="0" fontId="46" fillId="28" borderId="54" xfId="533" applyFont="1" applyFill="1" applyBorder="1" applyAlignment="1" applyProtection="1">
      <alignment horizontal="center" vertical="center" wrapText="1"/>
    </xf>
    <xf numFmtId="0" fontId="69" fillId="13" borderId="54" xfId="528" applyFont="1" applyFill="1" applyBorder="1" applyAlignment="1">
      <alignment horizontal="center" vertical="center" wrapText="1"/>
    </xf>
    <xf numFmtId="1" fontId="149" fillId="0" borderId="40" xfId="602" applyNumberFormat="1" applyFont="1" applyBorder="1" applyAlignment="1" applyProtection="1">
      <alignment horizontal="center" vertical="center" wrapText="1"/>
    </xf>
    <xf numFmtId="165" fontId="76" fillId="0" borderId="67" xfId="1612" applyNumberFormat="1" applyFont="1" applyBorder="1" applyAlignment="1" applyProtection="1">
      <alignment horizontal="right" vertical="center"/>
    </xf>
    <xf numFmtId="0" fontId="149" fillId="0" borderId="70" xfId="0" applyFont="1" applyBorder="1" applyAlignment="1" applyProtection="1">
      <alignment horizontal="center" vertical="center"/>
      <protection locked="0"/>
    </xf>
    <xf numFmtId="49" fontId="149" fillId="0" borderId="70" xfId="0" applyNumberFormat="1" applyFont="1" applyBorder="1" applyAlignment="1" applyProtection="1">
      <alignment horizontal="center"/>
      <protection locked="0"/>
    </xf>
    <xf numFmtId="0" fontId="149" fillId="0" borderId="70" xfId="0" applyFont="1" applyBorder="1" applyAlignment="1" applyProtection="1">
      <alignment horizontal="left"/>
      <protection locked="0"/>
    </xf>
    <xf numFmtId="0" fontId="149" fillId="0" borderId="70" xfId="0" applyFont="1" applyBorder="1" applyAlignment="1" applyProtection="1">
      <alignment horizontal="center"/>
      <protection locked="0"/>
    </xf>
    <xf numFmtId="0" fontId="149" fillId="0" borderId="70" xfId="602" applyFont="1" applyBorder="1" applyAlignment="1" applyProtection="1">
      <alignment horizontal="center" vertical="center"/>
      <protection locked="0"/>
    </xf>
    <xf numFmtId="1" fontId="149" fillId="0" borderId="70" xfId="602" applyNumberFormat="1" applyFont="1" applyBorder="1" applyAlignment="1" applyProtection="1">
      <alignment horizontal="center" vertical="center" wrapText="1"/>
    </xf>
    <xf numFmtId="165" fontId="76" fillId="0" borderId="70" xfId="1612" applyNumberFormat="1" applyFont="1" applyBorder="1" applyAlignment="1" applyProtection="1">
      <alignment horizontal="right" vertical="center"/>
    </xf>
    <xf numFmtId="165" fontId="76" fillId="0" borderId="72" xfId="1612" applyNumberFormat="1" applyFont="1" applyBorder="1" applyAlignment="1" applyProtection="1">
      <alignment horizontal="right" vertical="center"/>
    </xf>
    <xf numFmtId="0" fontId="46" fillId="28" borderId="66" xfId="602" applyFont="1" applyFill="1" applyBorder="1" applyAlignment="1" applyProtection="1">
      <alignment horizontal="center" vertical="center" wrapText="1"/>
    </xf>
    <xf numFmtId="0" fontId="46" fillId="28" borderId="66" xfId="602" applyFont="1" applyFill="1" applyBorder="1" applyAlignment="1" applyProtection="1">
      <alignment horizontal="center" vertical="center"/>
    </xf>
    <xf numFmtId="1" fontId="46" fillId="28" borderId="66" xfId="602" applyNumberFormat="1" applyFont="1" applyFill="1" applyBorder="1" applyAlignment="1" applyProtection="1">
      <alignment horizontal="center" vertical="center" wrapText="1"/>
    </xf>
    <xf numFmtId="171" fontId="46" fillId="28" borderId="66" xfId="1612" applyNumberFormat="1" applyFont="1" applyFill="1" applyBorder="1" applyAlignment="1" applyProtection="1">
      <alignment horizontal="center" vertical="center" wrapText="1"/>
    </xf>
    <xf numFmtId="49" fontId="149" fillId="0" borderId="49" xfId="0" applyNumberFormat="1" applyFont="1" applyBorder="1" applyAlignment="1" applyProtection="1">
      <alignment horizontal="center"/>
      <protection locked="0"/>
    </xf>
    <xf numFmtId="49" fontId="149" fillId="0" borderId="50" xfId="602" applyNumberFormat="1" applyFont="1" applyBorder="1" applyAlignment="1" applyProtection="1">
      <alignment horizontal="center" vertical="center"/>
      <protection locked="0"/>
    </xf>
    <xf numFmtId="1" fontId="149" fillId="0" borderId="50" xfId="602" applyNumberFormat="1" applyFont="1" applyBorder="1" applyAlignment="1" applyProtection="1">
      <alignment horizontal="center" vertical="center"/>
      <protection locked="0"/>
    </xf>
    <xf numFmtId="49" fontId="149" fillId="0" borderId="56" xfId="0" applyNumberFormat="1" applyFont="1" applyBorder="1" applyAlignment="1" applyProtection="1">
      <alignment horizontal="center"/>
      <protection locked="0"/>
    </xf>
    <xf numFmtId="49" fontId="149" fillId="0" borderId="61" xfId="0" applyNumberFormat="1" applyFont="1" applyBorder="1" applyAlignment="1" applyProtection="1">
      <alignment horizontal="center"/>
      <protection locked="0"/>
    </xf>
    <xf numFmtId="1" fontId="149" fillId="0" borderId="70" xfId="602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/>
    </xf>
    <xf numFmtId="49" fontId="154" fillId="26" borderId="56" xfId="0" applyNumberFormat="1" applyFont="1" applyFill="1" applyBorder="1" applyAlignment="1" applyProtection="1">
      <alignment horizontal="center"/>
      <protection locked="0"/>
    </xf>
    <xf numFmtId="2" fontId="76" fillId="26" borderId="67" xfId="1612" applyNumberFormat="1" applyFont="1" applyFill="1" applyBorder="1" applyAlignment="1" applyProtection="1">
      <alignment horizontal="right" vertical="center"/>
    </xf>
    <xf numFmtId="2" fontId="76" fillId="26" borderId="74" xfId="1612" applyNumberFormat="1" applyFont="1" applyFill="1" applyBorder="1" applyAlignment="1" applyProtection="1">
      <alignment horizontal="right" vertical="center"/>
    </xf>
    <xf numFmtId="0" fontId="46" fillId="28" borderId="63" xfId="602" applyFont="1" applyFill="1" applyBorder="1" applyAlignment="1" applyProtection="1">
      <alignment horizontal="center" vertical="center" wrapText="1"/>
    </xf>
    <xf numFmtId="0" fontId="46" fillId="28" borderId="64" xfId="602" applyFont="1" applyFill="1" applyBorder="1" applyAlignment="1" applyProtection="1">
      <alignment horizontal="center" vertical="center" wrapText="1"/>
    </xf>
    <xf numFmtId="49" fontId="39" fillId="13" borderId="64" xfId="528" applyNumberFormat="1" applyFont="1" applyFill="1" applyBorder="1" applyAlignment="1">
      <alignment horizontal="center" vertical="center" wrapText="1"/>
    </xf>
    <xf numFmtId="0" fontId="39" fillId="13" borderId="64" xfId="528" applyFont="1" applyFill="1" applyBorder="1" applyAlignment="1">
      <alignment horizontal="center" vertical="center" wrapText="1"/>
    </xf>
    <xf numFmtId="0" fontId="39" fillId="13" borderId="65" xfId="528" applyFont="1" applyFill="1" applyBorder="1" applyAlignment="1">
      <alignment horizontal="center" vertical="center" wrapText="1"/>
    </xf>
    <xf numFmtId="0" fontId="173" fillId="0" borderId="48" xfId="0" applyFont="1" applyBorder="1" applyAlignment="1">
      <alignment horizontal="right" vertical="center" wrapText="1"/>
    </xf>
    <xf numFmtId="49" fontId="154" fillId="26" borderId="49" xfId="0" applyNumberFormat="1" applyFont="1" applyFill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49" fontId="154" fillId="26" borderId="50" xfId="0" applyNumberFormat="1" applyFont="1" applyFill="1" applyBorder="1" applyAlignment="1" applyProtection="1">
      <alignment horizontal="center" vertical="center"/>
      <protection locked="0"/>
    </xf>
    <xf numFmtId="0" fontId="154" fillId="26" borderId="50" xfId="0" applyFont="1" applyFill="1" applyBorder="1" applyAlignment="1" applyProtection="1">
      <alignment horizontal="center" vertical="center"/>
      <protection locked="0"/>
    </xf>
    <xf numFmtId="49" fontId="73" fillId="26" borderId="50" xfId="528" applyNumberFormat="1" applyFont="1" applyFill="1" applyBorder="1" applyAlignment="1" applyProtection="1">
      <alignment horizontal="center" vertical="center"/>
      <protection locked="0"/>
    </xf>
    <xf numFmtId="0" fontId="173" fillId="26" borderId="50" xfId="0" applyFont="1" applyFill="1" applyBorder="1" applyAlignment="1">
      <alignment vertical="center" wrapText="1"/>
    </xf>
    <xf numFmtId="2" fontId="76" fillId="26" borderId="51" xfId="1612" applyNumberFormat="1" applyFont="1" applyFill="1" applyBorder="1" applyAlignment="1" applyProtection="1">
      <alignment horizontal="right" vertical="center"/>
    </xf>
    <xf numFmtId="44" fontId="5" fillId="0" borderId="40" xfId="10" applyFont="1" applyBorder="1" applyAlignment="1" applyProtection="1">
      <protection locked="0"/>
    </xf>
    <xf numFmtId="0" fontId="4" fillId="26" borderId="40" xfId="599" applyFont="1" applyFill="1" applyBorder="1" applyAlignment="1">
      <alignment horizontal="center"/>
    </xf>
    <xf numFmtId="0" fontId="3" fillId="101" borderId="40" xfId="0" applyFont="1" applyFill="1" applyBorder="1" applyAlignment="1">
      <alignment horizontal="center" vertical="center" wrapText="1"/>
    </xf>
    <xf numFmtId="0" fontId="3" fillId="26" borderId="40" xfId="0" applyFont="1" applyFill="1" applyBorder="1" applyAlignment="1">
      <alignment horizontal="center" vertical="center" wrapText="1"/>
    </xf>
    <xf numFmtId="0" fontId="6" fillId="26" borderId="40" xfId="0" applyFont="1" applyFill="1" applyBorder="1" applyAlignment="1">
      <alignment horizontal="center" vertical="center" wrapText="1"/>
    </xf>
    <xf numFmtId="0" fontId="11" fillId="26" borderId="40" xfId="0" applyFont="1" applyFill="1" applyBorder="1" applyAlignment="1">
      <alignment horizontal="center" vertical="center" wrapText="1"/>
    </xf>
    <xf numFmtId="14" fontId="11" fillId="26" borderId="40" xfId="0" applyNumberFormat="1" applyFont="1" applyFill="1" applyBorder="1" applyAlignment="1">
      <alignment horizontal="center" vertical="center" wrapText="1"/>
    </xf>
    <xf numFmtId="49" fontId="149" fillId="0" borderId="70" xfId="602" applyNumberFormat="1" applyFont="1" applyBorder="1" applyAlignment="1" applyProtection="1">
      <alignment horizontal="center" vertical="center"/>
      <protection locked="0"/>
    </xf>
    <xf numFmtId="4" fontId="76" fillId="0" borderId="70" xfId="1612" applyNumberFormat="1" applyFont="1" applyBorder="1" applyAlignment="1" applyProtection="1">
      <alignment horizontal="right" vertical="center"/>
    </xf>
    <xf numFmtId="49" fontId="2" fillId="0" borderId="1" xfId="3" applyNumberFormat="1" applyFont="1" applyBorder="1" applyAlignment="1" applyProtection="1">
      <alignment horizontal="center" vertical="center"/>
      <protection locked="0"/>
    </xf>
    <xf numFmtId="49" fontId="2" fillId="0" borderId="40" xfId="3" applyNumberFormat="1" applyFont="1" applyFill="1" applyBorder="1" applyAlignment="1" applyProtection="1">
      <alignment horizontal="center" vertical="center"/>
      <protection locked="0"/>
    </xf>
    <xf numFmtId="49" fontId="154" fillId="26" borderId="75" xfId="0" applyNumberFormat="1" applyFont="1" applyFill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154" fillId="26" borderId="48" xfId="599" applyFont="1" applyFill="1" applyBorder="1" applyAlignment="1" applyProtection="1">
      <alignment horizontal="center" vertical="center"/>
      <protection locked="0"/>
    </xf>
    <xf numFmtId="2" fontId="76" fillId="0" borderId="73" xfId="1612" applyNumberFormat="1" applyFont="1" applyBorder="1" applyAlignment="1" applyProtection="1">
      <alignment horizontal="right" vertical="center"/>
    </xf>
    <xf numFmtId="2" fontId="76" fillId="0" borderId="67" xfId="1612" applyNumberFormat="1" applyFont="1" applyBorder="1" applyAlignment="1" applyProtection="1">
      <alignment horizontal="right" vertical="center"/>
    </xf>
    <xf numFmtId="49" fontId="154" fillId="26" borderId="61" xfId="0" applyNumberFormat="1" applyFont="1" applyFill="1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49" fontId="154" fillId="26" borderId="71" xfId="598" applyNumberFormat="1" applyFont="1" applyFill="1" applyBorder="1" applyAlignment="1" applyProtection="1">
      <alignment horizontal="center" vertical="center"/>
      <protection locked="0"/>
    </xf>
    <xf numFmtId="49" fontId="154" fillId="26" borderId="70" xfId="599" applyNumberFormat="1" applyFont="1" applyFill="1" applyBorder="1" applyAlignment="1" applyProtection="1">
      <alignment horizontal="center" vertical="center"/>
      <protection locked="0"/>
    </xf>
    <xf numFmtId="0" fontId="154" fillId="26" borderId="70" xfId="599" applyFont="1" applyFill="1" applyBorder="1" applyAlignment="1" applyProtection="1">
      <alignment horizontal="center" vertical="center"/>
      <protection locked="0"/>
    </xf>
    <xf numFmtId="0" fontId="154" fillId="26" borderId="70" xfId="0" applyFont="1" applyFill="1" applyBorder="1" applyAlignment="1" applyProtection="1">
      <alignment horizontal="center" vertical="center"/>
      <protection locked="0"/>
    </xf>
    <xf numFmtId="49" fontId="73" fillId="26" borderId="70" xfId="528" applyNumberFormat="1" applyFont="1" applyFill="1" applyBorder="1" applyAlignment="1" applyProtection="1">
      <alignment horizontal="center" vertical="center"/>
      <protection locked="0"/>
    </xf>
    <xf numFmtId="49" fontId="154" fillId="26" borderId="70" xfId="0" applyNumberFormat="1" applyFont="1" applyFill="1" applyBorder="1" applyAlignment="1" applyProtection="1">
      <alignment horizontal="center" vertical="center"/>
      <protection locked="0"/>
    </xf>
    <xf numFmtId="0" fontId="173" fillId="0" borderId="70" xfId="0" applyFont="1" applyBorder="1" applyAlignment="1">
      <alignment horizontal="right" vertical="center" wrapText="1"/>
    </xf>
    <xf numFmtId="2" fontId="76" fillId="0" borderId="72" xfId="1612" applyNumberFormat="1" applyFont="1" applyBorder="1" applyAlignment="1" applyProtection="1">
      <alignment horizontal="right" vertical="center"/>
    </xf>
    <xf numFmtId="49" fontId="148" fillId="26" borderId="76" xfId="0" applyNumberFormat="1" applyFont="1" applyFill="1" applyBorder="1" applyAlignment="1" applyProtection="1">
      <alignment horizontal="center"/>
      <protection locked="0"/>
    </xf>
    <xf numFmtId="0" fontId="149" fillId="0" borderId="77" xfId="0" applyFont="1" applyBorder="1" applyAlignment="1" applyProtection="1">
      <alignment horizontal="center" vertical="center"/>
      <protection locked="0"/>
    </xf>
    <xf numFmtId="49" fontId="148" fillId="0" borderId="77" xfId="0" applyNumberFormat="1" applyFont="1" applyBorder="1" applyAlignment="1" applyProtection="1">
      <alignment horizontal="center" vertical="center"/>
      <protection locked="0"/>
    </xf>
    <xf numFmtId="0" fontId="0" fillId="0" borderId="77" xfId="0" applyBorder="1"/>
    <xf numFmtId="175" fontId="76" fillId="26" borderId="77" xfId="1612" applyNumberFormat="1" applyFont="1" applyFill="1" applyBorder="1" applyAlignment="1" applyProtection="1">
      <alignment horizontal="right" vertical="center"/>
      <protection locked="0"/>
    </xf>
    <xf numFmtId="175" fontId="152" fillId="26" borderId="40" xfId="1612" applyNumberFormat="1" applyFont="1" applyFill="1" applyBorder="1" applyAlignment="1" applyProtection="1">
      <alignment horizontal="right" vertical="center"/>
      <protection locked="0"/>
    </xf>
    <xf numFmtId="49" fontId="202" fillId="0" borderId="40" xfId="0" applyNumberFormat="1" applyFont="1" applyBorder="1" applyAlignment="1">
      <alignment horizontal="center" vertical="center"/>
    </xf>
    <xf numFmtId="49" fontId="149" fillId="0" borderId="40" xfId="0" applyNumberFormat="1" applyFont="1" applyBorder="1" applyAlignment="1">
      <alignment horizontal="center" vertical="justify"/>
    </xf>
    <xf numFmtId="174" fontId="148" fillId="26" borderId="40" xfId="0" applyNumberFormat="1" applyFont="1" applyFill="1" applyBorder="1" applyAlignment="1" applyProtection="1">
      <alignment horizontal="center" vertical="center"/>
      <protection locked="0"/>
    </xf>
    <xf numFmtId="14" fontId="1" fillId="0" borderId="40" xfId="0" applyNumberFormat="1" applyFont="1" applyBorder="1" applyAlignment="1" applyProtection="1">
      <alignment horizontal="center" vertical="center"/>
      <protection locked="0"/>
    </xf>
    <xf numFmtId="0" fontId="148" fillId="26" borderId="40" xfId="0" applyFont="1" applyFill="1" applyBorder="1" applyAlignment="1" applyProtection="1">
      <alignment horizontal="center" vertical="center"/>
      <protection locked="0"/>
    </xf>
    <xf numFmtId="0" fontId="148" fillId="26" borderId="40" xfId="0" applyFont="1" applyFill="1" applyBorder="1" applyAlignment="1" applyProtection="1">
      <alignment horizontal="center" vertical="center" wrapText="1"/>
      <protection locked="0"/>
    </xf>
    <xf numFmtId="14" fontId="149" fillId="26" borderId="40" xfId="0" applyNumberFormat="1" applyFont="1" applyFill="1" applyBorder="1" applyAlignment="1">
      <alignment horizontal="center" vertical="center"/>
    </xf>
    <xf numFmtId="49" fontId="148" fillId="26" borderId="40" xfId="528" applyNumberFormat="1" applyFont="1" applyFill="1" applyBorder="1" applyAlignment="1" applyProtection="1">
      <alignment horizontal="center" vertical="center"/>
      <protection locked="0"/>
    </xf>
    <xf numFmtId="14" fontId="149" fillId="26" borderId="40" xfId="0" applyNumberFormat="1" applyFont="1" applyFill="1" applyBorder="1" applyAlignment="1" applyProtection="1">
      <alignment horizontal="center" vertical="center" readingOrder="1"/>
      <protection locked="0"/>
    </xf>
    <xf numFmtId="14" fontId="149" fillId="26" borderId="40" xfId="0" applyNumberFormat="1" applyFont="1" applyFill="1" applyBorder="1" applyAlignment="1" applyProtection="1">
      <alignment horizontal="center" vertical="center"/>
      <protection locked="0"/>
    </xf>
    <xf numFmtId="0" fontId="149" fillId="26" borderId="40" xfId="0" applyFont="1" applyFill="1" applyBorder="1" applyAlignment="1">
      <alignment horizontal="center" vertical="center"/>
    </xf>
    <xf numFmtId="0" fontId="149" fillId="26" borderId="40" xfId="0" applyFont="1" applyFill="1" applyBorder="1" applyAlignment="1">
      <alignment horizontal="center" vertical="justify"/>
    </xf>
    <xf numFmtId="49" fontId="149" fillId="26" borderId="40" xfId="0" applyNumberFormat="1" applyFont="1" applyFill="1" applyBorder="1" applyAlignment="1" applyProtection="1">
      <alignment horizontal="center" vertical="justify"/>
      <protection locked="0"/>
    </xf>
    <xf numFmtId="0" fontId="148" fillId="26" borderId="40" xfId="0" applyFont="1" applyFill="1" applyBorder="1" applyAlignment="1" applyProtection="1">
      <alignment horizontal="center"/>
      <protection locked="0"/>
    </xf>
    <xf numFmtId="14" fontId="149" fillId="26" borderId="40" xfId="0" applyNumberFormat="1" applyFont="1" applyFill="1" applyBorder="1" applyAlignment="1">
      <alignment horizontal="center"/>
    </xf>
    <xf numFmtId="49" fontId="154" fillId="26" borderId="76" xfId="0" applyNumberFormat="1" applyFont="1" applyFill="1" applyBorder="1" applyAlignment="1" applyProtection="1">
      <alignment horizontal="center"/>
      <protection locked="0"/>
    </xf>
    <xf numFmtId="0" fontId="13" fillId="0" borderId="77" xfId="0" applyFont="1" applyBorder="1" applyAlignment="1" applyProtection="1">
      <alignment horizontal="center" vertical="center"/>
      <protection locked="0"/>
    </xf>
    <xf numFmtId="49" fontId="154" fillId="26" borderId="77" xfId="0" applyNumberFormat="1" applyFont="1" applyFill="1" applyBorder="1" applyAlignment="1" applyProtection="1">
      <alignment horizontal="center" vertical="center"/>
      <protection locked="0"/>
    </xf>
    <xf numFmtId="0" fontId="154" fillId="0" borderId="77" xfId="0" applyFont="1" applyBorder="1" applyAlignment="1" applyProtection="1">
      <alignment horizontal="center"/>
      <protection locked="0"/>
    </xf>
    <xf numFmtId="0" fontId="154" fillId="0" borderId="77" xfId="0" applyFont="1" applyBorder="1" applyAlignment="1" applyProtection="1">
      <alignment horizontal="center" vertical="center" wrapText="1"/>
      <protection locked="0"/>
    </xf>
    <xf numFmtId="14" fontId="13" fillId="26" borderId="77" xfId="0" applyNumberFormat="1" applyFont="1" applyFill="1" applyBorder="1" applyAlignment="1" applyProtection="1">
      <alignment horizontal="center" vertical="center" readingOrder="1"/>
      <protection locked="0"/>
    </xf>
    <xf numFmtId="14" fontId="13" fillId="26" borderId="77" xfId="0" applyNumberFormat="1" applyFont="1" applyFill="1" applyBorder="1" applyAlignment="1" applyProtection="1">
      <alignment horizontal="center" vertical="justify"/>
      <protection locked="0"/>
    </xf>
    <xf numFmtId="2" fontId="73" fillId="26" borderId="77" xfId="1612" applyNumberFormat="1" applyFont="1" applyFill="1" applyBorder="1" applyAlignment="1" applyProtection="1">
      <alignment horizontal="right" vertical="center"/>
      <protection locked="0"/>
    </xf>
    <xf numFmtId="7" fontId="166" fillId="0" borderId="77" xfId="13" applyNumberFormat="1" applyFont="1" applyFill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49" fontId="180" fillId="0" borderId="0" xfId="0" applyNumberFormat="1" applyFont="1" applyBorder="1" applyAlignment="1">
      <alignment horizontal="center" vertical="center"/>
    </xf>
    <xf numFmtId="7" fontId="71" fillId="0" borderId="67" xfId="13" applyNumberFormat="1" applyFill="1" applyBorder="1" applyAlignment="1" applyProtection="1">
      <alignment horizontal="center" vertical="center" wrapText="1"/>
      <protection locked="0"/>
    </xf>
    <xf numFmtId="0" fontId="71" fillId="26" borderId="67" xfId="13" applyFill="1" applyBorder="1" applyAlignment="1" applyProtection="1">
      <alignment horizontal="center"/>
      <protection locked="0"/>
    </xf>
    <xf numFmtId="0" fontId="71" fillId="0" borderId="67" xfId="13" applyBorder="1" applyAlignment="1" applyProtection="1">
      <alignment horizontal="center" vertical="center"/>
      <protection locked="0"/>
    </xf>
    <xf numFmtId="49" fontId="12" fillId="0" borderId="40" xfId="0" applyNumberFormat="1" applyFont="1" applyBorder="1" applyAlignment="1" applyProtection="1">
      <alignment horizontal="center" vertical="center"/>
      <protection locked="0"/>
    </xf>
    <xf numFmtId="0" fontId="154" fillId="0" borderId="40" xfId="0" applyFont="1" applyBorder="1" applyAlignment="1" applyProtection="1">
      <alignment horizontal="center" vertical="justify"/>
      <protection locked="0"/>
    </xf>
    <xf numFmtId="14" fontId="13" fillId="0" borderId="77" xfId="0" applyNumberFormat="1" applyFont="1" applyBorder="1" applyAlignment="1" applyProtection="1">
      <alignment horizontal="center" vertical="center" readingOrder="1"/>
      <protection locked="0"/>
    </xf>
    <xf numFmtId="49" fontId="167" fillId="26" borderId="40" xfId="0" applyNumberFormat="1" applyFont="1" applyFill="1" applyBorder="1" applyAlignment="1" applyProtection="1">
      <alignment horizontal="center" vertical="center"/>
      <protection locked="0"/>
    </xf>
    <xf numFmtId="14" fontId="160" fillId="0" borderId="40" xfId="0" applyNumberFormat="1" applyFont="1" applyBorder="1" applyAlignment="1" applyProtection="1">
      <alignment horizontal="center" vertical="center"/>
      <protection locked="0"/>
    </xf>
    <xf numFmtId="7" fontId="166" fillId="0" borderId="67" xfId="13" applyNumberFormat="1" applyFont="1" applyFill="1" applyBorder="1" applyAlignment="1" applyProtection="1">
      <alignment horizontal="center" vertical="center" wrapText="1"/>
      <protection locked="0"/>
    </xf>
    <xf numFmtId="0" fontId="13" fillId="0" borderId="70" xfId="0" applyFont="1" applyBorder="1" applyAlignment="1" applyProtection="1">
      <alignment horizontal="center" vertical="center"/>
      <protection locked="0"/>
    </xf>
    <xf numFmtId="174" fontId="154" fillId="0" borderId="70" xfId="0" applyNumberFormat="1" applyFont="1" applyBorder="1" applyAlignment="1" applyProtection="1">
      <alignment horizontal="center" vertical="center"/>
      <protection locked="0"/>
    </xf>
    <xf numFmtId="0" fontId="154" fillId="0" borderId="70" xfId="0" applyFont="1" applyBorder="1" applyAlignment="1" applyProtection="1">
      <alignment horizontal="center" vertical="center"/>
      <protection locked="0"/>
    </xf>
    <xf numFmtId="49" fontId="154" fillId="0" borderId="70" xfId="528" applyNumberFormat="1" applyFont="1" applyBorder="1" applyAlignment="1" applyProtection="1">
      <alignment horizontal="center" vertical="center" wrapText="1" readingOrder="1"/>
      <protection locked="0"/>
    </xf>
    <xf numFmtId="14" fontId="0" fillId="0" borderId="70" xfId="0" applyNumberFormat="1" applyBorder="1" applyAlignment="1" applyProtection="1">
      <alignment horizontal="center" vertical="center"/>
      <protection locked="0"/>
    </xf>
    <xf numFmtId="2" fontId="73" fillId="26" borderId="70" xfId="1612" applyNumberFormat="1" applyFont="1" applyFill="1" applyBorder="1" applyAlignment="1" applyProtection="1">
      <alignment horizontal="right" vertical="center"/>
      <protection locked="0"/>
    </xf>
    <xf numFmtId="7" fontId="71" fillId="0" borderId="72" xfId="13" applyNumberFormat="1" applyFill="1" applyBorder="1" applyAlignment="1" applyProtection="1">
      <alignment horizontal="center" vertical="center" wrapText="1"/>
      <protection locked="0"/>
    </xf>
    <xf numFmtId="49" fontId="154" fillId="26" borderId="78" xfId="0" applyNumberFormat="1" applyFont="1" applyFill="1" applyBorder="1" applyAlignment="1" applyProtection="1">
      <alignment horizontal="center"/>
      <protection locked="0"/>
    </xf>
    <xf numFmtId="0" fontId="164" fillId="28" borderId="54" xfId="533" applyFont="1" applyFill="1" applyBorder="1" applyAlignment="1" applyProtection="1">
      <alignment horizontal="center" vertical="center" wrapText="1"/>
    </xf>
    <xf numFmtId="0" fontId="165" fillId="13" borderId="54" xfId="528" applyFont="1" applyFill="1" applyBorder="1" applyAlignment="1">
      <alignment horizontal="center" vertical="center" wrapText="1"/>
    </xf>
    <xf numFmtId="0" fontId="154" fillId="0" borderId="77" xfId="0" applyFont="1" applyBorder="1" applyAlignment="1" applyProtection="1">
      <alignment horizontal="center" vertical="center"/>
      <protection locked="0"/>
    </xf>
    <xf numFmtId="14" fontId="154" fillId="0" borderId="77" xfId="0" applyNumberFormat="1" applyFont="1" applyBorder="1" applyAlignment="1" applyProtection="1">
      <alignment horizontal="center" vertical="center" wrapText="1" readingOrder="1"/>
      <protection locked="0"/>
    </xf>
    <xf numFmtId="14" fontId="13" fillId="0" borderId="77" xfId="0" applyNumberFormat="1" applyFont="1" applyBorder="1" applyAlignment="1" applyProtection="1">
      <alignment horizontal="center" vertical="center"/>
      <protection locked="0"/>
    </xf>
    <xf numFmtId="7" fontId="71" fillId="0" borderId="79" xfId="13" applyNumberFormat="1" applyFill="1" applyBorder="1" applyAlignment="1" applyProtection="1">
      <alignment horizontal="center" vertical="center" wrapText="1"/>
      <protection locked="0"/>
    </xf>
    <xf numFmtId="0" fontId="149" fillId="26" borderId="77" xfId="0" applyFont="1" applyFill="1" applyBorder="1" applyAlignment="1" applyProtection="1">
      <alignment horizontal="center" vertical="center"/>
      <protection locked="0"/>
    </xf>
    <xf numFmtId="49" fontId="152" fillId="0" borderId="77" xfId="528" applyNumberFormat="1" applyFont="1" applyBorder="1" applyAlignment="1" applyProtection="1">
      <alignment horizontal="center" vertical="center" wrapText="1"/>
      <protection locked="0"/>
    </xf>
    <xf numFmtId="0" fontId="149" fillId="26" borderId="77" xfId="0" applyFont="1" applyFill="1" applyBorder="1" applyAlignment="1" applyProtection="1">
      <alignment horizontal="center" wrapText="1"/>
      <protection locked="0"/>
    </xf>
    <xf numFmtId="49" fontId="148" fillId="26" borderId="56" xfId="0" applyNumberFormat="1" applyFont="1" applyFill="1" applyBorder="1" applyAlignment="1" applyProtection="1">
      <alignment horizontal="center"/>
      <protection locked="0"/>
    </xf>
    <xf numFmtId="49" fontId="148" fillId="26" borderId="61" xfId="0" applyNumberFormat="1" applyFont="1" applyFill="1" applyBorder="1" applyAlignment="1" applyProtection="1">
      <alignment horizontal="center"/>
      <protection locked="0"/>
    </xf>
    <xf numFmtId="49" fontId="148" fillId="0" borderId="71" xfId="0" applyNumberFormat="1" applyFont="1" applyBorder="1" applyAlignment="1" applyProtection="1">
      <alignment horizontal="center" vertical="center"/>
      <protection locked="0"/>
    </xf>
    <xf numFmtId="0" fontId="148" fillId="26" borderId="71" xfId="0" applyFont="1" applyFill="1" applyBorder="1" applyAlignment="1" applyProtection="1">
      <alignment horizontal="center"/>
      <protection locked="0"/>
    </xf>
    <xf numFmtId="0" fontId="148" fillId="26" borderId="70" xfId="0" applyFont="1" applyFill="1" applyBorder="1" applyAlignment="1" applyProtection="1">
      <alignment horizontal="center" vertical="center" wrapText="1"/>
      <protection locked="0"/>
    </xf>
    <xf numFmtId="14" fontId="149" fillId="26" borderId="70" xfId="0" applyNumberFormat="1" applyFont="1" applyFill="1" applyBorder="1" applyAlignment="1">
      <alignment horizontal="center" vertical="center"/>
    </xf>
    <xf numFmtId="49" fontId="148" fillId="26" borderId="70" xfId="528" applyNumberFormat="1" applyFont="1" applyFill="1" applyBorder="1" applyAlignment="1" applyProtection="1">
      <alignment horizontal="center" vertical="center"/>
      <protection locked="0"/>
    </xf>
    <xf numFmtId="175" fontId="152" fillId="26" borderId="70" xfId="1612" applyNumberFormat="1" applyFont="1" applyFill="1" applyBorder="1" applyAlignment="1" applyProtection="1">
      <alignment horizontal="right" vertical="center"/>
      <protection locked="0"/>
    </xf>
    <xf numFmtId="0" fontId="71" fillId="0" borderId="72" xfId="13" applyBorder="1"/>
    <xf numFmtId="49" fontId="148" fillId="26" borderId="80" xfId="0" applyNumberFormat="1" applyFont="1" applyFill="1" applyBorder="1" applyAlignment="1" applyProtection="1">
      <alignment horizontal="center"/>
      <protection locked="0"/>
    </xf>
    <xf numFmtId="174" fontId="202" fillId="0" borderId="77" xfId="0" applyNumberFormat="1" applyFont="1" applyBorder="1" applyAlignment="1">
      <alignment horizontal="center" vertical="center"/>
    </xf>
    <xf numFmtId="0" fontId="148" fillId="26" borderId="77" xfId="0" applyFont="1" applyFill="1" applyBorder="1" applyAlignment="1" applyProtection="1">
      <alignment horizontal="center" vertical="center"/>
      <protection locked="0"/>
    </xf>
    <xf numFmtId="0" fontId="148" fillId="26" borderId="77" xfId="0" applyFont="1" applyFill="1" applyBorder="1" applyAlignment="1" applyProtection="1">
      <alignment horizontal="center" vertical="center" wrapText="1"/>
      <protection locked="0"/>
    </xf>
    <xf numFmtId="14" fontId="149" fillId="26" borderId="77" xfId="0" applyNumberFormat="1" applyFont="1" applyFill="1" applyBorder="1" applyAlignment="1">
      <alignment horizontal="center" vertical="center"/>
    </xf>
    <xf numFmtId="49" fontId="148" fillId="26" borderId="77" xfId="528" applyNumberFormat="1" applyFont="1" applyFill="1" applyBorder="1" applyAlignment="1" applyProtection="1">
      <alignment horizontal="center" vertical="center"/>
      <protection locked="0"/>
    </xf>
    <xf numFmtId="175" fontId="152" fillId="26" borderId="77" xfId="1612" applyNumberFormat="1" applyFont="1" applyFill="1" applyBorder="1" applyAlignment="1" applyProtection="1">
      <alignment horizontal="right" vertical="center"/>
      <protection locked="0"/>
    </xf>
    <xf numFmtId="0" fontId="71" fillId="0" borderId="79" xfId="13" applyBorder="1"/>
    <xf numFmtId="43" fontId="102" fillId="0" borderId="2" xfId="3" applyFont="1" applyBorder="1" applyAlignment="1" applyProtection="1">
      <alignment horizontal="center" vertical="center"/>
      <protection locked="0"/>
    </xf>
    <xf numFmtId="43" fontId="102" fillId="0" borderId="4" xfId="3" applyFont="1" applyBorder="1" applyAlignment="1" applyProtection="1">
      <alignment horizontal="center" vertical="center"/>
      <protection locked="0"/>
    </xf>
    <xf numFmtId="0" fontId="88" fillId="0" borderId="2" xfId="503" applyFont="1" applyBorder="1" applyAlignment="1">
      <alignment horizontal="left" vertical="center"/>
    </xf>
    <xf numFmtId="0" fontId="88" fillId="0" borderId="3" xfId="503" applyFont="1" applyBorder="1" applyAlignment="1">
      <alignment horizontal="left" vertical="center"/>
    </xf>
    <xf numFmtId="0" fontId="88" fillId="0" borderId="4" xfId="503" applyFont="1" applyBorder="1" applyAlignment="1">
      <alignment horizontal="left" vertical="center"/>
    </xf>
    <xf numFmtId="169" fontId="102" fillId="0" borderId="2" xfId="503" applyNumberFormat="1" applyFont="1" applyBorder="1" applyAlignment="1">
      <alignment horizontal="center" vertical="center"/>
    </xf>
    <xf numFmtId="169" fontId="102" fillId="0" borderId="4" xfId="503" applyNumberFormat="1" applyFont="1" applyBorder="1" applyAlignment="1">
      <alignment horizontal="center" vertical="center"/>
    </xf>
    <xf numFmtId="169" fontId="102" fillId="0" borderId="2" xfId="503" applyNumberFormat="1" applyFont="1" applyBorder="1" applyAlignment="1" applyProtection="1">
      <alignment horizontal="center" vertical="center"/>
      <protection locked="0"/>
    </xf>
    <xf numFmtId="169" fontId="102" fillId="0" borderId="4" xfId="503" applyNumberFormat="1" applyFont="1" applyBorder="1" applyAlignment="1" applyProtection="1">
      <alignment horizontal="center" vertical="center"/>
      <protection locked="0"/>
    </xf>
    <xf numFmtId="43" fontId="102" fillId="31" borderId="2" xfId="3" applyFont="1" applyFill="1" applyBorder="1" applyAlignment="1" applyProtection="1">
      <alignment horizontal="center" vertical="center"/>
    </xf>
    <xf numFmtId="43" fontId="102" fillId="31" borderId="4" xfId="3" applyFont="1" applyFill="1" applyBorder="1" applyAlignment="1" applyProtection="1">
      <alignment horizontal="center" vertical="center"/>
    </xf>
    <xf numFmtId="43" fontId="102" fillId="97" borderId="2" xfId="3" applyFont="1" applyFill="1" applyBorder="1" applyAlignment="1" applyProtection="1">
      <alignment horizontal="center" vertical="center"/>
    </xf>
    <xf numFmtId="43" fontId="102" fillId="97" borderId="4" xfId="3" applyFont="1" applyFill="1" applyBorder="1" applyAlignment="1" applyProtection="1">
      <alignment horizontal="center" vertical="center"/>
    </xf>
    <xf numFmtId="169" fontId="92" fillId="26" borderId="40" xfId="0" applyNumberFormat="1" applyFont="1" applyFill="1" applyBorder="1" applyAlignment="1">
      <alignment horizontal="left" vertical="center"/>
    </xf>
    <xf numFmtId="43" fontId="103" fillId="96" borderId="2" xfId="3" applyFont="1" applyFill="1" applyBorder="1" applyAlignment="1" applyProtection="1">
      <alignment horizontal="center" vertical="center"/>
    </xf>
    <xf numFmtId="43" fontId="103" fillId="96" borderId="4" xfId="3" applyFont="1" applyFill="1" applyBorder="1" applyAlignment="1" applyProtection="1">
      <alignment horizontal="center" vertical="center"/>
    </xf>
    <xf numFmtId="43" fontId="102" fillId="0" borderId="2" xfId="3" applyFont="1" applyBorder="1" applyAlignment="1" applyProtection="1">
      <alignment horizontal="center" vertical="center" wrapText="1"/>
      <protection locked="0"/>
    </xf>
    <xf numFmtId="43" fontId="102" fillId="0" borderId="4" xfId="3" applyFont="1" applyBorder="1" applyAlignment="1" applyProtection="1">
      <alignment horizontal="center" vertical="center" wrapText="1"/>
      <protection locked="0"/>
    </xf>
    <xf numFmtId="169" fontId="92" fillId="0" borderId="40" xfId="0" applyNumberFormat="1" applyFont="1" applyBorder="1" applyAlignment="1">
      <alignment horizontal="left" vertical="center"/>
    </xf>
    <xf numFmtId="169" fontId="92" fillId="98" borderId="40" xfId="0" applyNumberFormat="1" applyFont="1" applyFill="1" applyBorder="1" applyAlignment="1">
      <alignment horizontal="left" vertical="center"/>
    </xf>
    <xf numFmtId="169" fontId="91" fillId="0" borderId="40" xfId="503" applyNumberFormat="1" applyFont="1" applyBorder="1" applyAlignment="1">
      <alignment horizontal="left" vertical="center"/>
    </xf>
    <xf numFmtId="43" fontId="178" fillId="97" borderId="2" xfId="3" applyFont="1" applyFill="1" applyBorder="1" applyAlignment="1" applyProtection="1">
      <alignment horizontal="center" vertical="center"/>
    </xf>
    <xf numFmtId="43" fontId="178" fillId="97" borderId="4" xfId="3" applyFont="1" applyFill="1" applyBorder="1" applyAlignment="1" applyProtection="1">
      <alignment horizontal="center" vertical="center"/>
    </xf>
    <xf numFmtId="43" fontId="101" fillId="0" borderId="2" xfId="3" applyFont="1" applyBorder="1" applyAlignment="1" applyProtection="1">
      <alignment horizontal="center" vertical="center"/>
      <protection locked="0"/>
    </xf>
    <xf numFmtId="43" fontId="101" fillId="0" borderId="4" xfId="3" applyFont="1" applyBorder="1" applyAlignment="1" applyProtection="1">
      <alignment horizontal="center" vertical="center"/>
      <protection locked="0"/>
    </xf>
    <xf numFmtId="43" fontId="176" fillId="97" borderId="2" xfId="3" applyFont="1" applyFill="1" applyBorder="1" applyAlignment="1" applyProtection="1">
      <alignment horizontal="center" vertical="center"/>
    </xf>
    <xf numFmtId="43" fontId="176" fillId="97" borderId="4" xfId="3" applyFont="1" applyFill="1" applyBorder="1" applyAlignment="1" applyProtection="1">
      <alignment horizontal="center" vertical="center"/>
    </xf>
    <xf numFmtId="169" fontId="177" fillId="97" borderId="40" xfId="503" applyNumberFormat="1" applyFont="1" applyFill="1" applyBorder="1" applyAlignment="1">
      <alignment horizontal="left" vertical="center"/>
    </xf>
    <xf numFmtId="169" fontId="28" fillId="0" borderId="15" xfId="503" applyNumberFormat="1" applyFont="1" applyBorder="1" applyAlignment="1">
      <alignment horizontal="center" vertical="center"/>
    </xf>
    <xf numFmtId="169" fontId="28" fillId="0" borderId="17" xfId="503" applyNumberFormat="1" applyFont="1" applyBorder="1" applyAlignment="1">
      <alignment horizontal="center" vertical="center"/>
    </xf>
    <xf numFmtId="169" fontId="175" fillId="97" borderId="40" xfId="0" applyNumberFormat="1" applyFont="1" applyFill="1" applyBorder="1" applyAlignment="1">
      <alignment horizontal="left" vertical="center"/>
    </xf>
    <xf numFmtId="169" fontId="175" fillId="98" borderId="40" xfId="0" applyNumberFormat="1" applyFont="1" applyFill="1" applyBorder="1" applyAlignment="1">
      <alignment horizontal="left" vertical="center"/>
    </xf>
    <xf numFmtId="169" fontId="92" fillId="95" borderId="40" xfId="0" applyNumberFormat="1" applyFont="1" applyFill="1" applyBorder="1" applyAlignment="1">
      <alignment horizontal="left" vertical="center"/>
    </xf>
    <xf numFmtId="169" fontId="39" fillId="2" borderId="40" xfId="503" applyNumberFormat="1" applyFont="1" applyFill="1" applyBorder="1" applyAlignment="1">
      <alignment horizontal="left" vertical="center"/>
    </xf>
    <xf numFmtId="43" fontId="104" fillId="2" borderId="2" xfId="3" applyFont="1" applyFill="1" applyBorder="1" applyAlignment="1" applyProtection="1">
      <alignment horizontal="center" vertical="center"/>
    </xf>
    <xf numFmtId="43" fontId="104" fillId="2" borderId="4" xfId="3" applyFont="1" applyFill="1" applyBorder="1" applyAlignment="1" applyProtection="1">
      <alignment horizontal="center" vertical="center"/>
    </xf>
    <xf numFmtId="169" fontId="177" fillId="99" borderId="40" xfId="503" applyNumberFormat="1" applyFont="1" applyFill="1" applyBorder="1" applyAlignment="1">
      <alignment horizontal="left" vertical="center"/>
    </xf>
    <xf numFmtId="43" fontId="178" fillId="99" borderId="2" xfId="3" applyFont="1" applyFill="1" applyBorder="1" applyAlignment="1" applyProtection="1">
      <alignment horizontal="center" vertical="center"/>
    </xf>
    <xf numFmtId="43" fontId="178" fillId="99" borderId="4" xfId="3" applyFont="1" applyFill="1" applyBorder="1" applyAlignment="1" applyProtection="1">
      <alignment horizontal="center" vertical="center"/>
    </xf>
    <xf numFmtId="0" fontId="48" fillId="0" borderId="0" xfId="503" applyFont="1" applyAlignment="1" applyProtection="1">
      <alignment horizontal="center" vertical="center"/>
      <protection locked="0"/>
    </xf>
    <xf numFmtId="0" fontId="70" fillId="0" borderId="0" xfId="503" applyAlignment="1">
      <alignment horizontal="center" vertical="center" wrapText="1"/>
    </xf>
    <xf numFmtId="0" fontId="91" fillId="0" borderId="0" xfId="503" applyFont="1" applyAlignment="1">
      <alignment horizontal="center" vertical="center"/>
    </xf>
    <xf numFmtId="0" fontId="91" fillId="0" borderId="17" xfId="503" applyFont="1" applyBorder="1" applyAlignment="1">
      <alignment horizontal="center" vertical="center"/>
    </xf>
    <xf numFmtId="0" fontId="105" fillId="0" borderId="9" xfId="503" applyFont="1" applyBorder="1" applyAlignment="1">
      <alignment horizontal="center" vertical="top" wrapText="1"/>
    </xf>
    <xf numFmtId="0" fontId="90" fillId="0" borderId="9" xfId="503" applyFont="1" applyBorder="1" applyAlignment="1">
      <alignment horizontal="center" vertical="top" wrapText="1"/>
    </xf>
    <xf numFmtId="0" fontId="90" fillId="0" borderId="18" xfId="503" applyFont="1" applyBorder="1" applyAlignment="1">
      <alignment horizontal="center" vertical="top" wrapText="1"/>
    </xf>
    <xf numFmtId="0" fontId="70" fillId="0" borderId="5" xfId="503" applyBorder="1" applyAlignment="1">
      <alignment horizontal="center" vertical="center" wrapText="1"/>
    </xf>
    <xf numFmtId="0" fontId="70" fillId="0" borderId="6" xfId="503" applyBorder="1" applyAlignment="1">
      <alignment horizontal="center" vertical="center" wrapText="1"/>
    </xf>
    <xf numFmtId="0" fontId="70" fillId="0" borderId="7" xfId="503" applyBorder="1" applyAlignment="1">
      <alignment horizontal="center" vertical="center" wrapText="1"/>
    </xf>
    <xf numFmtId="0" fontId="59" fillId="21" borderId="5" xfId="503" applyFont="1" applyFill="1" applyBorder="1" applyAlignment="1" applyProtection="1">
      <alignment horizontal="center" vertical="center" wrapText="1"/>
      <protection locked="0"/>
    </xf>
    <xf numFmtId="0" fontId="59" fillId="21" borderId="7" xfId="503" applyFont="1" applyFill="1" applyBorder="1" applyAlignment="1" applyProtection="1">
      <alignment horizontal="center" vertical="center" wrapText="1"/>
      <protection locked="0"/>
    </xf>
    <xf numFmtId="49" fontId="33" fillId="20" borderId="5" xfId="503" applyNumberFormat="1" applyFont="1" applyFill="1" applyBorder="1" applyAlignment="1" applyProtection="1">
      <alignment horizontal="center" vertical="center" wrapText="1"/>
      <protection locked="0"/>
    </xf>
    <xf numFmtId="49" fontId="33" fillId="20" borderId="7" xfId="503" applyNumberFormat="1" applyFont="1" applyFill="1" applyBorder="1" applyAlignment="1" applyProtection="1">
      <alignment horizontal="center" vertical="center" wrapText="1"/>
      <protection locked="0"/>
    </xf>
    <xf numFmtId="0" fontId="98" fillId="0" borderId="5" xfId="503" applyFont="1" applyBorder="1" applyAlignment="1" applyProtection="1">
      <alignment horizontal="center" vertical="center"/>
      <protection locked="0"/>
    </xf>
    <xf numFmtId="0" fontId="98" fillId="0" borderId="7" xfId="503" applyFont="1" applyBorder="1" applyAlignment="1" applyProtection="1">
      <alignment horizontal="center" vertical="center"/>
      <protection locked="0"/>
    </xf>
    <xf numFmtId="169" fontId="39" fillId="21" borderId="21" xfId="503" applyNumberFormat="1" applyFont="1" applyFill="1" applyBorder="1" applyAlignment="1">
      <alignment horizontal="center" vertical="center"/>
    </xf>
    <xf numFmtId="169" fontId="39" fillId="21" borderId="20" xfId="503" applyNumberFormat="1" applyFont="1" applyFill="1" applyBorder="1" applyAlignment="1">
      <alignment horizontal="center" vertical="center"/>
    </xf>
    <xf numFmtId="169" fontId="39" fillId="21" borderId="8" xfId="503" applyNumberFormat="1" applyFont="1" applyFill="1" applyBorder="1" applyAlignment="1">
      <alignment horizontal="center" vertical="center"/>
    </xf>
    <xf numFmtId="169" fontId="39" fillId="21" borderId="18" xfId="503" applyNumberFormat="1" applyFont="1" applyFill="1" applyBorder="1" applyAlignment="1">
      <alignment horizontal="center" vertical="center"/>
    </xf>
    <xf numFmtId="0" fontId="91" fillId="0" borderId="2" xfId="503" applyFont="1" applyBorder="1" applyAlignment="1">
      <alignment horizontal="left" vertical="center"/>
    </xf>
    <xf numFmtId="0" fontId="91" fillId="0" borderId="3" xfId="503" applyFont="1" applyBorder="1" applyAlignment="1">
      <alignment horizontal="left" vertical="center"/>
    </xf>
    <xf numFmtId="0" fontId="91" fillId="0" borderId="4" xfId="503" applyFont="1" applyBorder="1" applyAlignment="1">
      <alignment horizontal="left" vertical="center"/>
    </xf>
    <xf numFmtId="0" fontId="39" fillId="21" borderId="2" xfId="503" applyFont="1" applyFill="1" applyBorder="1" applyAlignment="1">
      <alignment horizontal="left" vertical="center"/>
    </xf>
    <xf numFmtId="0" fontId="39" fillId="21" borderId="3" xfId="503" applyFont="1" applyFill="1" applyBorder="1" applyAlignment="1">
      <alignment horizontal="left" vertical="center"/>
    </xf>
    <xf numFmtId="0" fontId="39" fillId="21" borderId="4" xfId="503" applyFont="1" applyFill="1" applyBorder="1" applyAlignment="1">
      <alignment horizontal="left" vertical="center"/>
    </xf>
    <xf numFmtId="169" fontId="104" fillId="21" borderId="2" xfId="503" applyNumberFormat="1" applyFont="1" applyFill="1" applyBorder="1" applyAlignment="1">
      <alignment horizontal="center" vertical="center"/>
    </xf>
    <xf numFmtId="169" fontId="104" fillId="21" borderId="4" xfId="503" applyNumberFormat="1" applyFont="1" applyFill="1" applyBorder="1" applyAlignment="1">
      <alignment horizontal="center" vertical="center"/>
    </xf>
    <xf numFmtId="0" fontId="91" fillId="0" borderId="19" xfId="503" applyFont="1" applyBorder="1" applyAlignment="1">
      <alignment horizontal="center" vertical="center"/>
    </xf>
    <xf numFmtId="0" fontId="91" fillId="0" borderId="20" xfId="503" applyFont="1" applyBorder="1" applyAlignment="1">
      <alignment horizontal="center" vertical="center"/>
    </xf>
    <xf numFmtId="0" fontId="39" fillId="21" borderId="2" xfId="503" applyFont="1" applyFill="1" applyBorder="1" applyAlignment="1">
      <alignment horizontal="center" vertical="center"/>
    </xf>
    <xf numFmtId="0" fontId="39" fillId="21" borderId="3" xfId="503" applyFont="1" applyFill="1" applyBorder="1" applyAlignment="1">
      <alignment horizontal="center" vertical="center"/>
    </xf>
    <xf numFmtId="0" fontId="39" fillId="21" borderId="4" xfId="503" applyFont="1" applyFill="1" applyBorder="1" applyAlignment="1">
      <alignment horizontal="center" vertical="center"/>
    </xf>
    <xf numFmtId="0" fontId="108" fillId="0" borderId="0" xfId="503" applyFont="1" applyAlignment="1">
      <alignment horizontal="left" vertical="center" wrapText="1"/>
    </xf>
    <xf numFmtId="0" fontId="39" fillId="21" borderId="8" xfId="503" applyFont="1" applyFill="1" applyBorder="1" applyAlignment="1">
      <alignment horizontal="center" vertical="center"/>
    </xf>
    <xf numFmtId="0" fontId="39" fillId="21" borderId="9" xfId="503" applyFont="1" applyFill="1" applyBorder="1" applyAlignment="1">
      <alignment horizontal="center" vertical="center"/>
    </xf>
    <xf numFmtId="0" fontId="39" fillId="21" borderId="18" xfId="503" applyFont="1" applyFill="1" applyBorder="1" applyAlignment="1">
      <alignment horizontal="center" vertical="center"/>
    </xf>
    <xf numFmtId="0" fontId="91" fillId="0" borderId="2" xfId="503" applyFont="1" applyBorder="1" applyAlignment="1">
      <alignment horizontal="left" vertical="center" wrapText="1"/>
    </xf>
    <xf numFmtId="0" fontId="91" fillId="0" borderId="3" xfId="503" applyFont="1" applyBorder="1" applyAlignment="1">
      <alignment horizontal="left" vertical="center" wrapText="1"/>
    </xf>
    <xf numFmtId="0" fontId="91" fillId="0" borderId="4" xfId="503" applyFont="1" applyBorder="1" applyAlignment="1">
      <alignment horizontal="left" vertical="center" wrapText="1"/>
    </xf>
    <xf numFmtId="169" fontId="100" fillId="0" borderId="43" xfId="0" applyNumberFormat="1" applyFont="1" applyBorder="1" applyAlignment="1" applyProtection="1">
      <alignment horizontal="center" vertical="center" wrapText="1"/>
      <protection locked="0"/>
    </xf>
    <xf numFmtId="169" fontId="100" fillId="0" borderId="42" xfId="0" applyNumberFormat="1" applyFont="1" applyBorder="1" applyAlignment="1" applyProtection="1">
      <alignment horizontal="center" vertical="center" wrapText="1"/>
      <protection locked="0"/>
    </xf>
    <xf numFmtId="169" fontId="100" fillId="0" borderId="46" xfId="0" applyNumberFormat="1" applyFont="1" applyBorder="1" applyAlignment="1" applyProtection="1">
      <alignment horizontal="center" vertical="center" wrapText="1"/>
      <protection locked="0"/>
    </xf>
    <xf numFmtId="169" fontId="100" fillId="0" borderId="47" xfId="0" applyNumberFormat="1" applyFont="1" applyBorder="1" applyAlignment="1" applyProtection="1">
      <alignment horizontal="center" vertical="center" wrapText="1"/>
      <protection locked="0"/>
    </xf>
    <xf numFmtId="0" fontId="70" fillId="0" borderId="21" xfId="503" applyBorder="1" applyAlignment="1">
      <alignment horizontal="center" vertical="center"/>
    </xf>
    <xf numFmtId="0" fontId="70" fillId="0" borderId="19" xfId="503" applyBorder="1" applyAlignment="1">
      <alignment horizontal="center" vertical="center"/>
    </xf>
    <xf numFmtId="169" fontId="100" fillId="0" borderId="44" xfId="0" applyNumberFormat="1" applyFont="1" applyBorder="1" applyAlignment="1" applyProtection="1">
      <alignment horizontal="center" vertical="center" wrapText="1"/>
      <protection locked="0"/>
    </xf>
    <xf numFmtId="169" fontId="100" fillId="0" borderId="45" xfId="0" applyNumberFormat="1" applyFont="1" applyBorder="1" applyAlignment="1" applyProtection="1">
      <alignment horizontal="center" vertical="center" wrapText="1"/>
      <protection locked="0"/>
    </xf>
    <xf numFmtId="169" fontId="39" fillId="21" borderId="2" xfId="503" applyNumberFormat="1" applyFont="1" applyFill="1" applyBorder="1" applyAlignment="1">
      <alignment horizontal="center" vertical="center"/>
    </xf>
    <xf numFmtId="169" fontId="39" fillId="21" borderId="4" xfId="503" applyNumberFormat="1" applyFont="1" applyFill="1" applyBorder="1" applyAlignment="1">
      <alignment horizontal="center" vertical="center"/>
    </xf>
    <xf numFmtId="169" fontId="48" fillId="0" borderId="15" xfId="503" applyNumberFormat="1" applyFont="1" applyBorder="1" applyAlignment="1">
      <alignment horizontal="center" vertical="center"/>
    </xf>
    <xf numFmtId="169" fontId="48" fillId="0" borderId="17" xfId="503" applyNumberFormat="1" applyFont="1" applyBorder="1" applyAlignment="1">
      <alignment horizontal="center" vertical="center"/>
    </xf>
    <xf numFmtId="0" fontId="107" fillId="0" borderId="15" xfId="503" applyFont="1" applyBorder="1" applyAlignment="1">
      <alignment horizontal="center" vertical="center"/>
    </xf>
    <xf numFmtId="0" fontId="107" fillId="0" borderId="17" xfId="503" applyFont="1" applyBorder="1" applyAlignment="1">
      <alignment horizontal="center" vertical="center"/>
    </xf>
    <xf numFmtId="169" fontId="48" fillId="0" borderId="8" xfId="503" applyNumberFormat="1" applyFont="1" applyBorder="1" applyAlignment="1">
      <alignment horizontal="center" vertical="center" wrapText="1"/>
    </xf>
    <xf numFmtId="169" fontId="48" fillId="0" borderId="18" xfId="503" applyNumberFormat="1" applyFont="1" applyBorder="1" applyAlignment="1">
      <alignment horizontal="center" vertical="center" wrapText="1"/>
    </xf>
    <xf numFmtId="0" fontId="59" fillId="21" borderId="2" xfId="503" applyFont="1" applyFill="1" applyBorder="1" applyAlignment="1" applyProtection="1">
      <alignment horizontal="center" vertical="center"/>
      <protection locked="0"/>
    </xf>
    <xf numFmtId="0" fontId="59" fillId="21" borderId="4" xfId="503" applyFont="1" applyFill="1" applyBorder="1" applyAlignment="1" applyProtection="1">
      <alignment horizontal="center" vertical="center"/>
      <protection locked="0"/>
    </xf>
    <xf numFmtId="0" fontId="59" fillId="21" borderId="2" xfId="503" applyFont="1" applyFill="1" applyBorder="1" applyAlignment="1" applyProtection="1">
      <alignment horizontal="center" vertical="center" wrapText="1"/>
      <protection locked="0"/>
    </xf>
    <xf numFmtId="0" fontId="59" fillId="21" borderId="3" xfId="503" applyFont="1" applyFill="1" applyBorder="1" applyAlignment="1" applyProtection="1">
      <alignment horizontal="center" vertical="center" wrapText="1"/>
      <protection locked="0"/>
    </xf>
    <xf numFmtId="0" fontId="59" fillId="21" borderId="4" xfId="503" applyFont="1" applyFill="1" applyBorder="1" applyAlignment="1" applyProtection="1">
      <alignment horizontal="center" vertical="center" wrapText="1"/>
      <protection locked="0"/>
    </xf>
    <xf numFmtId="169" fontId="150" fillId="26" borderId="2" xfId="594" applyNumberFormat="1" applyFont="1" applyFill="1" applyBorder="1" applyAlignment="1" applyProtection="1">
      <alignment horizontal="left" vertical="center" wrapText="1"/>
      <protection locked="0"/>
    </xf>
    <xf numFmtId="169" fontId="150" fillId="26" borderId="4" xfId="594" applyNumberFormat="1" applyFont="1" applyFill="1" applyBorder="1" applyAlignment="1" applyProtection="1">
      <alignment horizontal="left" vertical="center" wrapText="1"/>
      <protection locked="0"/>
    </xf>
    <xf numFmtId="169" fontId="31" fillId="0" borderId="2" xfId="503" applyNumberFormat="1" applyFont="1" applyBorder="1" applyAlignment="1" applyProtection="1">
      <alignment horizontal="left" vertical="center" wrapText="1"/>
      <protection locked="0"/>
    </xf>
    <xf numFmtId="169" fontId="31" fillId="0" borderId="3" xfId="503" applyNumberFormat="1" applyFont="1" applyBorder="1" applyAlignment="1" applyProtection="1">
      <alignment horizontal="left" vertical="center" wrapText="1"/>
      <protection locked="0"/>
    </xf>
    <xf numFmtId="169" fontId="31" fillId="0" borderId="4" xfId="503" applyNumberFormat="1" applyFont="1" applyBorder="1" applyAlignment="1" applyProtection="1">
      <alignment horizontal="left" vertical="center" wrapText="1"/>
      <protection locked="0"/>
    </xf>
    <xf numFmtId="169" fontId="39" fillId="21" borderId="2" xfId="503" applyNumberFormat="1" applyFont="1" applyFill="1" applyBorder="1" applyAlignment="1">
      <alignment horizontal="left" vertical="center"/>
    </xf>
    <xf numFmtId="169" fontId="39" fillId="21" borderId="3" xfId="503" applyNumberFormat="1" applyFont="1" applyFill="1" applyBorder="1" applyAlignment="1">
      <alignment horizontal="left" vertical="center"/>
    </xf>
    <xf numFmtId="169" fontId="39" fillId="21" borderId="4" xfId="503" applyNumberFormat="1" applyFont="1" applyFill="1" applyBorder="1" applyAlignment="1">
      <alignment horizontal="left" vertical="center"/>
    </xf>
    <xf numFmtId="0" fontId="91" fillId="0" borderId="19" xfId="503" applyFont="1" applyBorder="1" applyAlignment="1" applyProtection="1">
      <alignment horizontal="center" vertical="center"/>
      <protection locked="0"/>
    </xf>
    <xf numFmtId="0" fontId="91" fillId="0" borderId="20" xfId="503" applyFont="1" applyBorder="1" applyAlignment="1" applyProtection="1">
      <alignment horizontal="center" vertical="center"/>
      <protection locked="0"/>
    </xf>
    <xf numFmtId="0" fontId="91" fillId="0" borderId="0" xfId="503" applyFont="1" applyAlignment="1" applyProtection="1">
      <alignment horizontal="center" vertical="center"/>
      <protection locked="0"/>
    </xf>
    <xf numFmtId="0" fontId="91" fillId="0" borderId="17" xfId="503" applyFont="1" applyBorder="1" applyAlignment="1" applyProtection="1">
      <alignment horizontal="center" vertical="center"/>
      <protection locked="0"/>
    </xf>
    <xf numFmtId="0" fontId="90" fillId="0" borderId="9" xfId="503" applyFont="1" applyBorder="1" applyAlignment="1" applyProtection="1">
      <alignment horizontal="center" vertical="top" wrapText="1"/>
      <protection locked="0"/>
    </xf>
    <xf numFmtId="0" fontId="90" fillId="0" borderId="18" xfId="503" applyFont="1" applyBorder="1" applyAlignment="1" applyProtection="1">
      <alignment horizontal="center" vertical="top" wrapText="1"/>
      <protection locked="0"/>
    </xf>
    <xf numFmtId="169" fontId="28" fillId="0" borderId="21" xfId="503" applyNumberFormat="1" applyFont="1" applyBorder="1" applyAlignment="1">
      <alignment horizontal="center" vertical="center"/>
    </xf>
    <xf numFmtId="169" fontId="28" fillId="0" borderId="20" xfId="503" applyNumberFormat="1" applyFont="1" applyBorder="1" applyAlignment="1">
      <alignment horizontal="center" vertical="center"/>
    </xf>
    <xf numFmtId="0" fontId="39" fillId="13" borderId="2" xfId="503" applyFont="1" applyFill="1" applyBorder="1" applyAlignment="1" applyProtection="1">
      <alignment horizontal="center" vertical="center"/>
      <protection locked="0"/>
    </xf>
    <xf numFmtId="0" fontId="39" fillId="13" borderId="4" xfId="503" applyFont="1" applyFill="1" applyBorder="1" applyAlignment="1" applyProtection="1">
      <alignment horizontal="center" vertical="center"/>
      <protection locked="0"/>
    </xf>
    <xf numFmtId="169" fontId="90" fillId="35" borderId="2" xfId="503" applyNumberFormat="1" applyFont="1" applyFill="1" applyBorder="1" applyAlignment="1">
      <alignment horizontal="left" vertical="center"/>
    </xf>
    <xf numFmtId="169" fontId="90" fillId="35" borderId="3" xfId="503" applyNumberFormat="1" applyFont="1" applyFill="1" applyBorder="1" applyAlignment="1">
      <alignment horizontal="left" vertical="center"/>
    </xf>
    <xf numFmtId="169" fontId="90" fillId="35" borderId="4" xfId="503" applyNumberFormat="1" applyFont="1" applyFill="1" applyBorder="1" applyAlignment="1">
      <alignment horizontal="left" vertical="center"/>
    </xf>
    <xf numFmtId="169" fontId="103" fillId="35" borderId="2" xfId="503" applyNumberFormat="1" applyFont="1" applyFill="1" applyBorder="1" applyAlignment="1" applyProtection="1">
      <alignment horizontal="center" vertical="center"/>
      <protection locked="0"/>
    </xf>
    <xf numFmtId="169" fontId="103" fillId="35" borderId="4" xfId="503" applyNumberFormat="1" applyFont="1" applyFill="1" applyBorder="1" applyAlignment="1" applyProtection="1">
      <alignment horizontal="center" vertical="center"/>
      <protection locked="0"/>
    </xf>
    <xf numFmtId="43" fontId="104" fillId="21" borderId="2" xfId="3" applyFont="1" applyFill="1" applyBorder="1" applyAlignment="1">
      <alignment horizontal="center" vertical="center"/>
    </xf>
    <xf numFmtId="43" fontId="104" fillId="21" borderId="4" xfId="3" applyFont="1" applyFill="1" applyBorder="1" applyAlignment="1">
      <alignment horizontal="center" vertical="center"/>
    </xf>
    <xf numFmtId="169" fontId="90" fillId="34" borderId="2" xfId="503" applyNumberFormat="1" applyFont="1" applyFill="1" applyBorder="1" applyAlignment="1">
      <alignment horizontal="left" vertical="center"/>
    </xf>
    <xf numFmtId="169" fontId="90" fillId="34" borderId="3" xfId="503" applyNumberFormat="1" applyFont="1" applyFill="1" applyBorder="1" applyAlignment="1">
      <alignment horizontal="left" vertical="center"/>
    </xf>
    <xf numFmtId="169" fontId="90" fillId="34" borderId="4" xfId="503" applyNumberFormat="1" applyFont="1" applyFill="1" applyBorder="1" applyAlignment="1">
      <alignment horizontal="left" vertical="center"/>
    </xf>
    <xf numFmtId="169" fontId="103" fillId="34" borderId="2" xfId="503" applyNumberFormat="1" applyFont="1" applyFill="1" applyBorder="1" applyAlignment="1">
      <alignment horizontal="center" vertical="center"/>
    </xf>
    <xf numFmtId="169" fontId="103" fillId="34" borderId="4" xfId="503" applyNumberFormat="1" applyFont="1" applyFill="1" applyBorder="1" applyAlignment="1">
      <alignment horizontal="center" vertical="center"/>
    </xf>
    <xf numFmtId="169" fontId="90" fillId="20" borderId="2" xfId="503" applyNumberFormat="1" applyFont="1" applyFill="1" applyBorder="1" applyAlignment="1">
      <alignment horizontal="left" vertical="center"/>
    </xf>
    <xf numFmtId="169" fontId="90" fillId="20" borderId="3" xfId="503" applyNumberFormat="1" applyFont="1" applyFill="1" applyBorder="1" applyAlignment="1">
      <alignment horizontal="left" vertical="center"/>
    </xf>
    <xf numFmtId="169" fontId="90" fillId="20" borderId="4" xfId="503" applyNumberFormat="1" applyFont="1" applyFill="1" applyBorder="1" applyAlignment="1">
      <alignment horizontal="left" vertical="center"/>
    </xf>
    <xf numFmtId="0" fontId="92" fillId="0" borderId="2" xfId="503" applyFont="1" applyBorder="1" applyAlignment="1">
      <alignment horizontal="left" vertical="center"/>
    </xf>
    <xf numFmtId="0" fontId="92" fillId="0" borderId="3" xfId="503" applyFont="1" applyBorder="1" applyAlignment="1">
      <alignment horizontal="left" vertical="center"/>
    </xf>
    <xf numFmtId="0" fontId="92" fillId="0" borderId="4" xfId="503" applyFont="1" applyBorder="1" applyAlignment="1">
      <alignment horizontal="left" vertical="center"/>
    </xf>
    <xf numFmtId="169" fontId="101" fillId="0" borderId="2" xfId="503" applyNumberFormat="1" applyFont="1" applyBorder="1" applyAlignment="1" applyProtection="1">
      <alignment horizontal="center" vertical="center"/>
      <protection locked="0"/>
    </xf>
    <xf numFmtId="169" fontId="101" fillId="0" borderId="4" xfId="503" applyNumberFormat="1" applyFont="1" applyBorder="1" applyAlignment="1" applyProtection="1">
      <alignment horizontal="center" vertical="center"/>
      <protection locked="0"/>
    </xf>
    <xf numFmtId="169" fontId="47" fillId="35" borderId="2" xfId="503" applyNumberFormat="1" applyFont="1" applyFill="1" applyBorder="1" applyAlignment="1">
      <alignment horizontal="left" vertical="center"/>
    </xf>
    <xf numFmtId="169" fontId="47" fillId="35" borderId="3" xfId="503" applyNumberFormat="1" applyFont="1" applyFill="1" applyBorder="1" applyAlignment="1">
      <alignment horizontal="left" vertical="center"/>
    </xf>
    <xf numFmtId="169" fontId="47" fillId="35" borderId="4" xfId="503" applyNumberFormat="1" applyFont="1" applyFill="1" applyBorder="1" applyAlignment="1">
      <alignment horizontal="left" vertical="center"/>
    </xf>
    <xf numFmtId="169" fontId="106" fillId="35" borderId="2" xfId="503" applyNumberFormat="1" applyFont="1" applyFill="1" applyBorder="1" applyAlignment="1">
      <alignment horizontal="center" vertical="center"/>
    </xf>
    <xf numFmtId="169" fontId="106" fillId="35" borderId="4" xfId="503" applyNumberFormat="1" applyFont="1" applyFill="1" applyBorder="1" applyAlignment="1">
      <alignment horizontal="center" vertical="center"/>
    </xf>
    <xf numFmtId="169" fontId="39" fillId="2" borderId="2" xfId="503" applyNumberFormat="1" applyFont="1" applyFill="1" applyBorder="1" applyAlignment="1">
      <alignment horizontal="left" vertical="center"/>
    </xf>
    <xf numFmtId="169" fontId="39" fillId="2" borderId="3" xfId="503" applyNumberFormat="1" applyFont="1" applyFill="1" applyBorder="1" applyAlignment="1">
      <alignment horizontal="left" vertical="center"/>
    </xf>
    <xf numFmtId="169" fontId="39" fillId="2" borderId="4" xfId="503" applyNumberFormat="1" applyFont="1" applyFill="1" applyBorder="1" applyAlignment="1">
      <alignment horizontal="left" vertical="center"/>
    </xf>
    <xf numFmtId="169" fontId="104" fillId="2" borderId="2" xfId="503" applyNumberFormat="1" applyFont="1" applyFill="1" applyBorder="1" applyAlignment="1">
      <alignment horizontal="center" vertical="center"/>
    </xf>
    <xf numFmtId="169" fontId="104" fillId="2" borderId="4" xfId="503" applyNumberFormat="1" applyFont="1" applyFill="1" applyBorder="1" applyAlignment="1">
      <alignment horizontal="center" vertical="center"/>
    </xf>
    <xf numFmtId="169" fontId="47" fillId="100" borderId="40" xfId="0" applyNumberFormat="1" applyFont="1" applyFill="1" applyBorder="1" applyAlignment="1">
      <alignment horizontal="left" vertical="center"/>
    </xf>
    <xf numFmtId="169" fontId="92" fillId="97" borderId="40" xfId="0" applyNumberFormat="1" applyFont="1" applyFill="1" applyBorder="1" applyAlignment="1">
      <alignment horizontal="left" vertical="center"/>
    </xf>
    <xf numFmtId="169" fontId="47" fillId="31" borderId="40" xfId="0" applyNumberFormat="1" applyFont="1" applyFill="1" applyBorder="1" applyAlignment="1">
      <alignment horizontal="left" vertical="center"/>
    </xf>
    <xf numFmtId="169" fontId="90" fillId="96" borderId="40" xfId="503" applyNumberFormat="1" applyFont="1" applyFill="1" applyBorder="1" applyAlignment="1">
      <alignment horizontal="left" vertical="center"/>
    </xf>
    <xf numFmtId="169" fontId="91" fillId="20" borderId="40" xfId="503" applyNumberFormat="1" applyFont="1" applyFill="1" applyBorder="1" applyAlignment="1">
      <alignment horizontal="left" vertical="center"/>
    </xf>
    <xf numFmtId="169" fontId="175" fillId="0" borderId="40" xfId="0" applyNumberFormat="1" applyFont="1" applyBorder="1" applyAlignment="1">
      <alignment horizontal="left" vertical="center"/>
    </xf>
    <xf numFmtId="43" fontId="176" fillId="0" borderId="2" xfId="3" applyFont="1" applyFill="1" applyBorder="1" applyAlignment="1" applyProtection="1">
      <alignment horizontal="center" vertical="center"/>
      <protection locked="0"/>
    </xf>
    <xf numFmtId="43" fontId="176" fillId="0" borderId="4" xfId="3" applyFont="1" applyFill="1" applyBorder="1" applyAlignment="1" applyProtection="1">
      <alignment horizontal="center" vertical="center"/>
      <protection locked="0"/>
    </xf>
    <xf numFmtId="169" fontId="47" fillId="92" borderId="40" xfId="503" applyNumberFormat="1" applyFont="1" applyFill="1" applyBorder="1" applyAlignment="1">
      <alignment horizontal="left" vertical="center"/>
    </xf>
    <xf numFmtId="43" fontId="106" fillId="92" borderId="2" xfId="3" applyFont="1" applyFill="1" applyBorder="1" applyAlignment="1" applyProtection="1">
      <alignment horizontal="center" vertical="center"/>
    </xf>
    <xf numFmtId="43" fontId="106" fillId="92" borderId="3" xfId="3" applyFont="1" applyFill="1" applyBorder="1" applyAlignment="1" applyProtection="1">
      <alignment horizontal="center" vertical="center"/>
    </xf>
    <xf numFmtId="43" fontId="176" fillId="97" borderId="2" xfId="3" applyFont="1" applyFill="1" applyBorder="1" applyAlignment="1" applyProtection="1">
      <alignment horizontal="center" vertical="center" wrapText="1"/>
    </xf>
    <xf numFmtId="43" fontId="176" fillId="97" borderId="4" xfId="3" applyFont="1" applyFill="1" applyBorder="1" applyAlignment="1" applyProtection="1">
      <alignment horizontal="center" vertical="center" wrapText="1"/>
    </xf>
    <xf numFmtId="169" fontId="91" fillId="0" borderId="2" xfId="503" applyNumberFormat="1" applyFont="1" applyBorder="1" applyAlignment="1">
      <alignment horizontal="left" vertical="center"/>
    </xf>
    <xf numFmtId="169" fontId="91" fillId="0" borderId="3" xfId="503" applyNumberFormat="1" applyFont="1" applyBorder="1" applyAlignment="1">
      <alignment horizontal="left" vertical="center"/>
    </xf>
    <xf numFmtId="169" fontId="91" fillId="0" borderId="4" xfId="503" applyNumberFormat="1" applyFont="1" applyBorder="1" applyAlignment="1">
      <alignment horizontal="left" vertical="center"/>
    </xf>
    <xf numFmtId="169" fontId="103" fillId="35" borderId="2" xfId="503" applyNumberFormat="1" applyFont="1" applyFill="1" applyBorder="1" applyAlignment="1">
      <alignment horizontal="center" vertical="center"/>
    </xf>
    <xf numFmtId="169" fontId="103" fillId="35" borderId="4" xfId="503" applyNumberFormat="1" applyFont="1" applyFill="1" applyBorder="1" applyAlignment="1">
      <alignment horizontal="center" vertical="center"/>
    </xf>
    <xf numFmtId="169" fontId="91" fillId="37" borderId="2" xfId="503" applyNumberFormat="1" applyFont="1" applyFill="1" applyBorder="1" applyAlignment="1">
      <alignment horizontal="left" vertical="center"/>
    </xf>
    <xf numFmtId="169" fontId="91" fillId="37" borderId="3" xfId="503" applyNumberFormat="1" applyFont="1" applyFill="1" applyBorder="1" applyAlignment="1">
      <alignment horizontal="left" vertical="center"/>
    </xf>
    <xf numFmtId="169" fontId="91" fillId="37" borderId="4" xfId="503" applyNumberFormat="1" applyFont="1" applyFill="1" applyBorder="1" applyAlignment="1">
      <alignment horizontal="left" vertical="center"/>
    </xf>
    <xf numFmtId="169" fontId="102" fillId="37" borderId="2" xfId="503" applyNumberFormat="1" applyFont="1" applyFill="1" applyBorder="1" applyAlignment="1">
      <alignment horizontal="center" vertical="center"/>
    </xf>
    <xf numFmtId="169" fontId="102" fillId="37" borderId="4" xfId="503" applyNumberFormat="1" applyFont="1" applyFill="1" applyBorder="1" applyAlignment="1">
      <alignment horizontal="center" vertical="center"/>
    </xf>
    <xf numFmtId="0" fontId="104" fillId="21" borderId="2" xfId="503" applyFont="1" applyFill="1" applyBorder="1" applyAlignment="1">
      <alignment horizontal="center" vertical="center"/>
    </xf>
    <xf numFmtId="0" fontId="104" fillId="21" borderId="4" xfId="503" applyFont="1" applyFill="1" applyBorder="1" applyAlignment="1">
      <alignment horizontal="center" vertical="center"/>
    </xf>
    <xf numFmtId="169" fontId="90" fillId="36" borderId="2" xfId="503" applyNumberFormat="1" applyFont="1" applyFill="1" applyBorder="1" applyAlignment="1">
      <alignment horizontal="left" vertical="center"/>
    </xf>
    <xf numFmtId="169" fontId="90" fillId="36" borderId="3" xfId="503" applyNumberFormat="1" applyFont="1" applyFill="1" applyBorder="1" applyAlignment="1">
      <alignment horizontal="left" vertical="center"/>
    </xf>
    <xf numFmtId="169" fontId="90" fillId="36" borderId="4" xfId="503" applyNumberFormat="1" applyFont="1" applyFill="1" applyBorder="1" applyAlignment="1">
      <alignment horizontal="left" vertical="center"/>
    </xf>
    <xf numFmtId="169" fontId="103" fillId="36" borderId="2" xfId="503" applyNumberFormat="1" applyFont="1" applyFill="1" applyBorder="1" applyAlignment="1">
      <alignment horizontal="center" vertical="center"/>
    </xf>
    <xf numFmtId="169" fontId="103" fillId="36" borderId="4" xfId="503" applyNumberFormat="1" applyFont="1" applyFill="1" applyBorder="1" applyAlignment="1">
      <alignment horizontal="center" vertical="center"/>
    </xf>
    <xf numFmtId="43" fontId="104" fillId="33" borderId="2" xfId="503" applyNumberFormat="1" applyFont="1" applyFill="1" applyBorder="1" applyAlignment="1">
      <alignment horizontal="center" vertical="center"/>
    </xf>
    <xf numFmtId="43" fontId="104" fillId="33" borderId="4" xfId="503" applyNumberFormat="1" applyFont="1" applyFill="1" applyBorder="1" applyAlignment="1">
      <alignment horizontal="center" vertical="center"/>
    </xf>
    <xf numFmtId="166" fontId="100" fillId="0" borderId="2" xfId="555" applyNumberFormat="1" applyFont="1" applyBorder="1" applyAlignment="1" applyProtection="1">
      <alignment horizontal="center" vertical="center"/>
      <protection locked="0"/>
    </xf>
    <xf numFmtId="166" fontId="100" fillId="0" borderId="4" xfId="555" applyNumberFormat="1" applyFont="1" applyBorder="1" applyAlignment="1" applyProtection="1">
      <alignment horizontal="center" vertical="center"/>
      <protection locked="0"/>
    </xf>
    <xf numFmtId="169" fontId="92" fillId="0" borderId="3" xfId="503" applyNumberFormat="1" applyFont="1" applyBorder="1" applyAlignment="1">
      <alignment horizontal="left" vertical="center"/>
    </xf>
    <xf numFmtId="169" fontId="92" fillId="0" borderId="4" xfId="503" applyNumberFormat="1" applyFont="1" applyBorder="1" applyAlignment="1">
      <alignment horizontal="left" vertical="center"/>
    </xf>
    <xf numFmtId="166" fontId="101" fillId="0" borderId="2" xfId="555" applyNumberFormat="1" applyFont="1" applyFill="1" applyBorder="1" applyAlignment="1" applyProtection="1">
      <alignment horizontal="center" vertical="center"/>
      <protection locked="0"/>
    </xf>
    <xf numFmtId="166" fontId="101" fillId="0" borderId="4" xfId="555" applyNumberFormat="1" applyFont="1" applyFill="1" applyBorder="1" applyAlignment="1" applyProtection="1">
      <alignment horizontal="center" vertical="center"/>
      <protection locked="0"/>
    </xf>
    <xf numFmtId="169" fontId="90" fillId="0" borderId="3" xfId="503" applyNumberFormat="1" applyFont="1" applyBorder="1" applyAlignment="1">
      <alignment horizontal="left" vertical="center"/>
    </xf>
    <xf numFmtId="169" fontId="90" fillId="0" borderId="4" xfId="503" applyNumberFormat="1" applyFont="1" applyBorder="1" applyAlignment="1">
      <alignment horizontal="left" vertical="center"/>
    </xf>
    <xf numFmtId="169" fontId="103" fillId="0" borderId="2" xfId="503" applyNumberFormat="1" applyFont="1" applyBorder="1" applyAlignment="1" applyProtection="1">
      <alignment horizontal="center" vertical="center"/>
      <protection locked="0"/>
    </xf>
    <xf numFmtId="169" fontId="103" fillId="0" borderId="4" xfId="503" applyNumberFormat="1" applyFont="1" applyBorder="1" applyAlignment="1" applyProtection="1">
      <alignment horizontal="center" vertical="center"/>
      <protection locked="0"/>
    </xf>
    <xf numFmtId="0" fontId="59" fillId="21" borderId="2" xfId="503" applyFont="1" applyFill="1" applyBorder="1" applyAlignment="1">
      <alignment horizontal="center" vertical="center"/>
    </xf>
    <xf numFmtId="0" fontId="59" fillId="21" borderId="4" xfId="503" applyFont="1" applyFill="1" applyBorder="1" applyAlignment="1">
      <alignment horizontal="center" vertical="center"/>
    </xf>
    <xf numFmtId="169" fontId="150" fillId="26" borderId="2" xfId="594" applyNumberFormat="1" applyFont="1" applyFill="1" applyBorder="1" applyAlignment="1">
      <alignment horizontal="left" vertical="center" wrapText="1"/>
    </xf>
    <xf numFmtId="169" fontId="150" fillId="26" borderId="4" xfId="594" applyNumberFormat="1" applyFont="1" applyFill="1" applyBorder="1" applyAlignment="1">
      <alignment horizontal="left" vertical="center" wrapText="1"/>
    </xf>
    <xf numFmtId="0" fontId="39" fillId="10" borderId="1" xfId="0" applyFont="1" applyFill="1" applyBorder="1" applyAlignment="1">
      <alignment horizontal="center" vertical="center"/>
    </xf>
    <xf numFmtId="0" fontId="39" fillId="10" borderId="2" xfId="0" applyFont="1" applyFill="1" applyBorder="1" applyAlignment="1">
      <alignment horizontal="center" wrapText="1"/>
    </xf>
    <xf numFmtId="0" fontId="39" fillId="10" borderId="3" xfId="0" applyFont="1" applyFill="1" applyBorder="1" applyAlignment="1">
      <alignment horizontal="center" wrapText="1"/>
    </xf>
    <xf numFmtId="0" fontId="39" fillId="13" borderId="1" xfId="0" applyFont="1" applyFill="1" applyBorder="1" applyAlignment="1">
      <alignment horizontal="center" vertical="center" wrapText="1"/>
    </xf>
    <xf numFmtId="0" fontId="41" fillId="0" borderId="0" xfId="0" applyFont="1" applyAlignment="1" applyProtection="1">
      <alignment horizontal="left"/>
      <protection locked="0"/>
    </xf>
    <xf numFmtId="44" fontId="43" fillId="12" borderId="5" xfId="10" applyFont="1" applyFill="1" applyBorder="1" applyAlignment="1" applyProtection="1">
      <alignment horizontal="center"/>
    </xf>
    <xf numFmtId="44" fontId="43" fillId="12" borderId="6" xfId="10" applyFont="1" applyFill="1" applyBorder="1" applyAlignment="1" applyProtection="1">
      <alignment horizontal="center"/>
    </xf>
    <xf numFmtId="44" fontId="43" fillId="12" borderId="7" xfId="10" applyFont="1" applyFill="1" applyBorder="1" applyAlignment="1" applyProtection="1">
      <alignment horizontal="center"/>
    </xf>
    <xf numFmtId="0" fontId="41" fillId="0" borderId="0" xfId="0" applyFont="1" applyAlignment="1">
      <alignment horizontal="left" wrapText="1"/>
    </xf>
    <xf numFmtId="0" fontId="43" fillId="0" borderId="0" xfId="0" applyFont="1" applyAlignment="1">
      <alignment horizontal="left" wrapText="1"/>
    </xf>
    <xf numFmtId="0" fontId="41" fillId="0" borderId="0" xfId="0" applyFont="1" applyAlignment="1">
      <alignment horizontal="left"/>
    </xf>
    <xf numFmtId="0" fontId="43" fillId="16" borderId="0" xfId="0" applyFont="1" applyFill="1" applyAlignment="1">
      <alignment horizontal="left"/>
    </xf>
    <xf numFmtId="0" fontId="39" fillId="10" borderId="1" xfId="0" applyFont="1" applyFill="1" applyBorder="1" applyAlignment="1">
      <alignment horizontal="center"/>
    </xf>
    <xf numFmtId="0" fontId="40" fillId="0" borderId="0" xfId="0" applyFont="1" applyAlignment="1" applyProtection="1">
      <alignment horizontal="center" wrapText="1"/>
      <protection locked="0"/>
    </xf>
    <xf numFmtId="0" fontId="42" fillId="11" borderId="1" xfId="0" applyFont="1" applyFill="1" applyBorder="1" applyAlignment="1">
      <alignment horizontal="center" vertical="center" wrapText="1"/>
    </xf>
    <xf numFmtId="0" fontId="42" fillId="11" borderId="1" xfId="0" applyFont="1" applyFill="1" applyBorder="1" applyAlignment="1">
      <alignment horizontal="center" wrapText="1"/>
    </xf>
    <xf numFmtId="0" fontId="42" fillId="11" borderId="1" xfId="0" applyFont="1" applyFill="1" applyBorder="1" applyAlignment="1">
      <alignment horizontal="center"/>
    </xf>
    <xf numFmtId="169" fontId="28" fillId="0" borderId="0" xfId="503" applyNumberFormat="1" applyFont="1" applyAlignment="1" applyProtection="1">
      <alignment horizontal="center" vertical="center" wrapText="1"/>
      <protection locked="0"/>
    </xf>
    <xf numFmtId="169" fontId="29" fillId="0" borderId="0" xfId="503" applyNumberFormat="1" applyFont="1" applyAlignment="1" applyProtection="1">
      <alignment horizontal="center" vertical="center" wrapText="1"/>
      <protection locked="0"/>
    </xf>
    <xf numFmtId="0" fontId="151" fillId="10" borderId="1" xfId="0" applyFont="1" applyFill="1" applyBorder="1" applyAlignment="1" applyProtection="1">
      <alignment horizontal="center" vertical="center" wrapText="1"/>
      <protection locked="0"/>
    </xf>
    <xf numFmtId="0" fontId="151" fillId="10" borderId="1" xfId="0" applyFont="1" applyFill="1" applyBorder="1" applyAlignment="1" applyProtection="1">
      <alignment horizontal="center" vertical="center"/>
      <protection locked="0"/>
    </xf>
    <xf numFmtId="0" fontId="64" fillId="0" borderId="0" xfId="533" applyFont="1" applyBorder="1" applyAlignment="1" applyProtection="1">
      <alignment horizontal="right"/>
      <protection locked="0"/>
    </xf>
    <xf numFmtId="0" fontId="64" fillId="0" borderId="14" xfId="533" applyFont="1" applyBorder="1" applyAlignment="1" applyProtection="1">
      <alignment horizontal="left"/>
    </xf>
    <xf numFmtId="0" fontId="63" fillId="0" borderId="0" xfId="533" applyFont="1" applyBorder="1" applyAlignment="1" applyProtection="1">
      <alignment horizontal="center" wrapText="1"/>
      <protection locked="0"/>
    </xf>
    <xf numFmtId="0" fontId="59" fillId="13" borderId="12" xfId="533" applyFont="1" applyFill="1" applyBorder="1" applyAlignment="1" applyProtection="1">
      <alignment horizontal="center" vertical="center" wrapText="1"/>
      <protection locked="0"/>
    </xf>
    <xf numFmtId="0" fontId="59" fillId="13" borderId="13" xfId="533" applyFont="1" applyFill="1" applyBorder="1" applyAlignment="1" applyProtection="1">
      <alignment horizontal="center" vertical="center" wrapText="1"/>
      <protection locked="0"/>
    </xf>
    <xf numFmtId="0" fontId="59" fillId="13" borderId="1" xfId="533" applyFont="1" applyFill="1" applyBorder="1" applyAlignment="1" applyProtection="1">
      <alignment horizontal="center" vertical="top" wrapText="1"/>
      <protection locked="0"/>
    </xf>
    <xf numFmtId="0" fontId="28" fillId="0" borderId="2" xfId="533" applyFont="1" applyBorder="1" applyAlignment="1" applyProtection="1">
      <alignment horizontal="center" vertical="top" wrapText="1"/>
      <protection locked="0"/>
    </xf>
    <xf numFmtId="0" fontId="28" fillId="0" borderId="3" xfId="533" applyFont="1" applyBorder="1" applyAlignment="1" applyProtection="1">
      <alignment horizontal="center" vertical="top" wrapText="1"/>
      <protection locked="0"/>
    </xf>
    <xf numFmtId="0" fontId="28" fillId="0" borderId="4" xfId="533" applyFont="1" applyBorder="1" applyAlignment="1" applyProtection="1">
      <alignment horizontal="center" vertical="top" wrapText="1"/>
      <protection locked="0"/>
    </xf>
    <xf numFmtId="0" fontId="59" fillId="13" borderId="1" xfId="533" applyFont="1" applyFill="1" applyBorder="1" applyAlignment="1" applyProtection="1">
      <alignment horizontal="center" vertical="center" wrapText="1"/>
      <protection locked="0"/>
    </xf>
    <xf numFmtId="171" fontId="46" fillId="28" borderId="1" xfId="533" applyNumberFormat="1" applyFont="1" applyFill="1" applyBorder="1" applyAlignment="1" applyProtection="1">
      <alignment horizontal="center" vertical="center" wrapText="1"/>
      <protection locked="0"/>
    </xf>
    <xf numFmtId="0" fontId="54" fillId="0" borderId="1" xfId="533" applyFont="1" applyBorder="1" applyAlignment="1" applyProtection="1">
      <alignment horizontal="center" wrapText="1"/>
      <protection locked="0"/>
    </xf>
    <xf numFmtId="49" fontId="68" fillId="0" borderId="1" xfId="533" applyNumberFormat="1" applyFont="1" applyBorder="1" applyAlignment="1" applyProtection="1">
      <alignment horizontal="center" vertical="center"/>
      <protection locked="0"/>
    </xf>
    <xf numFmtId="169" fontId="28" fillId="0" borderId="0" xfId="503" applyNumberFormat="1" applyFont="1" applyAlignment="1" applyProtection="1">
      <alignment horizontal="center" vertical="center"/>
      <protection locked="0"/>
    </xf>
    <xf numFmtId="171" fontId="46" fillId="13" borderId="2" xfId="533" applyNumberFormat="1" applyFont="1" applyFill="1" applyBorder="1" applyAlignment="1" applyProtection="1">
      <alignment horizontal="center" vertical="center" wrapText="1"/>
      <protection locked="0"/>
    </xf>
    <xf numFmtId="171" fontId="46" fillId="13" borderId="3" xfId="533" applyNumberFormat="1" applyFont="1" applyFill="1" applyBorder="1" applyAlignment="1" applyProtection="1">
      <alignment horizontal="center" vertical="center" wrapText="1"/>
      <protection locked="0"/>
    </xf>
    <xf numFmtId="171" fontId="46" fillId="13" borderId="4" xfId="533" applyNumberFormat="1" applyFont="1" applyFill="1" applyBorder="1" applyAlignment="1" applyProtection="1">
      <alignment horizontal="center" vertical="center" wrapText="1"/>
      <protection locked="0"/>
    </xf>
    <xf numFmtId="0" fontId="59" fillId="13" borderId="2" xfId="533" applyFont="1" applyFill="1" applyBorder="1" applyAlignment="1" applyProtection="1">
      <alignment horizontal="center" vertical="center" wrapText="1"/>
      <protection locked="0"/>
    </xf>
    <xf numFmtId="0" fontId="59" fillId="13" borderId="3" xfId="533" applyFont="1" applyFill="1" applyBorder="1" applyAlignment="1" applyProtection="1">
      <alignment horizontal="center" vertical="center" wrapText="1"/>
      <protection locked="0"/>
    </xf>
    <xf numFmtId="0" fontId="59" fillId="13" borderId="4" xfId="533" applyFont="1" applyFill="1" applyBorder="1" applyAlignment="1" applyProtection="1">
      <alignment horizontal="center" vertical="center" wrapText="1"/>
      <protection locked="0"/>
    </xf>
    <xf numFmtId="2" fontId="189" fillId="20" borderId="50" xfId="2158" applyNumberFormat="1" applyFont="1" applyFill="1" applyBorder="1" applyAlignment="1" applyProtection="1">
      <alignment horizontal="center" vertical="center"/>
    </xf>
    <xf numFmtId="0" fontId="187" fillId="0" borderId="53" xfId="2157" applyFont="1" applyBorder="1" applyAlignment="1">
      <alignment horizontal="center" vertical="center"/>
    </xf>
    <xf numFmtId="0" fontId="188" fillId="20" borderId="50" xfId="2157" applyFont="1" applyFill="1" applyBorder="1" applyAlignment="1">
      <alignment horizontal="center" vertical="center"/>
    </xf>
    <xf numFmtId="0" fontId="187" fillId="0" borderId="54" xfId="2157" applyFont="1" applyBorder="1" applyAlignment="1">
      <alignment horizontal="center" vertical="center"/>
    </xf>
    <xf numFmtId="0" fontId="188" fillId="20" borderId="40" xfId="2157" applyFont="1" applyFill="1" applyBorder="1" applyAlignment="1">
      <alignment horizontal="center" vertical="center"/>
    </xf>
    <xf numFmtId="49" fontId="188" fillId="20" borderId="55" xfId="2157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wrapText="1"/>
      <protection locked="0"/>
    </xf>
    <xf numFmtId="0" fontId="94" fillId="13" borderId="1" xfId="0" applyFont="1" applyFill="1" applyBorder="1" applyAlignment="1" applyProtection="1">
      <alignment horizontal="right"/>
      <protection locked="0"/>
    </xf>
    <xf numFmtId="0" fontId="94" fillId="13" borderId="40" xfId="0" applyFont="1" applyFill="1" applyBorder="1" applyAlignment="1">
      <alignment horizontal="right"/>
    </xf>
    <xf numFmtId="0" fontId="0" fillId="0" borderId="0" xfId="0" applyAlignment="1" applyProtection="1">
      <alignment horizontal="center" wrapText="1"/>
      <protection locked="0"/>
    </xf>
    <xf numFmtId="0" fontId="96" fillId="0" borderId="0" xfId="0" applyFont="1" applyAlignment="1" applyProtection="1">
      <alignment horizontal="center" wrapText="1"/>
      <protection locked="0"/>
    </xf>
    <xf numFmtId="0" fontId="93" fillId="13" borderId="15" xfId="0" applyFont="1" applyFill="1" applyBorder="1" applyAlignment="1" applyProtection="1">
      <alignment horizontal="center" wrapText="1"/>
      <protection locked="0"/>
    </xf>
    <xf numFmtId="0" fontId="143" fillId="13" borderId="0" xfId="0" applyFont="1" applyFill="1" applyAlignment="1" applyProtection="1">
      <alignment horizontal="center" wrapText="1"/>
      <protection locked="0"/>
    </xf>
    <xf numFmtId="0" fontId="144" fillId="13" borderId="16" xfId="0" applyFont="1" applyFill="1" applyBorder="1" applyAlignment="1" applyProtection="1">
      <alignment horizontal="center" wrapText="1"/>
      <protection locked="0"/>
    </xf>
    <xf numFmtId="0" fontId="144" fillId="13" borderId="0" xfId="0" applyFont="1" applyFill="1" applyAlignment="1" applyProtection="1">
      <alignment horizontal="center" wrapText="1"/>
      <protection locked="0"/>
    </xf>
    <xf numFmtId="0" fontId="94" fillId="13" borderId="1" xfId="0" applyFont="1" applyFill="1" applyBorder="1" applyAlignment="1">
      <alignment horizontal="right"/>
    </xf>
    <xf numFmtId="0" fontId="93" fillId="13" borderId="0" xfId="0" applyFont="1" applyFill="1" applyAlignment="1" applyProtection="1">
      <alignment horizontal="center" wrapText="1"/>
      <protection locked="0"/>
    </xf>
    <xf numFmtId="0" fontId="94" fillId="13" borderId="16" xfId="0" applyFont="1" applyFill="1" applyBorder="1" applyAlignment="1" applyProtection="1">
      <alignment horizontal="center" wrapText="1"/>
      <protection locked="0"/>
    </xf>
    <xf numFmtId="0" fontId="94" fillId="13" borderId="0" xfId="0" applyFont="1" applyFill="1" applyAlignment="1" applyProtection="1">
      <alignment horizontal="center" wrapText="1"/>
      <protection locked="0"/>
    </xf>
    <xf numFmtId="49" fontId="32" fillId="29" borderId="1" xfId="478" applyNumberFormat="1" applyFont="1" applyFill="1" applyBorder="1" applyAlignment="1">
      <alignment horizontal="center" vertical="center" wrapText="1"/>
    </xf>
    <xf numFmtId="0" fontId="87" fillId="0" borderId="0" xfId="465" applyFont="1" applyAlignment="1" applyProtection="1">
      <alignment horizontal="center" wrapText="1"/>
      <protection locked="0"/>
    </xf>
    <xf numFmtId="49" fontId="146" fillId="30" borderId="1" xfId="478" applyNumberFormat="1" applyFont="1" applyFill="1" applyBorder="1" applyAlignment="1" applyProtection="1">
      <alignment horizontal="center" vertical="center" wrapText="1"/>
      <protection locked="0"/>
    </xf>
    <xf numFmtId="4" fontId="80" fillId="29" borderId="1" xfId="3" applyNumberFormat="1" applyFont="1" applyFill="1" applyBorder="1" applyAlignment="1" applyProtection="1">
      <alignment horizontal="center" vertical="center" wrapText="1"/>
    </xf>
    <xf numFmtId="169" fontId="48" fillId="0" borderId="0" xfId="503" applyNumberFormat="1" applyFont="1" applyAlignment="1" applyProtection="1">
      <alignment horizontal="center" vertical="center" wrapText="1"/>
      <protection locked="0"/>
    </xf>
    <xf numFmtId="49" fontId="51" fillId="29" borderId="1" xfId="478" applyNumberFormat="1" applyFont="1" applyFill="1" applyBorder="1" applyAlignment="1" applyProtection="1">
      <alignment horizontal="center" vertical="center" wrapText="1"/>
      <protection locked="0"/>
    </xf>
    <xf numFmtId="49" fontId="79" fillId="30" borderId="1" xfId="478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507" applyFont="1" applyAlignment="1" applyProtection="1">
      <alignment horizontal="center" wrapText="1"/>
      <protection locked="0"/>
    </xf>
    <xf numFmtId="0" fontId="39" fillId="32" borderId="40" xfId="507" applyFont="1" applyFill="1" applyBorder="1" applyAlignment="1">
      <alignment horizontal="left" vertical="center" wrapText="1"/>
    </xf>
    <xf numFmtId="0" fontId="39" fillId="32" borderId="40" xfId="507" applyFont="1" applyFill="1" applyBorder="1" applyAlignment="1" applyProtection="1">
      <alignment horizontal="center" wrapText="1"/>
      <protection locked="0"/>
    </xf>
    <xf numFmtId="0" fontId="39" fillId="32" borderId="40" xfId="507" applyFont="1" applyFill="1" applyBorder="1" applyAlignment="1" applyProtection="1">
      <alignment horizontal="left" wrapText="1"/>
      <protection locked="0"/>
    </xf>
    <xf numFmtId="0" fontId="39" fillId="32" borderId="40" xfId="507" applyFont="1" applyFill="1" applyBorder="1" applyAlignment="1" applyProtection="1">
      <alignment horizontal="left" vertical="center" wrapText="1"/>
      <protection locked="0"/>
    </xf>
    <xf numFmtId="0" fontId="89" fillId="0" borderId="0" xfId="507" applyFont="1" applyAlignment="1" applyProtection="1">
      <alignment horizontal="center" vertical="center" wrapText="1"/>
      <protection locked="0"/>
    </xf>
    <xf numFmtId="169" fontId="48" fillId="0" borderId="0" xfId="503" applyNumberFormat="1" applyFont="1" applyAlignment="1" applyProtection="1">
      <alignment horizontal="center" vertical="center"/>
      <protection locked="0"/>
    </xf>
    <xf numFmtId="0" fontId="51" fillId="21" borderId="2" xfId="503" applyFont="1" applyFill="1" applyBorder="1" applyAlignment="1" applyProtection="1">
      <alignment horizontal="center" vertical="center"/>
      <protection locked="0"/>
    </xf>
    <xf numFmtId="0" fontId="51" fillId="21" borderId="3" xfId="503" applyFont="1" applyFill="1" applyBorder="1" applyAlignment="1" applyProtection="1">
      <alignment horizontal="center" vertical="center"/>
      <protection locked="0"/>
    </xf>
    <xf numFmtId="0" fontId="59" fillId="21" borderId="3" xfId="503" applyFont="1" applyFill="1" applyBorder="1" applyAlignment="1" applyProtection="1">
      <alignment horizontal="center" vertical="center"/>
      <protection locked="0"/>
    </xf>
    <xf numFmtId="0" fontId="39" fillId="32" borderId="40" xfId="507" applyFont="1" applyFill="1" applyBorder="1" applyAlignment="1">
      <alignment horizontal="left" wrapText="1"/>
    </xf>
    <xf numFmtId="169" fontId="28" fillId="26" borderId="2" xfId="503" applyNumberFormat="1" applyFont="1" applyFill="1" applyBorder="1" applyAlignment="1" applyProtection="1">
      <alignment horizontal="center" vertical="center" wrapText="1"/>
      <protection locked="0"/>
    </xf>
    <xf numFmtId="169" fontId="28" fillId="26" borderId="3" xfId="503" applyNumberFormat="1" applyFont="1" applyFill="1" applyBorder="1" applyAlignment="1" applyProtection="1">
      <alignment horizontal="center" vertical="center" wrapText="1"/>
      <protection locked="0"/>
    </xf>
    <xf numFmtId="0" fontId="52" fillId="21" borderId="8" xfId="533" applyFont="1" applyFill="1" applyBorder="1" applyAlignment="1" applyProtection="1">
      <alignment horizontal="center" vertical="center" wrapText="1"/>
      <protection locked="0"/>
    </xf>
    <xf numFmtId="0" fontId="52" fillId="21" borderId="9" xfId="533" applyFont="1" applyFill="1" applyBorder="1" applyAlignment="1" applyProtection="1">
      <alignment horizontal="center" vertical="center" wrapText="1"/>
      <protection locked="0"/>
    </xf>
    <xf numFmtId="0" fontId="48" fillId="23" borderId="1" xfId="533" applyFont="1" applyFill="1" applyBorder="1" applyAlignment="1" applyProtection="1">
      <alignment horizontal="right" vertical="center"/>
    </xf>
    <xf numFmtId="0" fontId="34" fillId="27" borderId="10" xfId="533" applyFont="1" applyFill="1" applyBorder="1" applyAlignment="1" applyProtection="1">
      <alignment horizontal="right" vertical="center"/>
    </xf>
    <xf numFmtId="0" fontId="48" fillId="22" borderId="1" xfId="533" applyFont="1" applyFill="1" applyBorder="1" applyAlignment="1" applyProtection="1">
      <alignment horizontal="center" vertical="center" wrapText="1"/>
    </xf>
    <xf numFmtId="0" fontId="48" fillId="23" borderId="1" xfId="533" applyFont="1" applyFill="1" applyBorder="1" applyAlignment="1" applyProtection="1">
      <alignment horizontal="center" vertical="center" wrapText="1"/>
    </xf>
    <xf numFmtId="0" fontId="48" fillId="24" borderId="1" xfId="533" applyFont="1" applyFill="1" applyBorder="1" applyAlignment="1" applyProtection="1">
      <alignment horizontal="center" vertical="center" textRotation="90"/>
    </xf>
    <xf numFmtId="0" fontId="57" fillId="25" borderId="1" xfId="533" applyFont="1" applyFill="1" applyBorder="1" applyAlignment="1" applyProtection="1">
      <alignment horizontal="center" vertical="center" textRotation="90" wrapText="1"/>
    </xf>
    <xf numFmtId="0" fontId="52" fillId="13" borderId="1" xfId="533" applyFont="1" applyFill="1" applyBorder="1" applyAlignment="1" applyProtection="1">
      <alignment horizontal="center" vertical="center" wrapText="1"/>
      <protection locked="0"/>
    </xf>
    <xf numFmtId="0" fontId="53" fillId="0" borderId="2" xfId="533" applyFont="1" applyBorder="1" applyAlignment="1" applyProtection="1">
      <alignment horizontal="center" wrapText="1"/>
      <protection locked="0"/>
    </xf>
    <xf numFmtId="0" fontId="53" fillId="0" borderId="3" xfId="533" applyFont="1" applyBorder="1" applyAlignment="1" applyProtection="1">
      <alignment horizontal="center" wrapText="1"/>
      <protection locked="0"/>
    </xf>
    <xf numFmtId="0" fontId="53" fillId="0" borderId="4" xfId="533" applyFont="1" applyBorder="1" applyAlignment="1" applyProtection="1">
      <alignment horizontal="center" wrapText="1"/>
      <protection locked="0"/>
    </xf>
    <xf numFmtId="49" fontId="58" fillId="0" borderId="1" xfId="533" applyNumberFormat="1" applyFont="1" applyBorder="1" applyAlignment="1" applyProtection="1">
      <alignment horizontal="center" vertical="center"/>
      <protection locked="0"/>
    </xf>
    <xf numFmtId="0" fontId="51" fillId="13" borderId="1" xfId="533" applyFont="1" applyFill="1" applyBorder="1" applyAlignment="1" applyProtection="1">
      <alignment horizontal="center" vertical="center" wrapText="1"/>
      <protection locked="0"/>
    </xf>
    <xf numFmtId="171" fontId="46" fillId="13" borderId="1" xfId="533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 wrapText="1"/>
      <protection locked="0"/>
    </xf>
    <xf numFmtId="169" fontId="184" fillId="0" borderId="0" xfId="503" applyNumberFormat="1" applyFont="1" applyAlignment="1" applyProtection="1">
      <alignment horizontal="center" vertical="center" wrapText="1"/>
      <protection locked="0"/>
    </xf>
    <xf numFmtId="0" fontId="183" fillId="13" borderId="15" xfId="0" applyFont="1" applyFill="1" applyBorder="1" applyAlignment="1" applyProtection="1">
      <alignment horizontal="center" wrapText="1"/>
      <protection locked="0"/>
    </xf>
    <xf numFmtId="0" fontId="183" fillId="13" borderId="0" xfId="0" applyFont="1" applyFill="1" applyAlignment="1" applyProtection="1">
      <alignment horizontal="center" wrapText="1"/>
      <protection locked="0"/>
    </xf>
    <xf numFmtId="0" fontId="46" fillId="13" borderId="2" xfId="0" applyFont="1" applyFill="1" applyBorder="1" applyAlignment="1">
      <alignment horizontal="right" wrapText="1"/>
    </xf>
    <xf numFmtId="0" fontId="46" fillId="13" borderId="3" xfId="0" applyFont="1" applyFill="1" applyBorder="1" applyAlignment="1">
      <alignment horizontal="right" wrapText="1"/>
    </xf>
    <xf numFmtId="0" fontId="46" fillId="13" borderId="20" xfId="0" applyFont="1" applyFill="1" applyBorder="1" applyAlignment="1">
      <alignment horizontal="right" wrapText="1"/>
    </xf>
    <xf numFmtId="0" fontId="36" fillId="0" borderId="2" xfId="0" applyFont="1" applyBorder="1" applyAlignment="1">
      <alignment horizontal="left" wrapText="1"/>
    </xf>
    <xf numFmtId="0" fontId="36" fillId="0" borderId="3" xfId="0" applyFont="1" applyBorder="1" applyAlignment="1">
      <alignment horizontal="left" wrapText="1"/>
    </xf>
    <xf numFmtId="0" fontId="36" fillId="0" borderId="4" xfId="0" applyFont="1" applyBorder="1" applyAlignment="1">
      <alignment horizontal="left" wrapText="1"/>
    </xf>
    <xf numFmtId="0" fontId="52" fillId="4" borderId="5" xfId="0" applyFont="1" applyFill="1" applyBorder="1" applyAlignment="1">
      <alignment horizontal="center" vertical="center" wrapText="1"/>
    </xf>
    <xf numFmtId="0" fontId="52" fillId="4" borderId="6" xfId="0" applyFont="1" applyFill="1" applyBorder="1" applyAlignment="1">
      <alignment horizontal="center" vertical="center"/>
    </xf>
    <xf numFmtId="0" fontId="52" fillId="4" borderId="19" xfId="0" applyFont="1" applyFill="1" applyBorder="1" applyAlignment="1">
      <alignment horizontal="center" vertical="center" wrapText="1"/>
    </xf>
    <xf numFmtId="0" fontId="52" fillId="4" borderId="0" xfId="0" applyFont="1" applyFill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52" fillId="4" borderId="20" xfId="0" applyFont="1" applyFill="1" applyBorder="1" applyAlignment="1">
      <alignment horizontal="center" vertical="center" wrapText="1"/>
    </xf>
    <xf numFmtId="0" fontId="52" fillId="4" borderId="17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/>
    </xf>
    <xf numFmtId="0" fontId="36" fillId="9" borderId="2" xfId="0" applyFont="1" applyFill="1" applyBorder="1" applyAlignment="1">
      <alignment horizontal="center" wrapText="1"/>
    </xf>
    <xf numFmtId="0" fontId="36" fillId="9" borderId="3" xfId="0" applyFont="1" applyFill="1" applyBorder="1" applyAlignment="1">
      <alignment horizontal="center" wrapText="1"/>
    </xf>
    <xf numFmtId="0" fontId="36" fillId="9" borderId="4" xfId="0" applyFont="1" applyFill="1" applyBorder="1" applyAlignment="1">
      <alignment horizontal="center" wrapText="1"/>
    </xf>
    <xf numFmtId="0" fontId="34" fillId="7" borderId="21" xfId="0" applyFont="1" applyFill="1" applyBorder="1" applyAlignment="1">
      <alignment horizontal="center" vertical="center" wrapText="1"/>
    </xf>
    <xf numFmtId="0" fontId="34" fillId="7" borderId="15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185" fillId="2" borderId="2" xfId="0" applyFont="1" applyFill="1" applyBorder="1" applyAlignment="1" applyProtection="1">
      <alignment horizontal="center" vertical="center" wrapText="1"/>
      <protection locked="0"/>
    </xf>
    <xf numFmtId="0" fontId="185" fillId="2" borderId="3" xfId="0" applyFont="1" applyFill="1" applyBorder="1" applyAlignment="1" applyProtection="1">
      <alignment horizontal="center" vertical="center" wrapText="1"/>
      <protection locked="0"/>
    </xf>
    <xf numFmtId="0" fontId="185" fillId="2" borderId="4" xfId="0" applyFont="1" applyFill="1" applyBorder="1" applyAlignment="1" applyProtection="1">
      <alignment horizontal="center" vertical="center" wrapText="1"/>
      <protection locked="0"/>
    </xf>
    <xf numFmtId="0" fontId="30" fillId="2" borderId="2" xfId="0" applyFont="1" applyFill="1" applyBorder="1" applyAlignment="1" applyProtection="1">
      <alignment horizontal="center" vertical="center" wrapText="1"/>
      <protection locked="0"/>
    </xf>
    <xf numFmtId="0" fontId="30" fillId="2" borderId="3" xfId="0" applyFont="1" applyFill="1" applyBorder="1" applyAlignment="1" applyProtection="1">
      <alignment horizontal="center" vertical="center" wrapText="1"/>
      <protection locked="0"/>
    </xf>
    <xf numFmtId="0" fontId="30" fillId="2" borderId="4" xfId="0" applyFont="1" applyFill="1" applyBorder="1" applyAlignment="1" applyProtection="1">
      <alignment horizontal="center" vertical="center" wrapText="1"/>
      <protection locked="0"/>
    </xf>
  </cellXfs>
  <cellStyles count="2160">
    <cellStyle name="20% - Ênfase1 10" xfId="20"/>
    <cellStyle name="20% - Ênfase1 10 2" xfId="50"/>
    <cellStyle name="20% - Ênfase1 10 2 2" xfId="1149"/>
    <cellStyle name="20% - Ênfase1 10 2 3" xfId="640"/>
    <cellStyle name="20% - Ênfase1 10 2 4" xfId="1694"/>
    <cellStyle name="20% - Ênfase1 10 3" xfId="1125"/>
    <cellStyle name="20% - Ênfase1 10 4" xfId="617"/>
    <cellStyle name="20% - Ênfase1 10 5" xfId="1671"/>
    <cellStyle name="20% - Ênfase1 11" xfId="54"/>
    <cellStyle name="20% - Ênfase1 11 2" xfId="42"/>
    <cellStyle name="20% - Ênfase1 11 2 2" xfId="1143"/>
    <cellStyle name="20% - Ênfase1 11 2 3" xfId="634"/>
    <cellStyle name="20% - Ênfase1 11 2 4" xfId="1688"/>
    <cellStyle name="20% - Ênfase1 11 3" xfId="1153"/>
    <cellStyle name="20% - Ênfase1 11 4" xfId="643"/>
    <cellStyle name="20% - Ênfase1 11 5" xfId="1697"/>
    <cellStyle name="20% - Ênfase1 12" xfId="38"/>
    <cellStyle name="20% - Ênfase1 12 2" xfId="1140"/>
    <cellStyle name="20% - Ênfase1 12 3" xfId="631"/>
    <cellStyle name="20% - Ênfase1 12 4" xfId="1685"/>
    <cellStyle name="20% - Ênfase1 13" xfId="41"/>
    <cellStyle name="20% - Ênfase1 13 2" xfId="1142"/>
    <cellStyle name="20% - Ênfase1 13 3" xfId="633"/>
    <cellStyle name="20% - Ênfase1 13 4" xfId="1687"/>
    <cellStyle name="20% - Ênfase1 14" xfId="4"/>
    <cellStyle name="20% - Ênfase1 14 2" xfId="1114"/>
    <cellStyle name="20% - Ênfase1 14 3" xfId="606"/>
    <cellStyle name="20% - Ênfase1 14 4" xfId="1660"/>
    <cellStyle name="20% - Ênfase1 15" xfId="56"/>
    <cellStyle name="20% - Ênfase1 15 2" xfId="1155"/>
    <cellStyle name="20% - Ênfase1 15 3" xfId="645"/>
    <cellStyle name="20% - Ênfase1 15 4" xfId="1699"/>
    <cellStyle name="20% - Ênfase1 16" xfId="58"/>
    <cellStyle name="20% - Ênfase1 16 2" xfId="1157"/>
    <cellStyle name="20% - Ênfase1 16 3" xfId="647"/>
    <cellStyle name="20% - Ênfase1 16 4" xfId="1701"/>
    <cellStyle name="20% - Ênfase1 17" xfId="59"/>
    <cellStyle name="20% - Ênfase1 17 2" xfId="1158"/>
    <cellStyle name="20% - Ênfase1 17 3" xfId="648"/>
    <cellStyle name="20% - Ênfase1 17 4" xfId="1702"/>
    <cellStyle name="20% - Ênfase1 18" xfId="45"/>
    <cellStyle name="20% - Ênfase1 18 2" xfId="1146"/>
    <cellStyle name="20% - Ênfase1 18 3" xfId="637"/>
    <cellStyle name="20% - Ênfase1 18 4" xfId="1691"/>
    <cellStyle name="20% - Ênfase1 19" xfId="61"/>
    <cellStyle name="20% - Ênfase1 19 2" xfId="1160"/>
    <cellStyle name="20% - Ênfase1 19 3" xfId="650"/>
    <cellStyle name="20% - Ênfase1 19 4" xfId="1704"/>
    <cellStyle name="20% - Ênfase1 2" xfId="19"/>
    <cellStyle name="20% - Ênfase1 2 2" xfId="65"/>
    <cellStyle name="20% - Ênfase1 2 2 2" xfId="1164"/>
    <cellStyle name="20% - Ênfase1 2 2 3" xfId="654"/>
    <cellStyle name="20% - Ênfase1 2 2 4" xfId="1708"/>
    <cellStyle name="20% - Ênfase1 2 3" xfId="1124"/>
    <cellStyle name="20% - Ênfase1 2 4" xfId="616"/>
    <cellStyle name="20% - Ênfase1 2 5" xfId="1670"/>
    <cellStyle name="20% - Ênfase1 20" xfId="55"/>
    <cellStyle name="20% - Ênfase1 20 2" xfId="1154"/>
    <cellStyle name="20% - Ênfase1 20 3" xfId="644"/>
    <cellStyle name="20% - Ênfase1 20 4" xfId="1698"/>
    <cellStyle name="20% - Ênfase1 21" xfId="57"/>
    <cellStyle name="20% - Ênfase1 21 2" xfId="1156"/>
    <cellStyle name="20% - Ênfase1 21 3" xfId="646"/>
    <cellStyle name="20% - Ênfase1 21 4" xfId="1700"/>
    <cellStyle name="20% - Ênfase1 22" xfId="60"/>
    <cellStyle name="20% - Ênfase1 22 2" xfId="1159"/>
    <cellStyle name="20% - Ênfase1 22 3" xfId="649"/>
    <cellStyle name="20% - Ênfase1 22 4" xfId="1703"/>
    <cellStyle name="20% - Ênfase1 23" xfId="46"/>
    <cellStyle name="20% - Ênfase1 3" xfId="66"/>
    <cellStyle name="20% - Ênfase1 3 2" xfId="68"/>
    <cellStyle name="20% - Ênfase1 3 2 2" xfId="1167"/>
    <cellStyle name="20% - Ênfase1 3 2 3" xfId="657"/>
    <cellStyle name="20% - Ênfase1 3 2 4" xfId="1710"/>
    <cellStyle name="20% - Ênfase1 3 3" xfId="1165"/>
    <cellStyle name="20% - Ênfase1 3 4" xfId="655"/>
    <cellStyle name="20% - Ênfase1 3 5" xfId="1709"/>
    <cellStyle name="20% - Ênfase1 4" xfId="69"/>
    <cellStyle name="20% - Ênfase1 4 2" xfId="70"/>
    <cellStyle name="20% - Ênfase1 4 2 2" xfId="1169"/>
    <cellStyle name="20% - Ênfase1 4 2 3" xfId="659"/>
    <cellStyle name="20% - Ênfase1 4 2 4" xfId="1712"/>
    <cellStyle name="20% - Ênfase1 4 3" xfId="1168"/>
    <cellStyle name="20% - Ênfase1 4 4" xfId="658"/>
    <cellStyle name="20% - Ênfase1 4 5" xfId="1711"/>
    <cellStyle name="20% - Ênfase1 5" xfId="71"/>
    <cellStyle name="20% - Ênfase1 5 2" xfId="72"/>
    <cellStyle name="20% - Ênfase1 5 2 2" xfId="1171"/>
    <cellStyle name="20% - Ênfase1 5 2 3" xfId="661"/>
    <cellStyle name="20% - Ênfase1 5 2 4" xfId="1714"/>
    <cellStyle name="20% - Ênfase1 5 3" xfId="1170"/>
    <cellStyle name="20% - Ênfase1 5 4" xfId="660"/>
    <cellStyle name="20% - Ênfase1 5 5" xfId="1713"/>
    <cellStyle name="20% - Ênfase1 6" xfId="75"/>
    <cellStyle name="20% - Ênfase1 6 2" xfId="77"/>
    <cellStyle name="20% - Ênfase1 6 2 2" xfId="1176"/>
    <cellStyle name="20% - Ênfase1 6 2 3" xfId="666"/>
    <cellStyle name="20% - Ênfase1 6 2 4" xfId="1719"/>
    <cellStyle name="20% - Ênfase1 6 3" xfId="1174"/>
    <cellStyle name="20% - Ênfase1 6 4" xfId="664"/>
    <cellStyle name="20% - Ênfase1 6 5" xfId="1717"/>
    <cellStyle name="20% - Ênfase1 7" xfId="80"/>
    <cellStyle name="20% - Ênfase1 7 2" xfId="84"/>
    <cellStyle name="20% - Ênfase1 7 2 2" xfId="1183"/>
    <cellStyle name="20% - Ênfase1 7 2 3" xfId="673"/>
    <cellStyle name="20% - Ênfase1 7 2 4" xfId="1726"/>
    <cellStyle name="20% - Ênfase1 7 3" xfId="1179"/>
    <cellStyle name="20% - Ênfase1 7 4" xfId="669"/>
    <cellStyle name="20% - Ênfase1 7 5" xfId="1722"/>
    <cellStyle name="20% - Ênfase1 8" xfId="44"/>
    <cellStyle name="20% - Ênfase1 8 2" xfId="86"/>
    <cellStyle name="20% - Ênfase1 8 2 2" xfId="1185"/>
    <cellStyle name="20% - Ênfase1 8 2 3" xfId="675"/>
    <cellStyle name="20% - Ênfase1 8 2 4" xfId="1728"/>
    <cellStyle name="20% - Ênfase1 8 3" xfId="1145"/>
    <cellStyle name="20% - Ênfase1 8 4" xfId="636"/>
    <cellStyle name="20% - Ênfase1 8 5" xfId="1690"/>
    <cellStyle name="20% - Ênfase1 9" xfId="88"/>
    <cellStyle name="20% - Ênfase1 9 2" xfId="89"/>
    <cellStyle name="20% - Ênfase1 9 2 2" xfId="1188"/>
    <cellStyle name="20% - Ênfase1 9 2 3" xfId="678"/>
    <cellStyle name="20% - Ênfase1 9 2 4" xfId="1731"/>
    <cellStyle name="20% - Ênfase1 9 3" xfId="1187"/>
    <cellStyle name="20% - Ênfase1 9 4" xfId="677"/>
    <cellStyle name="20% - Ênfase1 9 5" xfId="1730"/>
    <cellStyle name="20% - Ênfase2 10" xfId="92"/>
    <cellStyle name="20% - Ênfase2 10 2" xfId="95"/>
    <cellStyle name="20% - Ênfase2 10 2 2" xfId="1194"/>
    <cellStyle name="20% - Ênfase2 10 2 3" xfId="684"/>
    <cellStyle name="20% - Ênfase2 10 2 4" xfId="1737"/>
    <cellStyle name="20% - Ênfase2 10 3" xfId="1191"/>
    <cellStyle name="20% - Ênfase2 10 4" xfId="681"/>
    <cellStyle name="20% - Ênfase2 10 5" xfId="1734"/>
    <cellStyle name="20% - Ênfase2 11" xfId="101"/>
    <cellStyle name="20% - Ênfase2 11 2" xfId="1199"/>
    <cellStyle name="20% - Ênfase2 11 3" xfId="689"/>
    <cellStyle name="20% - Ênfase2 11 4" xfId="1742"/>
    <cellStyle name="20% - Ênfase2 12" xfId="102"/>
    <cellStyle name="20% - Ênfase2 12 2" xfId="1200"/>
    <cellStyle name="20% - Ênfase2 12 3" xfId="690"/>
    <cellStyle name="20% - Ênfase2 12 4" xfId="1743"/>
    <cellStyle name="20% - Ênfase2 13" xfId="103"/>
    <cellStyle name="20% - Ênfase2 13 2" xfId="1201"/>
    <cellStyle name="20% - Ênfase2 13 3" xfId="691"/>
    <cellStyle name="20% - Ênfase2 13 4" xfId="1744"/>
    <cellStyle name="20% - Ênfase2 14" xfId="104"/>
    <cellStyle name="20% - Ênfase2 14 2" xfId="1202"/>
    <cellStyle name="20% - Ênfase2 14 3" xfId="692"/>
    <cellStyle name="20% - Ênfase2 14 4" xfId="1745"/>
    <cellStyle name="20% - Ênfase2 15" xfId="105"/>
    <cellStyle name="20% - Ênfase2 15 2" xfId="1203"/>
    <cellStyle name="20% - Ênfase2 15 3" xfId="693"/>
    <cellStyle name="20% - Ênfase2 15 4" xfId="1746"/>
    <cellStyle name="20% - Ênfase2 16" xfId="107"/>
    <cellStyle name="20% - Ênfase2 16 2" xfId="1205"/>
    <cellStyle name="20% - Ênfase2 16 3" xfId="695"/>
    <cellStyle name="20% - Ênfase2 16 4" xfId="1748"/>
    <cellStyle name="20% - Ênfase2 17" xfId="109"/>
    <cellStyle name="20% - Ênfase2 17 2" xfId="1207"/>
    <cellStyle name="20% - Ênfase2 17 3" xfId="697"/>
    <cellStyle name="20% - Ênfase2 17 4" xfId="1750"/>
    <cellStyle name="20% - Ênfase2 18" xfId="111"/>
    <cellStyle name="20% - Ênfase2 18 2" xfId="1208"/>
    <cellStyle name="20% - Ênfase2 18 3" xfId="698"/>
    <cellStyle name="20% - Ênfase2 18 4" xfId="1751"/>
    <cellStyle name="20% - Ênfase2 19" xfId="112"/>
    <cellStyle name="20% - Ênfase2 19 2" xfId="1209"/>
    <cellStyle name="20% - Ênfase2 19 3" xfId="699"/>
    <cellStyle name="20% - Ênfase2 19 4" xfId="1752"/>
    <cellStyle name="20% - Ênfase2 2" xfId="113"/>
    <cellStyle name="20% - Ênfase2 2 2" xfId="119"/>
    <cellStyle name="20% - Ênfase2 2 2 2" xfId="1216"/>
    <cellStyle name="20% - Ênfase2 2 2 3" xfId="706"/>
    <cellStyle name="20% - Ênfase2 2 2 4" xfId="1759"/>
    <cellStyle name="20% - Ênfase2 2 3" xfId="1210"/>
    <cellStyle name="20% - Ênfase2 2 4" xfId="700"/>
    <cellStyle name="20% - Ênfase2 2 5" xfId="1753"/>
    <cellStyle name="20% - Ênfase2 20" xfId="106"/>
    <cellStyle name="20% - Ênfase2 20 2" xfId="1204"/>
    <cellStyle name="20% - Ênfase2 20 3" xfId="694"/>
    <cellStyle name="20% - Ênfase2 20 4" xfId="1747"/>
    <cellStyle name="20% - Ênfase2 21" xfId="108"/>
    <cellStyle name="20% - Ênfase2 21 2" xfId="1206"/>
    <cellStyle name="20% - Ênfase2 21 3" xfId="696"/>
    <cellStyle name="20% - Ênfase2 21 4" xfId="1749"/>
    <cellStyle name="20% - Ênfase2 22" xfId="110"/>
    <cellStyle name="20% - Ênfase2 3" xfId="122"/>
    <cellStyle name="20% - Ênfase2 3 2" xfId="126"/>
    <cellStyle name="20% - Ênfase2 3 2 2" xfId="1222"/>
    <cellStyle name="20% - Ênfase2 3 2 3" xfId="713"/>
    <cellStyle name="20% - Ênfase2 3 2 4" xfId="1765"/>
    <cellStyle name="20% - Ênfase2 3 3" xfId="1218"/>
    <cellStyle name="20% - Ênfase2 3 4" xfId="709"/>
    <cellStyle name="20% - Ênfase2 3 5" xfId="1761"/>
    <cellStyle name="20% - Ênfase2 4" xfId="127"/>
    <cellStyle name="20% - Ênfase2 4 2" xfId="79"/>
    <cellStyle name="20% - Ênfase2 4 2 2" xfId="1178"/>
    <cellStyle name="20% - Ênfase2 4 2 3" xfId="668"/>
    <cellStyle name="20% - Ênfase2 4 2 4" xfId="1721"/>
    <cellStyle name="20% - Ênfase2 4 3" xfId="1223"/>
    <cellStyle name="20% - Ênfase2 4 4" xfId="714"/>
    <cellStyle name="20% - Ênfase2 4 5" xfId="1766"/>
    <cellStyle name="20% - Ênfase2 5" xfId="130"/>
    <cellStyle name="20% - Ênfase2 5 2" xfId="135"/>
    <cellStyle name="20% - Ênfase2 5 2 2" xfId="1231"/>
    <cellStyle name="20% - Ênfase2 5 2 3" xfId="722"/>
    <cellStyle name="20% - Ênfase2 5 2 4" xfId="1774"/>
    <cellStyle name="20% - Ênfase2 5 3" xfId="1226"/>
    <cellStyle name="20% - Ênfase2 5 4" xfId="717"/>
    <cellStyle name="20% - Ênfase2 5 5" xfId="1769"/>
    <cellStyle name="20% - Ênfase2 6" xfId="139"/>
    <cellStyle name="20% - Ênfase2 6 2" xfId="144"/>
    <cellStyle name="20% - Ênfase2 6 2 2" xfId="1240"/>
    <cellStyle name="20% - Ênfase2 6 2 3" xfId="731"/>
    <cellStyle name="20% - Ênfase2 6 2 4" xfId="1783"/>
    <cellStyle name="20% - Ênfase2 6 3" xfId="1235"/>
    <cellStyle name="20% - Ênfase2 6 4" xfId="726"/>
    <cellStyle name="20% - Ênfase2 6 5" xfId="1778"/>
    <cellStyle name="20% - Ênfase2 7" xfId="134"/>
    <cellStyle name="20% - Ênfase2 7 2" xfId="150"/>
    <cellStyle name="20% - Ênfase2 7 2 2" xfId="1246"/>
    <cellStyle name="20% - Ênfase2 7 2 3" xfId="737"/>
    <cellStyle name="20% - Ênfase2 7 2 4" xfId="1789"/>
    <cellStyle name="20% - Ênfase2 7 3" xfId="1230"/>
    <cellStyle name="20% - Ênfase2 7 4" xfId="721"/>
    <cellStyle name="20% - Ênfase2 7 5" xfId="1773"/>
    <cellStyle name="20% - Ênfase2 8" xfId="152"/>
    <cellStyle name="20% - Ênfase2 8 2" xfId="156"/>
    <cellStyle name="20% - Ênfase2 8 2 2" xfId="1252"/>
    <cellStyle name="20% - Ênfase2 8 2 3" xfId="743"/>
    <cellStyle name="20% - Ênfase2 8 2 4" xfId="1795"/>
    <cellStyle name="20% - Ênfase2 8 3" xfId="1248"/>
    <cellStyle name="20% - Ênfase2 8 4" xfId="739"/>
    <cellStyle name="20% - Ênfase2 8 5" xfId="1791"/>
    <cellStyle name="20% - Ênfase2 9" xfId="158"/>
    <cellStyle name="20% - Ênfase2 9 2" xfId="161"/>
    <cellStyle name="20% - Ênfase2 9 2 2" xfId="1257"/>
    <cellStyle name="20% - Ênfase2 9 2 3" xfId="748"/>
    <cellStyle name="20% - Ênfase2 9 2 4" xfId="1800"/>
    <cellStyle name="20% - Ênfase2 9 3" xfId="1254"/>
    <cellStyle name="20% - Ênfase2 9 4" xfId="745"/>
    <cellStyle name="20% - Ênfase2 9 5" xfId="1797"/>
    <cellStyle name="20% - Ênfase3 10" xfId="162"/>
    <cellStyle name="20% - Ênfase3 10 2" xfId="164"/>
    <cellStyle name="20% - Ênfase3 10 2 2" xfId="1260"/>
    <cellStyle name="20% - Ênfase3 10 2 3" xfId="751"/>
    <cellStyle name="20% - Ênfase3 10 2 4" xfId="1803"/>
    <cellStyle name="20% - Ênfase3 10 3" xfId="1258"/>
    <cellStyle name="20% - Ênfase3 10 4" xfId="749"/>
    <cellStyle name="20% - Ênfase3 10 5" xfId="1801"/>
    <cellStyle name="20% - Ênfase3 11" xfId="167"/>
    <cellStyle name="20% - Ênfase3 11 2" xfId="1263"/>
    <cellStyle name="20% - Ênfase3 11 3" xfId="754"/>
    <cellStyle name="20% - Ênfase3 11 4" xfId="1806"/>
    <cellStyle name="20% - Ênfase3 12" xfId="170"/>
    <cellStyle name="20% - Ênfase3 12 2" xfId="1266"/>
    <cellStyle name="20% - Ênfase3 12 3" xfId="757"/>
    <cellStyle name="20% - Ênfase3 12 4" xfId="1809"/>
    <cellStyle name="20% - Ênfase3 13" xfId="171"/>
    <cellStyle name="20% - Ênfase3 13 2" xfId="1267"/>
    <cellStyle name="20% - Ênfase3 13 3" xfId="758"/>
    <cellStyle name="20% - Ênfase3 13 4" xfId="1810"/>
    <cellStyle name="20% - Ênfase3 14" xfId="172"/>
    <cellStyle name="20% - Ênfase3 14 2" xfId="1268"/>
    <cellStyle name="20% - Ênfase3 14 3" xfId="759"/>
    <cellStyle name="20% - Ênfase3 14 4" xfId="1811"/>
    <cellStyle name="20% - Ênfase3 15" xfId="174"/>
    <cellStyle name="20% - Ênfase3 15 2" xfId="1270"/>
    <cellStyle name="20% - Ênfase3 15 3" xfId="761"/>
    <cellStyle name="20% - Ênfase3 15 4" xfId="1813"/>
    <cellStyle name="20% - Ênfase3 16" xfId="176"/>
    <cellStyle name="20% - Ênfase3 16 2" xfId="1272"/>
    <cellStyle name="20% - Ênfase3 16 3" xfId="763"/>
    <cellStyle name="20% - Ênfase3 16 4" xfId="1815"/>
    <cellStyle name="20% - Ênfase3 17" xfId="178"/>
    <cellStyle name="20% - Ênfase3 17 2" xfId="1274"/>
    <cellStyle name="20% - Ênfase3 17 3" xfId="765"/>
    <cellStyle name="20% - Ênfase3 17 4" xfId="1817"/>
    <cellStyle name="20% - Ênfase3 18" xfId="180"/>
    <cellStyle name="20% - Ênfase3 18 2" xfId="1275"/>
    <cellStyle name="20% - Ênfase3 18 3" xfId="766"/>
    <cellStyle name="20% - Ênfase3 18 4" xfId="1818"/>
    <cellStyle name="20% - Ênfase3 19" xfId="181"/>
    <cellStyle name="20% - Ênfase3 19 2" xfId="1276"/>
    <cellStyle name="20% - Ênfase3 19 3" xfId="767"/>
    <cellStyle name="20% - Ênfase3 19 4" xfId="1819"/>
    <cellStyle name="20% - Ênfase3 2" xfId="182"/>
    <cellStyle name="20% - Ênfase3 2 2" xfId="52"/>
    <cellStyle name="20% - Ênfase3 2 2 2" xfId="1151"/>
    <cellStyle name="20% - Ênfase3 2 2 3" xfId="642"/>
    <cellStyle name="20% - Ênfase3 2 2 4" xfId="1696"/>
    <cellStyle name="20% - Ênfase3 2 3" xfId="1277"/>
    <cellStyle name="20% - Ênfase3 2 4" xfId="768"/>
    <cellStyle name="20% - Ênfase3 2 5" xfId="1820"/>
    <cellStyle name="20% - Ênfase3 20" xfId="175"/>
    <cellStyle name="20% - Ênfase3 20 2" xfId="1271"/>
    <cellStyle name="20% - Ênfase3 20 3" xfId="762"/>
    <cellStyle name="20% - Ênfase3 20 4" xfId="1814"/>
    <cellStyle name="20% - Ênfase3 21" xfId="177"/>
    <cellStyle name="20% - Ênfase3 21 2" xfId="1273"/>
    <cellStyle name="20% - Ênfase3 21 3" xfId="764"/>
    <cellStyle name="20% - Ênfase3 21 4" xfId="1816"/>
    <cellStyle name="20% - Ênfase3 22" xfId="179"/>
    <cellStyle name="20% - Ênfase3 3" xfId="184"/>
    <cellStyle name="20% - Ênfase3 3 2" xfId="185"/>
    <cellStyle name="20% - Ênfase3 3 2 2" xfId="1280"/>
    <cellStyle name="20% - Ênfase3 3 2 3" xfId="771"/>
    <cellStyle name="20% - Ênfase3 3 2 4" xfId="1823"/>
    <cellStyle name="20% - Ênfase3 3 3" xfId="1279"/>
    <cellStyle name="20% - Ênfase3 3 4" xfId="770"/>
    <cellStyle name="20% - Ênfase3 3 5" xfId="1822"/>
    <cellStyle name="20% - Ênfase3 4" xfId="188"/>
    <cellStyle name="20% - Ênfase3 4 2" xfId="189"/>
    <cellStyle name="20% - Ênfase3 4 2 2" xfId="1284"/>
    <cellStyle name="20% - Ênfase3 4 2 3" xfId="775"/>
    <cellStyle name="20% - Ênfase3 4 2 4" xfId="1827"/>
    <cellStyle name="20% - Ênfase3 4 3" xfId="1283"/>
    <cellStyle name="20% - Ênfase3 4 4" xfId="774"/>
    <cellStyle name="20% - Ênfase3 4 5" xfId="1826"/>
    <cellStyle name="20% - Ênfase3 5" xfId="190"/>
    <cellStyle name="20% - Ênfase3 5 2" xfId="191"/>
    <cellStyle name="20% - Ênfase3 5 2 2" xfId="1286"/>
    <cellStyle name="20% - Ênfase3 5 2 3" xfId="777"/>
    <cellStyle name="20% - Ênfase3 5 2 4" xfId="1829"/>
    <cellStyle name="20% - Ênfase3 5 3" xfId="1285"/>
    <cellStyle name="20% - Ênfase3 5 4" xfId="776"/>
    <cellStyle name="20% - Ênfase3 5 5" xfId="1828"/>
    <cellStyle name="20% - Ênfase3 6" xfId="193"/>
    <cellStyle name="20% - Ênfase3 6 2" xfId="195"/>
    <cellStyle name="20% - Ênfase3 6 2 2" xfId="1290"/>
    <cellStyle name="20% - Ênfase3 6 2 3" xfId="781"/>
    <cellStyle name="20% - Ênfase3 6 2 4" xfId="1833"/>
    <cellStyle name="20% - Ênfase3 6 3" xfId="1288"/>
    <cellStyle name="20% - Ênfase3 6 4" xfId="779"/>
    <cellStyle name="20% - Ênfase3 6 5" xfId="1831"/>
    <cellStyle name="20% - Ênfase3 7" xfId="146"/>
    <cellStyle name="20% - Ênfase3 7 2" xfId="100"/>
    <cellStyle name="20% - Ênfase3 7 2 2" xfId="1198"/>
    <cellStyle name="20% - Ênfase3 7 2 3" xfId="688"/>
    <cellStyle name="20% - Ênfase3 7 2 4" xfId="1741"/>
    <cellStyle name="20% - Ênfase3 7 3" xfId="1242"/>
    <cellStyle name="20% - Ênfase3 7 4" xfId="733"/>
    <cellStyle name="20% - Ênfase3 7 5" xfId="1785"/>
    <cellStyle name="20% - Ênfase3 8" xfId="198"/>
    <cellStyle name="20% - Ênfase3 8 2" xfId="201"/>
    <cellStyle name="20% - Ênfase3 8 2 2" xfId="1296"/>
    <cellStyle name="20% - Ênfase3 8 2 3" xfId="787"/>
    <cellStyle name="20% - Ênfase3 8 2 4" xfId="1839"/>
    <cellStyle name="20% - Ênfase3 8 3" xfId="1293"/>
    <cellStyle name="20% - Ênfase3 8 4" xfId="784"/>
    <cellStyle name="20% - Ênfase3 8 5" xfId="1836"/>
    <cellStyle name="20% - Ênfase3 9" xfId="206"/>
    <cellStyle name="20% - Ênfase3 9 2" xfId="28"/>
    <cellStyle name="20% - Ênfase3 9 2 2" xfId="1131"/>
    <cellStyle name="20% - Ênfase3 9 2 3" xfId="623"/>
    <cellStyle name="20% - Ênfase3 9 2 4" xfId="1677"/>
    <cellStyle name="20% - Ênfase3 9 3" xfId="1301"/>
    <cellStyle name="20% - Ênfase3 9 4" xfId="792"/>
    <cellStyle name="20% - Ênfase3 9 5" xfId="1844"/>
    <cellStyle name="20% - Ênfase4 10" xfId="207"/>
    <cellStyle name="20% - Ênfase4 10 2" xfId="209"/>
    <cellStyle name="20% - Ênfase4 10 2 2" xfId="1304"/>
    <cellStyle name="20% - Ênfase4 10 2 3" xfId="795"/>
    <cellStyle name="20% - Ênfase4 10 2 4" xfId="1847"/>
    <cellStyle name="20% - Ênfase4 10 3" xfId="1302"/>
    <cellStyle name="20% - Ênfase4 10 4" xfId="793"/>
    <cellStyle name="20% - Ênfase4 10 5" xfId="1845"/>
    <cellStyle name="20% - Ênfase4 11" xfId="210"/>
    <cellStyle name="20% - Ênfase4 11 2" xfId="1305"/>
    <cellStyle name="20% - Ênfase4 11 3" xfId="796"/>
    <cellStyle name="20% - Ênfase4 11 4" xfId="1848"/>
    <cellStyle name="20% - Ênfase4 12" xfId="213"/>
    <cellStyle name="20% - Ênfase4 12 2" xfId="1308"/>
    <cellStyle name="20% - Ênfase4 12 3" xfId="799"/>
    <cellStyle name="20% - Ênfase4 12 4" xfId="1851"/>
    <cellStyle name="20% - Ênfase4 13" xfId="215"/>
    <cellStyle name="20% - Ênfase4 13 2" xfId="1310"/>
    <cellStyle name="20% - Ênfase4 13 3" xfId="801"/>
    <cellStyle name="20% - Ênfase4 13 4" xfId="1853"/>
    <cellStyle name="20% - Ênfase4 14" xfId="218"/>
    <cellStyle name="20% - Ênfase4 14 2" xfId="1312"/>
    <cellStyle name="20% - Ênfase4 14 3" xfId="803"/>
    <cellStyle name="20% - Ênfase4 14 4" xfId="1855"/>
    <cellStyle name="20% - Ênfase4 15" xfId="221"/>
    <cellStyle name="20% - Ênfase4 15 2" xfId="1314"/>
    <cellStyle name="20% - Ênfase4 15 3" xfId="805"/>
    <cellStyle name="20% - Ênfase4 15 4" xfId="1857"/>
    <cellStyle name="20% - Ênfase4 16" xfId="225"/>
    <cellStyle name="20% - Ênfase4 16 2" xfId="1317"/>
    <cellStyle name="20% - Ênfase4 16 3" xfId="808"/>
    <cellStyle name="20% - Ênfase4 16 4" xfId="1860"/>
    <cellStyle name="20% - Ênfase4 17" xfId="229"/>
    <cellStyle name="20% - Ênfase4 17 2" xfId="1320"/>
    <cellStyle name="20% - Ênfase4 17 3" xfId="811"/>
    <cellStyle name="20% - Ênfase4 17 4" xfId="1863"/>
    <cellStyle name="20% - Ênfase4 18" xfId="232"/>
    <cellStyle name="20% - Ênfase4 18 2" xfId="1322"/>
    <cellStyle name="20% - Ênfase4 18 3" xfId="813"/>
    <cellStyle name="20% - Ênfase4 18 4" xfId="1865"/>
    <cellStyle name="20% - Ênfase4 19" xfId="234"/>
    <cellStyle name="20% - Ênfase4 19 2" xfId="1324"/>
    <cellStyle name="20% - Ênfase4 19 3" xfId="815"/>
    <cellStyle name="20% - Ênfase4 19 4" xfId="1867"/>
    <cellStyle name="20% - Ênfase4 2" xfId="47"/>
    <cellStyle name="20% - Ênfase4 2 2" xfId="236"/>
    <cellStyle name="20% - Ênfase4 2 2 2" xfId="1326"/>
    <cellStyle name="20% - Ênfase4 2 2 3" xfId="817"/>
    <cellStyle name="20% - Ênfase4 2 2 4" xfId="1869"/>
    <cellStyle name="20% - Ênfase4 2 3" xfId="1147"/>
    <cellStyle name="20% - Ênfase4 2 4" xfId="638"/>
    <cellStyle name="20% - Ênfase4 2 5" xfId="1692"/>
    <cellStyle name="20% - Ênfase4 20" xfId="222"/>
    <cellStyle name="20% - Ênfase4 20 2" xfId="1315"/>
    <cellStyle name="20% - Ênfase4 20 3" xfId="806"/>
    <cellStyle name="20% - Ênfase4 20 4" xfId="1858"/>
    <cellStyle name="20% - Ênfase4 21" xfId="226"/>
    <cellStyle name="20% - Ênfase4 21 2" xfId="1318"/>
    <cellStyle name="20% - Ênfase4 21 3" xfId="809"/>
    <cellStyle name="20% - Ênfase4 21 4" xfId="1861"/>
    <cellStyle name="20% - Ênfase4 22" xfId="230"/>
    <cellStyle name="20% - Ênfase4 3" xfId="62"/>
    <cellStyle name="20% - Ênfase4 3 2" xfId="33"/>
    <cellStyle name="20% - Ênfase4 3 2 2" xfId="1135"/>
    <cellStyle name="20% - Ênfase4 3 2 3" xfId="627"/>
    <cellStyle name="20% - Ênfase4 3 2 4" xfId="1681"/>
    <cellStyle name="20% - Ênfase4 3 3" xfId="1161"/>
    <cellStyle name="20% - Ênfase4 3 4" xfId="651"/>
    <cellStyle name="20% - Ênfase4 3 5" xfId="1705"/>
    <cellStyle name="20% - Ênfase4 4" xfId="237"/>
    <cellStyle name="20% - Ênfase4 4 2" xfId="238"/>
    <cellStyle name="20% - Ênfase4 4 2 2" xfId="1328"/>
    <cellStyle name="20% - Ênfase4 4 2 3" xfId="819"/>
    <cellStyle name="20% - Ênfase4 4 2 4" xfId="1871"/>
    <cellStyle name="20% - Ênfase4 4 3" xfId="1327"/>
    <cellStyle name="20% - Ênfase4 4 4" xfId="818"/>
    <cellStyle name="20% - Ênfase4 4 5" xfId="1870"/>
    <cellStyle name="20% - Ênfase4 5" xfId="239"/>
    <cellStyle name="20% - Ênfase4 5 2" xfId="240"/>
    <cellStyle name="20% - Ênfase4 5 2 2" xfId="1330"/>
    <cellStyle name="20% - Ênfase4 5 2 3" xfId="821"/>
    <cellStyle name="20% - Ênfase4 5 2 4" xfId="1873"/>
    <cellStyle name="20% - Ênfase4 5 3" xfId="1329"/>
    <cellStyle name="20% - Ênfase4 5 4" xfId="820"/>
    <cellStyle name="20% - Ênfase4 5 5" xfId="1872"/>
    <cellStyle name="20% - Ênfase4 6" xfId="242"/>
    <cellStyle name="20% - Ênfase4 6 2" xfId="244"/>
    <cellStyle name="20% - Ênfase4 6 2 2" xfId="1334"/>
    <cellStyle name="20% - Ênfase4 6 2 3" xfId="825"/>
    <cellStyle name="20% - Ênfase4 6 2 4" xfId="1877"/>
    <cellStyle name="20% - Ênfase4 6 3" xfId="1332"/>
    <cellStyle name="20% - Ênfase4 6 4" xfId="823"/>
    <cellStyle name="20% - Ênfase4 6 5" xfId="1875"/>
    <cellStyle name="20% - Ênfase4 7" xfId="149"/>
    <cellStyle name="20% - Ênfase4 7 2" xfId="246"/>
    <cellStyle name="20% - Ênfase4 7 2 2" xfId="1336"/>
    <cellStyle name="20% - Ênfase4 7 2 3" xfId="827"/>
    <cellStyle name="20% - Ênfase4 7 2 4" xfId="1879"/>
    <cellStyle name="20% - Ênfase4 7 3" xfId="1245"/>
    <cellStyle name="20% - Ênfase4 7 4" xfId="736"/>
    <cellStyle name="20% - Ênfase4 7 5" xfId="1788"/>
    <cellStyle name="20% - Ênfase4 8" xfId="248"/>
    <cellStyle name="20% - Ênfase4 8 2" xfId="250"/>
    <cellStyle name="20% - Ênfase4 8 2 2" xfId="1340"/>
    <cellStyle name="20% - Ênfase4 8 2 3" xfId="831"/>
    <cellStyle name="20% - Ênfase4 8 2 4" xfId="1883"/>
    <cellStyle name="20% - Ênfase4 8 3" xfId="1338"/>
    <cellStyle name="20% - Ênfase4 8 4" xfId="829"/>
    <cellStyle name="20% - Ênfase4 8 5" xfId="1881"/>
    <cellStyle name="20% - Ênfase4 9" xfId="252"/>
    <cellStyle name="20% - Ênfase4 9 2" xfId="256"/>
    <cellStyle name="20% - Ênfase4 9 2 2" xfId="1346"/>
    <cellStyle name="20% - Ênfase4 9 2 3" xfId="837"/>
    <cellStyle name="20% - Ênfase4 9 2 4" xfId="1889"/>
    <cellStyle name="20% - Ênfase4 9 3" xfId="1342"/>
    <cellStyle name="20% - Ênfase4 9 4" xfId="833"/>
    <cellStyle name="20% - Ênfase4 9 5" xfId="1885"/>
    <cellStyle name="20% - Ênfase5 10" xfId="145"/>
    <cellStyle name="20% - Ênfase5 10 2" xfId="99"/>
    <cellStyle name="20% - Ênfase5 10 2 2" xfId="1197"/>
    <cellStyle name="20% - Ênfase5 10 2 3" xfId="687"/>
    <cellStyle name="20% - Ênfase5 10 2 4" xfId="1740"/>
    <cellStyle name="20% - Ênfase5 10 3" xfId="1241"/>
    <cellStyle name="20% - Ênfase5 10 4" xfId="732"/>
    <cellStyle name="20% - Ênfase5 10 5" xfId="1784"/>
    <cellStyle name="20% - Ênfase5 11" xfId="197"/>
    <cellStyle name="20% - Ênfase5 11 2" xfId="1292"/>
    <cellStyle name="20% - Ênfase5 11 3" xfId="783"/>
    <cellStyle name="20% - Ênfase5 11 4" xfId="1835"/>
    <cellStyle name="20% - Ênfase5 12" xfId="205"/>
    <cellStyle name="20% - Ênfase5 12 2" xfId="1300"/>
    <cellStyle name="20% - Ênfase5 12 3" xfId="791"/>
    <cellStyle name="20% - Ênfase5 12 4" xfId="1843"/>
    <cellStyle name="20% - Ênfase5 13" xfId="258"/>
    <cellStyle name="20% - Ênfase5 13 2" xfId="1348"/>
    <cellStyle name="20% - Ênfase5 13 3" xfId="839"/>
    <cellStyle name="20% - Ênfase5 13 4" xfId="1891"/>
    <cellStyle name="20% - Ênfase5 14" xfId="260"/>
    <cellStyle name="20% - Ênfase5 14 2" xfId="1350"/>
    <cellStyle name="20% - Ênfase5 14 3" xfId="841"/>
    <cellStyle name="20% - Ênfase5 14 4" xfId="1893"/>
    <cellStyle name="20% - Ênfase5 15" xfId="262"/>
    <cellStyle name="20% - Ênfase5 15 2" xfId="1352"/>
    <cellStyle name="20% - Ênfase5 15 3" xfId="843"/>
    <cellStyle name="20% - Ênfase5 15 4" xfId="1895"/>
    <cellStyle name="20% - Ênfase5 16" xfId="265"/>
    <cellStyle name="20% - Ênfase5 16 2" xfId="1355"/>
    <cellStyle name="20% - Ênfase5 16 3" xfId="846"/>
    <cellStyle name="20% - Ênfase5 16 4" xfId="1898"/>
    <cellStyle name="20% - Ênfase5 17" xfId="31"/>
    <cellStyle name="20% - Ênfase5 17 2" xfId="1134"/>
    <cellStyle name="20% - Ênfase5 17 3" xfId="626"/>
    <cellStyle name="20% - Ênfase5 17 4" xfId="1680"/>
    <cellStyle name="20% - Ênfase5 18" xfId="35"/>
    <cellStyle name="20% - Ênfase5 18 2" xfId="1137"/>
    <cellStyle name="20% - Ênfase5 18 3" xfId="629"/>
    <cellStyle name="20% - Ênfase5 18 4" xfId="1683"/>
    <cellStyle name="20% - Ênfase5 19" xfId="17"/>
    <cellStyle name="20% - Ênfase5 19 2" xfId="1123"/>
    <cellStyle name="20% - Ênfase5 19 3" xfId="615"/>
    <cellStyle name="20% - Ênfase5 19 4" xfId="1669"/>
    <cellStyle name="20% - Ênfase5 2" xfId="268"/>
    <cellStyle name="20% - Ênfase5 2 2" xfId="270"/>
    <cellStyle name="20% - Ênfase5 2 2 2" xfId="1360"/>
    <cellStyle name="20% - Ênfase5 2 2 3" xfId="851"/>
    <cellStyle name="20% - Ênfase5 2 2 4" xfId="1903"/>
    <cellStyle name="20% - Ênfase5 2 3" xfId="1358"/>
    <cellStyle name="20% - Ênfase5 2 4" xfId="849"/>
    <cellStyle name="20% - Ênfase5 2 5" xfId="1901"/>
    <cellStyle name="20% - Ênfase5 20" xfId="263"/>
    <cellStyle name="20% - Ênfase5 20 2" xfId="1353"/>
    <cellStyle name="20% - Ênfase5 20 3" xfId="844"/>
    <cellStyle name="20% - Ênfase5 20 4" xfId="1896"/>
    <cellStyle name="20% - Ênfase5 21" xfId="266"/>
    <cellStyle name="20% - Ênfase5 21 2" xfId="1356"/>
    <cellStyle name="20% - Ênfase5 21 3" xfId="847"/>
    <cellStyle name="20% - Ênfase5 21 4" xfId="1899"/>
    <cellStyle name="20% - Ênfase5 22" xfId="32"/>
    <cellStyle name="20% - Ênfase5 3" xfId="272"/>
    <cellStyle name="20% - Ênfase5 3 2" xfId="169"/>
    <cellStyle name="20% - Ênfase5 3 2 2" xfId="1265"/>
    <cellStyle name="20% - Ênfase5 3 2 3" xfId="756"/>
    <cellStyle name="20% - Ênfase5 3 2 4" xfId="1808"/>
    <cellStyle name="20% - Ênfase5 3 3" xfId="1362"/>
    <cellStyle name="20% - Ênfase5 3 4" xfId="853"/>
    <cellStyle name="20% - Ênfase5 3 5" xfId="1905"/>
    <cellStyle name="20% - Ênfase5 4" xfId="274"/>
    <cellStyle name="20% - Ênfase5 4 2" xfId="278"/>
    <cellStyle name="20% - Ênfase5 4 2 2" xfId="1367"/>
    <cellStyle name="20% - Ênfase5 4 2 3" xfId="858"/>
    <cellStyle name="20% - Ênfase5 4 2 4" xfId="1910"/>
    <cellStyle name="20% - Ênfase5 4 3" xfId="1364"/>
    <cellStyle name="20% - Ênfase5 4 4" xfId="855"/>
    <cellStyle name="20% - Ênfase5 4 5" xfId="1907"/>
    <cellStyle name="20% - Ênfase5 5" xfId="280"/>
    <cellStyle name="20% - Ênfase5 5 2" xfId="282"/>
    <cellStyle name="20% - Ênfase5 5 2 2" xfId="1371"/>
    <cellStyle name="20% - Ênfase5 5 2 3" xfId="862"/>
    <cellStyle name="20% - Ênfase5 5 2 4" xfId="1914"/>
    <cellStyle name="20% - Ênfase5 5 3" xfId="1369"/>
    <cellStyle name="20% - Ênfase5 5 4" xfId="860"/>
    <cellStyle name="20% - Ênfase5 5 5" xfId="1912"/>
    <cellStyle name="20% - Ênfase5 6" xfId="284"/>
    <cellStyle name="20% - Ênfase5 6 2" xfId="286"/>
    <cellStyle name="20% - Ênfase5 6 2 2" xfId="1375"/>
    <cellStyle name="20% - Ênfase5 6 2 3" xfId="866"/>
    <cellStyle name="20% - Ênfase5 6 2 4" xfId="1918"/>
    <cellStyle name="20% - Ênfase5 6 3" xfId="1373"/>
    <cellStyle name="20% - Ênfase5 6 4" xfId="864"/>
    <cellStyle name="20% - Ênfase5 6 5" xfId="1916"/>
    <cellStyle name="20% - Ênfase5 7" xfId="155"/>
    <cellStyle name="20% - Ênfase5 7 2" xfId="288"/>
    <cellStyle name="20% - Ênfase5 7 2 2" xfId="1377"/>
    <cellStyle name="20% - Ênfase5 7 2 3" xfId="868"/>
    <cellStyle name="20% - Ênfase5 7 2 4" xfId="1920"/>
    <cellStyle name="20% - Ênfase5 7 3" xfId="1251"/>
    <cellStyle name="20% - Ênfase5 7 4" xfId="742"/>
    <cellStyle name="20% - Ênfase5 7 5" xfId="1794"/>
    <cellStyle name="20% - Ênfase5 8" xfId="290"/>
    <cellStyle name="20% - Ênfase5 8 2" xfId="212"/>
    <cellStyle name="20% - Ênfase5 8 2 2" xfId="1307"/>
    <cellStyle name="20% - Ênfase5 8 2 3" xfId="798"/>
    <cellStyle name="20% - Ênfase5 8 2 4" xfId="1850"/>
    <cellStyle name="20% - Ênfase5 8 3" xfId="1379"/>
    <cellStyle name="20% - Ênfase5 8 4" xfId="870"/>
    <cellStyle name="20% - Ênfase5 8 5" xfId="1922"/>
    <cellStyle name="20% - Ênfase5 9" xfId="291"/>
    <cellStyle name="20% - Ênfase5 9 2" xfId="295"/>
    <cellStyle name="20% - Ênfase5 9 2 2" xfId="1383"/>
    <cellStyle name="20% - Ênfase5 9 2 3" xfId="874"/>
    <cellStyle name="20% - Ênfase5 9 2 4" xfId="1926"/>
    <cellStyle name="20% - Ênfase5 9 3" xfId="1380"/>
    <cellStyle name="20% - Ênfase5 9 4" xfId="871"/>
    <cellStyle name="20% - Ênfase5 9 5" xfId="1923"/>
    <cellStyle name="20% - Ênfase6 10" xfId="297"/>
    <cellStyle name="20% - Ênfase6 10 2" xfId="298"/>
    <cellStyle name="20% - Ênfase6 10 2 2" xfId="1386"/>
    <cellStyle name="20% - Ênfase6 10 2 3" xfId="877"/>
    <cellStyle name="20% - Ênfase6 10 2 4" xfId="1929"/>
    <cellStyle name="20% - Ênfase6 10 3" xfId="1385"/>
    <cellStyle name="20% - Ênfase6 10 4" xfId="876"/>
    <cellStyle name="20% - Ênfase6 10 5" xfId="1928"/>
    <cellStyle name="20% - Ênfase6 11" xfId="235"/>
    <cellStyle name="20% - Ênfase6 11 2" xfId="1325"/>
    <cellStyle name="20% - Ênfase6 11 3" xfId="816"/>
    <cellStyle name="20% - Ênfase6 11 4" xfId="1868"/>
    <cellStyle name="20% - Ênfase6 12" xfId="299"/>
    <cellStyle name="20% - Ênfase6 12 2" xfId="1387"/>
    <cellStyle name="20% - Ênfase6 12 3" xfId="878"/>
    <cellStyle name="20% - Ênfase6 12 4" xfId="1930"/>
    <cellStyle name="20% - Ênfase6 13" xfId="300"/>
    <cellStyle name="20% - Ênfase6 13 2" xfId="1388"/>
    <cellStyle name="20% - Ênfase6 13 3" xfId="879"/>
    <cellStyle name="20% - Ênfase6 13 4" xfId="1931"/>
    <cellStyle name="20% - Ênfase6 14" xfId="301"/>
    <cellStyle name="20% - Ênfase6 14 2" xfId="1389"/>
    <cellStyle name="20% - Ênfase6 14 3" xfId="880"/>
    <cellStyle name="20% - Ênfase6 14 4" xfId="1932"/>
    <cellStyle name="20% - Ênfase6 15" xfId="302"/>
    <cellStyle name="20% - Ênfase6 15 2" xfId="1390"/>
    <cellStyle name="20% - Ênfase6 15 3" xfId="881"/>
    <cellStyle name="20% - Ênfase6 15 4" xfId="1933"/>
    <cellStyle name="20% - Ênfase6 16" xfId="304"/>
    <cellStyle name="20% - Ênfase6 16 2" xfId="1392"/>
    <cellStyle name="20% - Ênfase6 16 3" xfId="883"/>
    <cellStyle name="20% - Ênfase6 16 4" xfId="1935"/>
    <cellStyle name="20% - Ênfase6 17" xfId="306"/>
    <cellStyle name="20% - Ênfase6 17 2" xfId="1394"/>
    <cellStyle name="20% - Ênfase6 17 3" xfId="885"/>
    <cellStyle name="20% - Ênfase6 17 4" xfId="1937"/>
    <cellStyle name="20% - Ênfase6 18" xfId="308"/>
    <cellStyle name="20% - Ênfase6 18 2" xfId="1395"/>
    <cellStyle name="20% - Ênfase6 18 3" xfId="886"/>
    <cellStyle name="20% - Ênfase6 18 4" xfId="1938"/>
    <cellStyle name="20% - Ênfase6 19" xfId="309"/>
    <cellStyle name="20% - Ênfase6 19 2" xfId="1396"/>
    <cellStyle name="20% - Ênfase6 19 3" xfId="887"/>
    <cellStyle name="20% - Ênfase6 19 4" xfId="1939"/>
    <cellStyle name="20% - Ênfase6 2" xfId="36"/>
    <cellStyle name="20% - Ênfase6 2 2" xfId="310"/>
    <cellStyle name="20% - Ênfase6 2 2 2" xfId="1397"/>
    <cellStyle name="20% - Ênfase6 2 2 3" xfId="888"/>
    <cellStyle name="20% - Ênfase6 2 2 4" xfId="1940"/>
    <cellStyle name="20% - Ênfase6 2 3" xfId="1138"/>
    <cellStyle name="20% - Ênfase6 2 4" xfId="630"/>
    <cellStyle name="20% - Ênfase6 2 5" xfId="1684"/>
    <cellStyle name="20% - Ênfase6 20" xfId="303"/>
    <cellStyle name="20% - Ênfase6 20 2" xfId="1391"/>
    <cellStyle name="20% - Ênfase6 20 3" xfId="882"/>
    <cellStyle name="20% - Ênfase6 20 4" xfId="1934"/>
    <cellStyle name="20% - Ênfase6 21" xfId="305"/>
    <cellStyle name="20% - Ênfase6 21 2" xfId="1393"/>
    <cellStyle name="20% - Ênfase6 21 3" xfId="884"/>
    <cellStyle name="20% - Ênfase6 21 4" xfId="1936"/>
    <cellStyle name="20% - Ênfase6 22" xfId="307"/>
    <cellStyle name="20% - Ênfase6 3" xfId="30"/>
    <cellStyle name="20% - Ênfase6 3 2" xfId="311"/>
    <cellStyle name="20% - Ênfase6 3 2 2" xfId="1398"/>
    <cellStyle name="20% - Ênfase6 3 2 3" xfId="889"/>
    <cellStyle name="20% - Ênfase6 3 2 4" xfId="1941"/>
    <cellStyle name="20% - Ênfase6 3 3" xfId="1133"/>
    <cellStyle name="20% - Ênfase6 3 4" xfId="625"/>
    <cellStyle name="20% - Ênfase6 3 5" xfId="1679"/>
    <cellStyle name="20% - Ênfase6 4" xfId="34"/>
    <cellStyle name="20% - Ênfase6 4 2" xfId="312"/>
    <cellStyle name="20% - Ênfase6 4 2 2" xfId="1399"/>
    <cellStyle name="20% - Ênfase6 4 2 3" xfId="890"/>
    <cellStyle name="20% - Ênfase6 4 2 4" xfId="1942"/>
    <cellStyle name="20% - Ênfase6 4 3" xfId="1136"/>
    <cellStyle name="20% - Ênfase6 4 4" xfId="628"/>
    <cellStyle name="20% - Ênfase6 4 5" xfId="1682"/>
    <cellStyle name="20% - Ênfase6 5" xfId="314"/>
    <cellStyle name="20% - Ênfase6 5 2" xfId="316"/>
    <cellStyle name="20% - Ênfase6 5 2 2" xfId="1403"/>
    <cellStyle name="20% - Ênfase6 5 2 3" xfId="894"/>
    <cellStyle name="20% - Ênfase6 5 2 4" xfId="1946"/>
    <cellStyle name="20% - Ênfase6 5 3" xfId="1401"/>
    <cellStyle name="20% - Ênfase6 5 4" xfId="892"/>
    <cellStyle name="20% - Ênfase6 5 5" xfId="1944"/>
    <cellStyle name="20% - Ênfase6 6" xfId="317"/>
    <cellStyle name="20% - Ênfase6 6 2" xfId="318"/>
    <cellStyle name="20% - Ênfase6 6 2 2" xfId="1405"/>
    <cellStyle name="20% - Ênfase6 6 2 3" xfId="896"/>
    <cellStyle name="20% - Ênfase6 6 2 4" xfId="1948"/>
    <cellStyle name="20% - Ênfase6 6 3" xfId="1404"/>
    <cellStyle name="20% - Ênfase6 6 4" xfId="895"/>
    <cellStyle name="20% - Ênfase6 6 5" xfId="1947"/>
    <cellStyle name="20% - Ênfase6 7" xfId="160"/>
    <cellStyle name="20% - Ênfase6 7 2" xfId="23"/>
    <cellStyle name="20% - Ênfase6 7 2 2" xfId="1128"/>
    <cellStyle name="20% - Ênfase6 7 2 3" xfId="620"/>
    <cellStyle name="20% - Ênfase6 7 2 4" xfId="1674"/>
    <cellStyle name="20% - Ênfase6 7 3" xfId="1256"/>
    <cellStyle name="20% - Ênfase6 7 4" xfId="747"/>
    <cellStyle name="20% - Ênfase6 7 5" xfId="1799"/>
    <cellStyle name="20% - Ênfase6 8" xfId="319"/>
    <cellStyle name="20% - Ênfase6 8 2" xfId="321"/>
    <cellStyle name="20% - Ênfase6 8 2 2" xfId="1408"/>
    <cellStyle name="20% - Ênfase6 8 2 3" xfId="899"/>
    <cellStyle name="20% - Ênfase6 8 2 4" xfId="1951"/>
    <cellStyle name="20% - Ênfase6 8 3" xfId="1406"/>
    <cellStyle name="20% - Ênfase6 8 4" xfId="897"/>
    <cellStyle name="20% - Ênfase6 8 5" xfId="1949"/>
    <cellStyle name="20% - Ênfase6 9" xfId="322"/>
    <cellStyle name="20% - Ênfase6 9 2" xfId="39"/>
    <cellStyle name="20% - Ênfase6 9 2 2" xfId="1141"/>
    <cellStyle name="20% - Ênfase6 9 2 3" xfId="632"/>
    <cellStyle name="20% - Ênfase6 9 2 4" xfId="1686"/>
    <cellStyle name="20% - Ênfase6 9 3" xfId="1409"/>
    <cellStyle name="20% - Ênfase6 9 4" xfId="900"/>
    <cellStyle name="20% - Ênfase6 9 5" xfId="1952"/>
    <cellStyle name="40% - Ênfase1 10" xfId="324"/>
    <cellStyle name="40% - Ênfase1 10 2" xfId="325"/>
    <cellStyle name="40% - Ênfase1 10 2 2" xfId="1412"/>
    <cellStyle name="40% - Ênfase1 10 2 3" xfId="903"/>
    <cellStyle name="40% - Ênfase1 10 2 4" xfId="1955"/>
    <cellStyle name="40% - Ênfase1 10 3" xfId="1411"/>
    <cellStyle name="40% - Ênfase1 10 4" xfId="902"/>
    <cellStyle name="40% - Ênfase1 10 5" xfId="1954"/>
    <cellStyle name="40% - Ênfase1 11" xfId="326"/>
    <cellStyle name="40% - Ênfase1 11 2" xfId="327"/>
    <cellStyle name="40% - Ênfase1 11 2 2" xfId="1414"/>
    <cellStyle name="40% - Ênfase1 11 2 3" xfId="905"/>
    <cellStyle name="40% - Ênfase1 11 2 4" xfId="1957"/>
    <cellStyle name="40% - Ênfase1 11 3" xfId="1413"/>
    <cellStyle name="40% - Ênfase1 11 4" xfId="904"/>
    <cellStyle name="40% - Ênfase1 11 5" xfId="1956"/>
    <cellStyle name="40% - Ênfase1 12" xfId="5"/>
    <cellStyle name="40% - Ênfase1 12 2" xfId="1115"/>
    <cellStyle name="40% - Ênfase1 12 3" xfId="607"/>
    <cellStyle name="40% - Ênfase1 12 4" xfId="1661"/>
    <cellStyle name="40% - Ênfase1 13" xfId="328"/>
    <cellStyle name="40% - Ênfase1 13 2" xfId="1415"/>
    <cellStyle name="40% - Ênfase1 13 3" xfId="906"/>
    <cellStyle name="40% - Ênfase1 13 4" xfId="1958"/>
    <cellStyle name="40% - Ênfase1 14" xfId="331"/>
    <cellStyle name="40% - Ênfase1 14 2" xfId="1418"/>
    <cellStyle name="40% - Ênfase1 14 3" xfId="908"/>
    <cellStyle name="40% - Ênfase1 14 4" xfId="1960"/>
    <cellStyle name="40% - Ênfase1 15" xfId="63"/>
    <cellStyle name="40% - Ênfase1 15 2" xfId="1162"/>
    <cellStyle name="40% - Ênfase1 15 3" xfId="652"/>
    <cellStyle name="40% - Ênfase1 15 4" xfId="1706"/>
    <cellStyle name="40% - Ênfase1 16" xfId="332"/>
    <cellStyle name="40% - Ênfase1 16 2" xfId="1419"/>
    <cellStyle name="40% - Ênfase1 16 3" xfId="909"/>
    <cellStyle name="40% - Ênfase1 16 4" xfId="1961"/>
    <cellStyle name="40% - Ênfase1 17" xfId="254"/>
    <cellStyle name="40% - Ênfase1 17 2" xfId="1344"/>
    <cellStyle name="40% - Ênfase1 17 3" xfId="835"/>
    <cellStyle name="40% - Ênfase1 17 4" xfId="1887"/>
    <cellStyle name="40% - Ênfase1 18" xfId="334"/>
    <cellStyle name="40% - Ênfase1 18 2" xfId="1421"/>
    <cellStyle name="40% - Ênfase1 18 3" xfId="911"/>
    <cellStyle name="40% - Ênfase1 18 4" xfId="1963"/>
    <cellStyle name="40% - Ênfase1 19" xfId="336"/>
    <cellStyle name="40% - Ênfase1 19 2" xfId="1422"/>
    <cellStyle name="40% - Ênfase1 19 3" xfId="912"/>
    <cellStyle name="40% - Ênfase1 19 4" xfId="1964"/>
    <cellStyle name="40% - Ênfase1 2" xfId="340"/>
    <cellStyle name="40% - Ênfase1 2 2" xfId="341"/>
    <cellStyle name="40% - Ênfase1 2 2 2" xfId="1426"/>
    <cellStyle name="40% - Ênfase1 2 2 3" xfId="916"/>
    <cellStyle name="40% - Ênfase1 2 2 4" xfId="1968"/>
    <cellStyle name="40% - Ênfase1 2 3" xfId="1425"/>
    <cellStyle name="40% - Ênfase1 2 4" xfId="915"/>
    <cellStyle name="40% - Ênfase1 2 5" xfId="1967"/>
    <cellStyle name="40% - Ênfase1 20" xfId="64"/>
    <cellStyle name="40% - Ênfase1 20 2" xfId="1163"/>
    <cellStyle name="40% - Ênfase1 20 3" xfId="653"/>
    <cellStyle name="40% - Ênfase1 20 4" xfId="1707"/>
    <cellStyle name="40% - Ênfase1 21" xfId="333"/>
    <cellStyle name="40% - Ênfase1 21 2" xfId="1420"/>
    <cellStyle name="40% - Ênfase1 21 3" xfId="910"/>
    <cellStyle name="40% - Ênfase1 21 4" xfId="1962"/>
    <cellStyle name="40% - Ênfase1 22" xfId="255"/>
    <cellStyle name="40% - Ênfase1 22 2" xfId="1345"/>
    <cellStyle name="40% - Ênfase1 22 3" xfId="836"/>
    <cellStyle name="40% - Ênfase1 22 4" xfId="1888"/>
    <cellStyle name="40% - Ênfase1 23" xfId="335"/>
    <cellStyle name="40% - Ênfase1 3" xfId="118"/>
    <cellStyle name="40% - Ênfase1 3 2" xfId="342"/>
    <cellStyle name="40% - Ênfase1 3 2 2" xfId="1427"/>
    <cellStyle name="40% - Ênfase1 3 2 3" xfId="917"/>
    <cellStyle name="40% - Ênfase1 3 2 4" xfId="1969"/>
    <cellStyle name="40% - Ênfase1 3 3" xfId="1215"/>
    <cellStyle name="40% - Ênfase1 3 4" xfId="705"/>
    <cellStyle name="40% - Ênfase1 3 5" xfId="1758"/>
    <cellStyle name="40% - Ênfase1 4" xfId="345"/>
    <cellStyle name="40% - Ênfase1 4 2" xfId="346"/>
    <cellStyle name="40% - Ênfase1 4 2 2" xfId="1431"/>
    <cellStyle name="40% - Ênfase1 4 2 3" xfId="921"/>
    <cellStyle name="40% - Ênfase1 4 2 4" xfId="1973"/>
    <cellStyle name="40% - Ênfase1 4 3" xfId="1430"/>
    <cellStyle name="40% - Ênfase1 4 4" xfId="920"/>
    <cellStyle name="40% - Ênfase1 4 5" xfId="1972"/>
    <cellStyle name="40% - Ênfase1 5" xfId="294"/>
    <cellStyle name="40% - Ênfase1 5 2" xfId="347"/>
    <cellStyle name="40% - Ênfase1 5 2 2" xfId="1432"/>
    <cellStyle name="40% - Ênfase1 5 2 3" xfId="922"/>
    <cellStyle name="40% - Ênfase1 5 2 4" xfId="1974"/>
    <cellStyle name="40% - Ênfase1 5 3" xfId="1382"/>
    <cellStyle name="40% - Ênfase1 5 4" xfId="873"/>
    <cellStyle name="40% - Ênfase1 5 5" xfId="1925"/>
    <cellStyle name="40% - Ênfase1 6" xfId="350"/>
    <cellStyle name="40% - Ênfase1 6 2" xfId="351"/>
    <cellStyle name="40% - Ênfase1 6 2 2" xfId="1435"/>
    <cellStyle name="40% - Ênfase1 6 2 3" xfId="925"/>
    <cellStyle name="40% - Ênfase1 6 2 4" xfId="1977"/>
    <cellStyle name="40% - Ênfase1 6 3" xfId="1434"/>
    <cellStyle name="40% - Ênfase1 6 4" xfId="924"/>
    <cellStyle name="40% - Ênfase1 6 5" xfId="1976"/>
    <cellStyle name="40% - Ênfase1 7" xfId="354"/>
    <cellStyle name="40% - Ênfase1 7 2" xfId="330"/>
    <cellStyle name="40% - Ênfase1 7 2 2" xfId="1417"/>
    <cellStyle name="40% - Ênfase1 7 2 3" xfId="907"/>
    <cellStyle name="40% - Ênfase1 7 2 4" xfId="1959"/>
    <cellStyle name="40% - Ênfase1 7 3" xfId="1437"/>
    <cellStyle name="40% - Ênfase1 7 4" xfId="927"/>
    <cellStyle name="40% - Ênfase1 7 5" xfId="1979"/>
    <cellStyle name="40% - Ênfase1 8" xfId="355"/>
    <cellStyle name="40% - Ênfase1 8 2" xfId="356"/>
    <cellStyle name="40% - Ênfase1 8 2 2" xfId="1439"/>
    <cellStyle name="40% - Ênfase1 8 2 3" xfId="929"/>
    <cellStyle name="40% - Ênfase1 8 2 4" xfId="1981"/>
    <cellStyle name="40% - Ênfase1 8 3" xfId="1438"/>
    <cellStyle name="40% - Ênfase1 8 4" xfId="928"/>
    <cellStyle name="40% - Ênfase1 8 5" xfId="1980"/>
    <cellStyle name="40% - Ênfase1 9" xfId="357"/>
    <cellStyle name="40% - Ênfase1 9 2" xfId="358"/>
    <cellStyle name="40% - Ênfase1 9 2 2" xfId="1441"/>
    <cellStyle name="40% - Ênfase1 9 2 3" xfId="931"/>
    <cellStyle name="40% - Ênfase1 9 2 4" xfId="1983"/>
    <cellStyle name="40% - Ênfase1 9 3" xfId="1440"/>
    <cellStyle name="40% - Ênfase1 9 4" xfId="930"/>
    <cellStyle name="40% - Ênfase1 9 5" xfId="1982"/>
    <cellStyle name="40% - Ênfase2 10" xfId="359"/>
    <cellStyle name="40% - Ênfase2 10 2" xfId="9"/>
    <cellStyle name="40% - Ênfase2 10 2 2" xfId="1118"/>
    <cellStyle name="40% - Ênfase2 10 2 3" xfId="610"/>
    <cellStyle name="40% - Ênfase2 10 2 4" xfId="1664"/>
    <cellStyle name="40% - Ênfase2 10 3" xfId="1442"/>
    <cellStyle name="40% - Ênfase2 10 4" xfId="932"/>
    <cellStyle name="40% - Ênfase2 10 5" xfId="1984"/>
    <cellStyle name="40% - Ênfase2 11" xfId="360"/>
    <cellStyle name="40% - Ênfase2 11 2" xfId="1443"/>
    <cellStyle name="40% - Ênfase2 11 3" xfId="933"/>
    <cellStyle name="40% - Ênfase2 11 4" xfId="1985"/>
    <cellStyle name="40% - Ênfase2 12" xfId="361"/>
    <cellStyle name="40% - Ênfase2 12 2" xfId="1444"/>
    <cellStyle name="40% - Ênfase2 12 3" xfId="934"/>
    <cellStyle name="40% - Ênfase2 12 4" xfId="1986"/>
    <cellStyle name="40% - Ênfase2 13" xfId="362"/>
    <cellStyle name="40% - Ênfase2 13 2" xfId="1445"/>
    <cellStyle name="40% - Ênfase2 13 3" xfId="935"/>
    <cellStyle name="40% - Ênfase2 13 4" xfId="1987"/>
    <cellStyle name="40% - Ênfase2 14" xfId="363"/>
    <cellStyle name="40% - Ênfase2 14 2" xfId="1446"/>
    <cellStyle name="40% - Ênfase2 14 3" xfId="936"/>
    <cellStyle name="40% - Ênfase2 14 4" xfId="1988"/>
    <cellStyle name="40% - Ênfase2 15" xfId="81"/>
    <cellStyle name="40% - Ênfase2 15 2" xfId="1180"/>
    <cellStyle name="40% - Ênfase2 15 3" xfId="670"/>
    <cellStyle name="40% - Ênfase2 15 4" xfId="1723"/>
    <cellStyle name="40% - Ênfase2 16" xfId="364"/>
    <cellStyle name="40% - Ênfase2 16 2" xfId="1447"/>
    <cellStyle name="40% - Ênfase2 16 3" xfId="937"/>
    <cellStyle name="40% - Ênfase2 16 4" xfId="1989"/>
    <cellStyle name="40% - Ênfase2 17" xfId="366"/>
    <cellStyle name="40% - Ênfase2 17 2" xfId="1449"/>
    <cellStyle name="40% - Ênfase2 17 3" xfId="939"/>
    <cellStyle name="40% - Ênfase2 17 4" xfId="1991"/>
    <cellStyle name="40% - Ênfase2 18" xfId="315"/>
    <cellStyle name="40% - Ênfase2 18 2" xfId="1402"/>
    <cellStyle name="40% - Ênfase2 18 3" xfId="893"/>
    <cellStyle name="40% - Ênfase2 18 4" xfId="1945"/>
    <cellStyle name="40% - Ênfase2 19" xfId="369"/>
    <cellStyle name="40% - Ênfase2 19 2" xfId="1451"/>
    <cellStyle name="40% - Ênfase2 19 3" xfId="941"/>
    <cellStyle name="40% - Ênfase2 19 4" xfId="1993"/>
    <cellStyle name="40% - Ênfase2 2" xfId="371"/>
    <cellStyle name="40% - Ênfase2 2 2" xfId="373"/>
    <cellStyle name="40% - Ênfase2 2 2 2" xfId="1455"/>
    <cellStyle name="40% - Ênfase2 2 2 3" xfId="945"/>
    <cellStyle name="40% - Ênfase2 2 2 4" xfId="1997"/>
    <cellStyle name="40% - Ênfase2 2 3" xfId="1453"/>
    <cellStyle name="40% - Ênfase2 2 4" xfId="943"/>
    <cellStyle name="40% - Ênfase2 2 5" xfId="1995"/>
    <cellStyle name="40% - Ênfase2 20" xfId="82"/>
    <cellStyle name="40% - Ênfase2 20 2" xfId="1181"/>
    <cellStyle name="40% - Ênfase2 20 3" xfId="671"/>
    <cellStyle name="40% - Ênfase2 20 4" xfId="1724"/>
    <cellStyle name="40% - Ênfase2 21" xfId="365"/>
    <cellStyle name="40% - Ênfase2 21 2" xfId="1448"/>
    <cellStyle name="40% - Ênfase2 21 3" xfId="938"/>
    <cellStyle name="40% - Ênfase2 21 4" xfId="1990"/>
    <cellStyle name="40% - Ênfase2 22" xfId="367"/>
    <cellStyle name="40% - Ênfase2 3" xfId="125"/>
    <cellStyle name="40% - Ênfase2 3 2" xfId="374"/>
    <cellStyle name="40% - Ênfase2 3 2 2" xfId="1456"/>
    <cellStyle name="40% - Ênfase2 3 2 3" xfId="946"/>
    <cellStyle name="40% - Ênfase2 3 2 4" xfId="1998"/>
    <cellStyle name="40% - Ênfase2 3 3" xfId="1221"/>
    <cellStyle name="40% - Ênfase2 3 4" xfId="712"/>
    <cellStyle name="40% - Ênfase2 3 5" xfId="1764"/>
    <cellStyle name="40% - Ênfase2 4" xfId="51"/>
    <cellStyle name="40% - Ênfase2 4 2" xfId="2"/>
    <cellStyle name="40% - Ênfase2 4 2 2" xfId="1112"/>
    <cellStyle name="40% - Ênfase2 4 2 3" xfId="604"/>
    <cellStyle name="40% - Ênfase2 4 2 4" xfId="1658"/>
    <cellStyle name="40% - Ênfase2 4 3" xfId="1150"/>
    <cellStyle name="40% - Ênfase2 4 4" xfId="641"/>
    <cellStyle name="40% - Ênfase2 4 5" xfId="1695"/>
    <cellStyle name="40% - Ênfase2 5" xfId="375"/>
    <cellStyle name="40% - Ênfase2 5 2" xfId="376"/>
    <cellStyle name="40% - Ênfase2 5 2 2" xfId="1458"/>
    <cellStyle name="40% - Ênfase2 5 2 3" xfId="948"/>
    <cellStyle name="40% - Ênfase2 5 2 4" xfId="2000"/>
    <cellStyle name="40% - Ênfase2 5 3" xfId="1457"/>
    <cellStyle name="40% - Ênfase2 5 4" xfId="947"/>
    <cellStyle name="40% - Ênfase2 5 5" xfId="1999"/>
    <cellStyle name="40% - Ênfase2 6" xfId="378"/>
    <cellStyle name="40% - Ênfase2 6 2" xfId="379"/>
    <cellStyle name="40% - Ênfase2 6 2 2" xfId="1460"/>
    <cellStyle name="40% - Ênfase2 6 2 3" xfId="950"/>
    <cellStyle name="40% - Ênfase2 6 2 4" xfId="2002"/>
    <cellStyle name="40% - Ênfase2 6 3" xfId="1459"/>
    <cellStyle name="40% - Ênfase2 6 4" xfId="949"/>
    <cellStyle name="40% - Ênfase2 6 5" xfId="2001"/>
    <cellStyle name="40% - Ênfase2 7" xfId="381"/>
    <cellStyle name="40% - Ênfase2 7 2" xfId="339"/>
    <cellStyle name="40% - Ênfase2 7 2 2" xfId="1424"/>
    <cellStyle name="40% - Ênfase2 7 2 3" xfId="914"/>
    <cellStyle name="40% - Ênfase2 7 2 4" xfId="1966"/>
    <cellStyle name="40% - Ênfase2 7 3" xfId="1461"/>
    <cellStyle name="40% - Ênfase2 7 4" xfId="951"/>
    <cellStyle name="40% - Ênfase2 7 5" xfId="2003"/>
    <cellStyle name="40% - Ênfase2 8" xfId="382"/>
    <cellStyle name="40% - Ênfase2 8 2" xfId="370"/>
    <cellStyle name="40% - Ênfase2 8 2 2" xfId="1452"/>
    <cellStyle name="40% - Ênfase2 8 2 3" xfId="942"/>
    <cellStyle name="40% - Ênfase2 8 2 4" xfId="1994"/>
    <cellStyle name="40% - Ênfase2 8 3" xfId="1462"/>
    <cellStyle name="40% - Ênfase2 8 4" xfId="952"/>
    <cellStyle name="40% - Ênfase2 8 5" xfId="2004"/>
    <cellStyle name="40% - Ênfase2 9" xfId="383"/>
    <cellStyle name="40% - Ênfase2 9 2" xfId="74"/>
    <cellStyle name="40% - Ênfase2 9 2 2" xfId="1173"/>
    <cellStyle name="40% - Ênfase2 9 2 3" xfId="663"/>
    <cellStyle name="40% - Ênfase2 9 2 4" xfId="1716"/>
    <cellStyle name="40% - Ênfase2 9 3" xfId="1463"/>
    <cellStyle name="40% - Ênfase2 9 4" xfId="953"/>
    <cellStyle name="40% - Ênfase2 9 5" xfId="2005"/>
    <cellStyle name="40% - Ênfase3 10" xfId="165"/>
    <cellStyle name="40% - Ênfase3 10 2" xfId="368"/>
    <cellStyle name="40% - Ênfase3 10 2 2" xfId="1450"/>
    <cellStyle name="40% - Ênfase3 10 2 3" xfId="940"/>
    <cellStyle name="40% - Ênfase3 10 2 4" xfId="1992"/>
    <cellStyle name="40% - Ênfase3 10 3" xfId="1261"/>
    <cellStyle name="40% - Ênfase3 10 4" xfId="752"/>
    <cellStyle name="40% - Ênfase3 10 5" xfId="1804"/>
    <cellStyle name="40% - Ênfase3 11" xfId="384"/>
    <cellStyle name="40% - Ênfase3 11 2" xfId="1464"/>
    <cellStyle name="40% - Ênfase3 11 3" xfId="954"/>
    <cellStyle name="40% - Ênfase3 11 4" xfId="2006"/>
    <cellStyle name="40% - Ênfase3 12" xfId="385"/>
    <cellStyle name="40% - Ênfase3 12 2" xfId="1465"/>
    <cellStyle name="40% - Ênfase3 12 3" xfId="955"/>
    <cellStyle name="40% - Ênfase3 12 4" xfId="2007"/>
    <cellStyle name="40% - Ênfase3 13" xfId="386"/>
    <cellStyle name="40% - Ênfase3 13 2" xfId="1466"/>
    <cellStyle name="40% - Ênfase3 13 3" xfId="956"/>
    <cellStyle name="40% - Ênfase3 13 4" xfId="2008"/>
    <cellStyle name="40% - Ênfase3 14" xfId="387"/>
    <cellStyle name="40% - Ênfase3 14 2" xfId="1467"/>
    <cellStyle name="40% - Ênfase3 14 3" xfId="957"/>
    <cellStyle name="40% - Ênfase3 14 4" xfId="2009"/>
    <cellStyle name="40% - Ênfase3 15" xfId="388"/>
    <cellStyle name="40% - Ênfase3 15 2" xfId="1468"/>
    <cellStyle name="40% - Ênfase3 15 3" xfId="958"/>
    <cellStyle name="40% - Ênfase3 15 4" xfId="2010"/>
    <cellStyle name="40% - Ênfase3 16" xfId="186"/>
    <cellStyle name="40% - Ênfase3 16 2" xfId="1281"/>
    <cellStyle name="40% - Ênfase3 16 3" xfId="772"/>
    <cellStyle name="40% - Ênfase3 16 4" xfId="1824"/>
    <cellStyle name="40% - Ênfase3 17" xfId="391"/>
    <cellStyle name="40% - Ênfase3 17 2" xfId="1471"/>
    <cellStyle name="40% - Ênfase3 17 3" xfId="961"/>
    <cellStyle name="40% - Ênfase3 17 4" xfId="2013"/>
    <cellStyle name="40% - Ênfase3 18" xfId="393"/>
    <cellStyle name="40% - Ênfase3 18 2" xfId="1472"/>
    <cellStyle name="40% - Ênfase3 18 3" xfId="962"/>
    <cellStyle name="40% - Ênfase3 18 4" xfId="2014"/>
    <cellStyle name="40% - Ênfase3 19" xfId="396"/>
    <cellStyle name="40% - Ênfase3 19 2" xfId="1474"/>
    <cellStyle name="40% - Ênfase3 19 3" xfId="964"/>
    <cellStyle name="40% - Ênfase3 19 4" xfId="2016"/>
    <cellStyle name="40% - Ênfase3 2" xfId="73"/>
    <cellStyle name="40% - Ênfase3 2 2" xfId="76"/>
    <cellStyle name="40% - Ênfase3 2 2 2" xfId="1175"/>
    <cellStyle name="40% - Ênfase3 2 2 3" xfId="665"/>
    <cellStyle name="40% - Ênfase3 2 2 4" xfId="1718"/>
    <cellStyle name="40% - Ênfase3 2 3" xfId="1172"/>
    <cellStyle name="40% - Ênfase3 2 4" xfId="662"/>
    <cellStyle name="40% - Ênfase3 2 5" xfId="1715"/>
    <cellStyle name="40% - Ênfase3 20" xfId="389"/>
    <cellStyle name="40% - Ênfase3 20 2" xfId="1469"/>
    <cellStyle name="40% - Ênfase3 20 3" xfId="959"/>
    <cellStyle name="40% - Ênfase3 20 4" xfId="2011"/>
    <cellStyle name="40% - Ênfase3 21" xfId="187"/>
    <cellStyle name="40% - Ênfase3 21 2" xfId="1282"/>
    <cellStyle name="40% - Ênfase3 21 3" xfId="773"/>
    <cellStyle name="40% - Ênfase3 21 4" xfId="1825"/>
    <cellStyle name="40% - Ênfase3 22" xfId="392"/>
    <cellStyle name="40% - Ênfase3 3" xfId="78"/>
    <cellStyle name="40% - Ênfase3 3 2" xfId="83"/>
    <cellStyle name="40% - Ênfase3 3 2 2" xfId="1182"/>
    <cellStyle name="40% - Ênfase3 3 2 3" xfId="672"/>
    <cellStyle name="40% - Ênfase3 3 2 4" xfId="1725"/>
    <cellStyle name="40% - Ênfase3 3 3" xfId="1177"/>
    <cellStyle name="40% - Ênfase3 3 4" xfId="667"/>
    <cellStyle name="40% - Ênfase3 3 5" xfId="1720"/>
    <cellStyle name="40% - Ênfase3 4" xfId="43"/>
    <cellStyle name="40% - Ênfase3 4 2" xfId="85"/>
    <cellStyle name="40% - Ênfase3 4 2 2" xfId="1184"/>
    <cellStyle name="40% - Ênfase3 4 2 3" xfId="674"/>
    <cellStyle name="40% - Ênfase3 4 2 4" xfId="1727"/>
    <cellStyle name="40% - Ênfase3 4 3" xfId="1144"/>
    <cellStyle name="40% - Ênfase3 4 4" xfId="635"/>
    <cellStyle name="40% - Ênfase3 4 5" xfId="1689"/>
    <cellStyle name="40% - Ênfase3 5" xfId="87"/>
    <cellStyle name="40% - Ênfase3 5 2" xfId="91"/>
    <cellStyle name="40% - Ênfase3 5 2 2" xfId="1190"/>
    <cellStyle name="40% - Ênfase3 5 2 3" xfId="680"/>
    <cellStyle name="40% - Ênfase3 5 2 4" xfId="1733"/>
    <cellStyle name="40% - Ênfase3 5 3" xfId="1186"/>
    <cellStyle name="40% - Ênfase3 5 4" xfId="676"/>
    <cellStyle name="40% - Ênfase3 5 5" xfId="1729"/>
    <cellStyle name="40% - Ênfase3 6" xfId="398"/>
    <cellStyle name="40% - Ênfase3 6 2" xfId="400"/>
    <cellStyle name="40% - Ênfase3 6 2 2" xfId="1477"/>
    <cellStyle name="40% - Ênfase3 6 2 3" xfId="967"/>
    <cellStyle name="40% - Ênfase3 6 2 4" xfId="2019"/>
    <cellStyle name="40% - Ênfase3 6 3" xfId="1475"/>
    <cellStyle name="40% - Ênfase3 6 4" xfId="965"/>
    <cellStyle name="40% - Ênfase3 6 5" xfId="2017"/>
    <cellStyle name="40% - Ênfase3 7" xfId="402"/>
    <cellStyle name="40% - Ênfase3 7 2" xfId="21"/>
    <cellStyle name="40% - Ênfase3 7 2 2" xfId="1126"/>
    <cellStyle name="40% - Ênfase3 7 2 3" xfId="618"/>
    <cellStyle name="40% - Ênfase3 7 2 4" xfId="1672"/>
    <cellStyle name="40% - Ênfase3 7 3" xfId="1478"/>
    <cellStyle name="40% - Ênfase3 7 4" xfId="968"/>
    <cellStyle name="40% - Ênfase3 7 5" xfId="2020"/>
    <cellStyle name="40% - Ênfase3 8" xfId="403"/>
    <cellStyle name="40% - Ênfase3 8 2" xfId="390"/>
    <cellStyle name="40% - Ênfase3 8 2 2" xfId="1470"/>
    <cellStyle name="40% - Ênfase3 8 2 3" xfId="960"/>
    <cellStyle name="40% - Ênfase3 8 2 4" xfId="2012"/>
    <cellStyle name="40% - Ênfase3 8 3" xfId="1479"/>
    <cellStyle name="40% - Ênfase3 8 4" xfId="969"/>
    <cellStyle name="40% - Ênfase3 8 5" xfId="2021"/>
    <cellStyle name="40% - Ênfase3 9" xfId="26"/>
    <cellStyle name="40% - Ênfase3 9 2" xfId="404"/>
    <cellStyle name="40% - Ênfase3 9 2 2" xfId="1480"/>
    <cellStyle name="40% - Ênfase3 9 2 3" xfId="970"/>
    <cellStyle name="40% - Ênfase3 9 2 4" xfId="2022"/>
    <cellStyle name="40% - Ênfase3 9 3" xfId="1129"/>
    <cellStyle name="40% - Ênfase3 9 4" xfId="621"/>
    <cellStyle name="40% - Ênfase3 9 5" xfId="1675"/>
    <cellStyle name="40% - Ênfase4 10" xfId="405"/>
    <cellStyle name="40% - Ênfase4 10 2" xfId="407"/>
    <cellStyle name="40% - Ênfase4 10 2 2" xfId="1482"/>
    <cellStyle name="40% - Ênfase4 10 2 3" xfId="972"/>
    <cellStyle name="40% - Ênfase4 10 2 4" xfId="2024"/>
    <cellStyle name="40% - Ênfase4 10 3" xfId="1481"/>
    <cellStyle name="40% - Ênfase4 10 4" xfId="971"/>
    <cellStyle name="40% - Ênfase4 10 5" xfId="2023"/>
    <cellStyle name="40% - Ênfase4 11" xfId="410"/>
    <cellStyle name="40% - Ênfase4 11 2" xfId="1485"/>
    <cellStyle name="40% - Ênfase4 11 3" xfId="975"/>
    <cellStyle name="40% - Ênfase4 11 4" xfId="2027"/>
    <cellStyle name="40% - Ênfase4 12" xfId="412"/>
    <cellStyle name="40% - Ênfase4 12 2" xfId="1486"/>
    <cellStyle name="40% - Ênfase4 12 3" xfId="976"/>
    <cellStyle name="40% - Ênfase4 12 4" xfId="2028"/>
    <cellStyle name="40% - Ênfase4 13" xfId="413"/>
    <cellStyle name="40% - Ênfase4 13 2" xfId="1487"/>
    <cellStyle name="40% - Ênfase4 13 3" xfId="977"/>
    <cellStyle name="40% - Ênfase4 13 4" xfId="2029"/>
    <cellStyle name="40% - Ênfase4 14" xfId="414"/>
    <cellStyle name="40% - Ênfase4 14 2" xfId="1488"/>
    <cellStyle name="40% - Ênfase4 14 3" xfId="978"/>
    <cellStyle name="40% - Ênfase4 14 4" xfId="2030"/>
    <cellStyle name="40% - Ênfase4 15" xfId="415"/>
    <cellStyle name="40% - Ênfase4 15 2" xfId="1489"/>
    <cellStyle name="40% - Ênfase4 15 3" xfId="979"/>
    <cellStyle name="40% - Ênfase4 15 4" xfId="2031"/>
    <cellStyle name="40% - Ênfase4 16" xfId="202"/>
    <cellStyle name="40% - Ênfase4 16 2" xfId="1297"/>
    <cellStyle name="40% - Ênfase4 16 3" xfId="788"/>
    <cellStyle name="40% - Ênfase4 16 4" xfId="1840"/>
    <cellStyle name="40% - Ênfase4 17" xfId="418"/>
    <cellStyle name="40% - Ênfase4 17 2" xfId="1492"/>
    <cellStyle name="40% - Ênfase4 17 3" xfId="982"/>
    <cellStyle name="40% - Ênfase4 17 4" xfId="2034"/>
    <cellStyle name="40% - Ênfase4 18" xfId="421"/>
    <cellStyle name="40% - Ênfase4 18 2" xfId="1494"/>
    <cellStyle name="40% - Ênfase4 18 3" xfId="984"/>
    <cellStyle name="40% - Ênfase4 18 4" xfId="2036"/>
    <cellStyle name="40% - Ênfase4 19" xfId="423"/>
    <cellStyle name="40% - Ênfase4 19 2" xfId="1496"/>
    <cellStyle name="40% - Ênfase4 19 3" xfId="986"/>
    <cellStyle name="40% - Ênfase4 19 4" xfId="2038"/>
    <cellStyle name="40% - Ênfase4 2" xfId="138"/>
    <cellStyle name="40% - Ênfase4 2 2" xfId="143"/>
    <cellStyle name="40% - Ênfase4 2 2 2" xfId="1239"/>
    <cellStyle name="40% - Ênfase4 2 2 3" xfId="730"/>
    <cellStyle name="40% - Ênfase4 2 2 4" xfId="1782"/>
    <cellStyle name="40% - Ênfase4 2 3" xfId="1234"/>
    <cellStyle name="40% - Ênfase4 2 4" xfId="725"/>
    <cellStyle name="40% - Ênfase4 2 5" xfId="1777"/>
    <cellStyle name="40% - Ênfase4 20" xfId="416"/>
    <cellStyle name="40% - Ênfase4 20 2" xfId="1490"/>
    <cellStyle name="40% - Ênfase4 20 3" xfId="980"/>
    <cellStyle name="40% - Ênfase4 20 4" xfId="2032"/>
    <cellStyle name="40% - Ênfase4 21" xfId="203"/>
    <cellStyle name="40% - Ênfase4 21 2" xfId="1298"/>
    <cellStyle name="40% - Ênfase4 21 3" xfId="789"/>
    <cellStyle name="40% - Ênfase4 21 4" xfId="1841"/>
    <cellStyle name="40% - Ênfase4 22" xfId="419"/>
    <cellStyle name="40% - Ênfase4 3" xfId="133"/>
    <cellStyle name="40% - Ênfase4 3 2" xfId="148"/>
    <cellStyle name="40% - Ênfase4 3 2 2" xfId="1244"/>
    <cellStyle name="40% - Ênfase4 3 2 3" xfId="735"/>
    <cellStyle name="40% - Ênfase4 3 2 4" xfId="1787"/>
    <cellStyle name="40% - Ênfase4 3 3" xfId="1229"/>
    <cellStyle name="40% - Ênfase4 3 4" xfId="720"/>
    <cellStyle name="40% - Ênfase4 3 5" xfId="1772"/>
    <cellStyle name="40% - Ênfase4 4" xfId="151"/>
    <cellStyle name="40% - Ênfase4 4 2" xfId="154"/>
    <cellStyle name="40% - Ênfase4 4 2 2" xfId="1250"/>
    <cellStyle name="40% - Ênfase4 4 2 3" xfId="741"/>
    <cellStyle name="40% - Ênfase4 4 2 4" xfId="1793"/>
    <cellStyle name="40% - Ênfase4 4 3" xfId="1247"/>
    <cellStyle name="40% - Ênfase4 4 4" xfId="738"/>
    <cellStyle name="40% - Ênfase4 4 5" xfId="1790"/>
    <cellStyle name="40% - Ênfase4 5" xfId="157"/>
    <cellStyle name="40% - Ênfase4 5 2" xfId="159"/>
    <cellStyle name="40% - Ênfase4 5 2 2" xfId="1255"/>
    <cellStyle name="40% - Ênfase4 5 2 3" xfId="746"/>
    <cellStyle name="40% - Ênfase4 5 2 4" xfId="1798"/>
    <cellStyle name="40% - Ênfase4 5 3" xfId="1253"/>
    <cellStyle name="40% - Ênfase4 5 4" xfId="744"/>
    <cellStyle name="40% - Ênfase4 5 5" xfId="1796"/>
    <cellStyle name="40% - Ênfase4 6" xfId="425"/>
    <cellStyle name="40% - Ênfase4 6 2" xfId="426"/>
    <cellStyle name="40% - Ênfase4 6 2 2" xfId="1498"/>
    <cellStyle name="40% - Ênfase4 6 2 3" xfId="988"/>
    <cellStyle name="40% - Ênfase4 6 2 4" xfId="2040"/>
    <cellStyle name="40% - Ênfase4 6 3" xfId="1497"/>
    <cellStyle name="40% - Ênfase4 6 4" xfId="987"/>
    <cellStyle name="40% - Ênfase4 6 5" xfId="2039"/>
    <cellStyle name="40% - Ênfase4 7" xfId="97"/>
    <cellStyle name="40% - Ênfase4 7 2" xfId="296"/>
    <cellStyle name="40% - Ênfase4 7 2 2" xfId="1384"/>
    <cellStyle name="40% - Ênfase4 7 2 3" xfId="875"/>
    <cellStyle name="40% - Ênfase4 7 2 4" xfId="1927"/>
    <cellStyle name="40% - Ênfase4 7 3" xfId="1195"/>
    <cellStyle name="40% - Ênfase4 7 4" xfId="685"/>
    <cellStyle name="40% - Ênfase4 7 5" xfId="1738"/>
    <cellStyle name="40% - Ênfase4 8" xfId="427"/>
    <cellStyle name="40% - Ênfase4 8 2" xfId="428"/>
    <cellStyle name="40% - Ênfase4 8 2 2" xfId="1500"/>
    <cellStyle name="40% - Ênfase4 8 2 3" xfId="990"/>
    <cellStyle name="40% - Ênfase4 8 2 4" xfId="2042"/>
    <cellStyle name="40% - Ênfase4 8 3" xfId="1499"/>
    <cellStyle name="40% - Ênfase4 8 4" xfId="989"/>
    <cellStyle name="40% - Ênfase4 8 5" xfId="2041"/>
    <cellStyle name="40% - Ênfase4 9" xfId="429"/>
    <cellStyle name="40% - Ênfase4 9 2" xfId="430"/>
    <cellStyle name="40% - Ênfase4 9 2 2" xfId="1502"/>
    <cellStyle name="40% - Ênfase4 9 2 3" xfId="992"/>
    <cellStyle name="40% - Ênfase4 9 2 4" xfId="2044"/>
    <cellStyle name="40% - Ênfase4 9 3" xfId="1501"/>
    <cellStyle name="40% - Ênfase4 9 4" xfId="991"/>
    <cellStyle name="40% - Ênfase4 9 5" xfId="2043"/>
    <cellStyle name="40% - Ênfase5 10" xfId="431"/>
    <cellStyle name="40% - Ênfase5 10 2" xfId="48"/>
    <cellStyle name="40% - Ênfase5 10 2 2" xfId="1148"/>
    <cellStyle name="40% - Ênfase5 10 2 3" xfId="639"/>
    <cellStyle name="40% - Ênfase5 10 2 4" xfId="1693"/>
    <cellStyle name="40% - Ênfase5 10 3" xfId="1503"/>
    <cellStyle name="40% - Ênfase5 10 4" xfId="993"/>
    <cellStyle name="40% - Ênfase5 10 5" xfId="2045"/>
    <cellStyle name="40% - Ênfase5 11" xfId="433"/>
    <cellStyle name="40% - Ênfase5 11 2" xfId="1504"/>
    <cellStyle name="40% - Ênfase5 11 3" xfId="994"/>
    <cellStyle name="40% - Ênfase5 11 4" xfId="2046"/>
    <cellStyle name="40% - Ênfase5 12" xfId="435"/>
    <cellStyle name="40% - Ênfase5 12 2" xfId="1505"/>
    <cellStyle name="40% - Ênfase5 12 3" xfId="995"/>
    <cellStyle name="40% - Ênfase5 12 4" xfId="2047"/>
    <cellStyle name="40% - Ênfase5 13" xfId="436"/>
    <cellStyle name="40% - Ênfase5 13 2" xfId="1506"/>
    <cellStyle name="40% - Ênfase5 13 3" xfId="996"/>
    <cellStyle name="40% - Ênfase5 13 4" xfId="2048"/>
    <cellStyle name="40% - Ênfase5 14" xfId="372"/>
    <cellStyle name="40% - Ênfase5 14 2" xfId="1454"/>
    <cellStyle name="40% - Ênfase5 14 3" xfId="944"/>
    <cellStyle name="40% - Ênfase5 14 4" xfId="1996"/>
    <cellStyle name="40% - Ênfase5 15" xfId="438"/>
    <cellStyle name="40% - Ênfase5 15 2" xfId="1507"/>
    <cellStyle name="40% - Ênfase5 15 3" xfId="997"/>
    <cellStyle name="40% - Ênfase5 15 4" xfId="2049"/>
    <cellStyle name="40% - Ênfase5 16" xfId="443"/>
    <cellStyle name="40% - Ênfase5 16 2" xfId="1512"/>
    <cellStyle name="40% - Ênfase5 16 3" xfId="1001"/>
    <cellStyle name="40% - Ênfase5 16 4" xfId="2053"/>
    <cellStyle name="40% - Ênfase5 17" xfId="276"/>
    <cellStyle name="40% - Ênfase5 17 2" xfId="1366"/>
    <cellStyle name="40% - Ênfase5 17 3" xfId="857"/>
    <cellStyle name="40% - Ênfase5 17 4" xfId="1909"/>
    <cellStyle name="40% - Ênfase5 18" xfId="445"/>
    <cellStyle name="40% - Ênfase5 18 2" xfId="1514"/>
    <cellStyle name="40% - Ênfase5 18 3" xfId="1003"/>
    <cellStyle name="40% - Ênfase5 18 4" xfId="2055"/>
    <cellStyle name="40% - Ênfase5 19" xfId="446"/>
    <cellStyle name="40% - Ênfase5 19 2" xfId="1515"/>
    <cellStyle name="40% - Ênfase5 19 3" xfId="1004"/>
    <cellStyle name="40% - Ênfase5 19 4" xfId="2056"/>
    <cellStyle name="40% - Ênfase5 2" xfId="192"/>
    <cellStyle name="40% - Ênfase5 2 2" xfId="194"/>
    <cellStyle name="40% - Ênfase5 2 2 2" xfId="1289"/>
    <cellStyle name="40% - Ênfase5 2 2 3" xfId="780"/>
    <cellStyle name="40% - Ênfase5 2 2 4" xfId="1832"/>
    <cellStyle name="40% - Ênfase5 2 3" xfId="1287"/>
    <cellStyle name="40% - Ênfase5 2 4" xfId="778"/>
    <cellStyle name="40% - Ênfase5 2 5" xfId="1830"/>
    <cellStyle name="40% - Ênfase5 20" xfId="439"/>
    <cellStyle name="40% - Ênfase5 20 2" xfId="1508"/>
    <cellStyle name="40% - Ênfase5 20 3" xfId="998"/>
    <cellStyle name="40% - Ênfase5 20 4" xfId="2050"/>
    <cellStyle name="40% - Ênfase5 21" xfId="444"/>
    <cellStyle name="40% - Ênfase5 21 2" xfId="1513"/>
    <cellStyle name="40% - Ênfase5 21 3" xfId="1002"/>
    <cellStyle name="40% - Ênfase5 21 4" xfId="2054"/>
    <cellStyle name="40% - Ênfase5 22" xfId="277"/>
    <cellStyle name="40% - Ênfase5 3" xfId="142"/>
    <cellStyle name="40% - Ênfase5 3 2" xfId="98"/>
    <cellStyle name="40% - Ênfase5 3 2 2" xfId="1196"/>
    <cellStyle name="40% - Ênfase5 3 2 3" xfId="686"/>
    <cellStyle name="40% - Ênfase5 3 2 4" xfId="1739"/>
    <cellStyle name="40% - Ênfase5 3 3" xfId="1238"/>
    <cellStyle name="40% - Ênfase5 3 4" xfId="729"/>
    <cellStyle name="40% - Ênfase5 3 5" xfId="1781"/>
    <cellStyle name="40% - Ênfase5 4" xfId="196"/>
    <cellStyle name="40% - Ênfase5 4 2" xfId="200"/>
    <cellStyle name="40% - Ênfase5 4 2 2" xfId="1295"/>
    <cellStyle name="40% - Ênfase5 4 2 3" xfId="786"/>
    <cellStyle name="40% - Ênfase5 4 2 4" xfId="1838"/>
    <cellStyle name="40% - Ênfase5 4 3" xfId="1291"/>
    <cellStyle name="40% - Ênfase5 4 4" xfId="782"/>
    <cellStyle name="40% - Ênfase5 4 5" xfId="1834"/>
    <cellStyle name="40% - Ênfase5 5" xfId="204"/>
    <cellStyle name="40% - Ênfase5 5 2" xfId="27"/>
    <cellStyle name="40% - Ênfase5 5 2 2" xfId="1130"/>
    <cellStyle name="40% - Ênfase5 5 2 3" xfId="622"/>
    <cellStyle name="40% - Ênfase5 5 2 4" xfId="1676"/>
    <cellStyle name="40% - Ênfase5 5 3" xfId="1299"/>
    <cellStyle name="40% - Ênfase5 5 4" xfId="790"/>
    <cellStyle name="40% - Ênfase5 5 5" xfId="1842"/>
    <cellStyle name="40% - Ênfase5 6" xfId="257"/>
    <cellStyle name="40% - Ênfase5 6 2" xfId="447"/>
    <cellStyle name="40% - Ênfase5 6 2 2" xfId="1516"/>
    <cellStyle name="40% - Ênfase5 6 2 3" xfId="1005"/>
    <cellStyle name="40% - Ênfase5 6 2 4" xfId="2057"/>
    <cellStyle name="40% - Ênfase5 6 3" xfId="1347"/>
    <cellStyle name="40% - Ênfase5 6 4" xfId="838"/>
    <cellStyle name="40% - Ênfase5 6 5" xfId="1890"/>
    <cellStyle name="40% - Ênfase5 7" xfId="259"/>
    <cellStyle name="40% - Ênfase5 7 2" xfId="448"/>
    <cellStyle name="40% - Ênfase5 7 2 2" xfId="1517"/>
    <cellStyle name="40% - Ênfase5 7 2 3" xfId="1006"/>
    <cellStyle name="40% - Ênfase5 7 2 4" xfId="2058"/>
    <cellStyle name="40% - Ênfase5 7 3" xfId="1349"/>
    <cellStyle name="40% - Ênfase5 7 4" xfId="840"/>
    <cellStyle name="40% - Ênfase5 7 5" xfId="1892"/>
    <cellStyle name="40% - Ênfase5 8" xfId="261"/>
    <cellStyle name="40% - Ênfase5 8 2" xfId="166"/>
    <cellStyle name="40% - Ênfase5 8 2 2" xfId="1262"/>
    <cellStyle name="40% - Ênfase5 8 2 3" xfId="753"/>
    <cellStyle name="40% - Ênfase5 8 2 4" xfId="1805"/>
    <cellStyle name="40% - Ênfase5 8 3" xfId="1351"/>
    <cellStyle name="40% - Ênfase5 8 4" xfId="842"/>
    <cellStyle name="40% - Ênfase5 8 5" xfId="1894"/>
    <cellStyle name="40% - Ênfase5 9" xfId="264"/>
    <cellStyle name="40% - Ênfase5 9 2" xfId="442"/>
    <cellStyle name="40% - Ênfase5 9 2 2" xfId="1511"/>
    <cellStyle name="40% - Ênfase5 9 2 3" xfId="1000"/>
    <cellStyle name="40% - Ênfase5 9 2 4" xfId="2052"/>
    <cellStyle name="40% - Ênfase5 9 3" xfId="1354"/>
    <cellStyle name="40% - Ênfase5 9 4" xfId="845"/>
    <cellStyle name="40% - Ênfase5 9 5" xfId="1897"/>
    <cellStyle name="40% - Ênfase6 10" xfId="449"/>
    <cellStyle name="40% - Ênfase6 10 2" xfId="313"/>
    <cellStyle name="40% - Ênfase6 10 2 2" xfId="1400"/>
    <cellStyle name="40% - Ênfase6 10 2 3" xfId="891"/>
    <cellStyle name="40% - Ênfase6 10 2 4" xfId="1943"/>
    <cellStyle name="40% - Ênfase6 10 3" xfId="1518"/>
    <cellStyle name="40% - Ênfase6 10 4" xfId="1007"/>
    <cellStyle name="40% - Ênfase6 10 5" xfId="2059"/>
    <cellStyle name="40% - Ênfase6 11" xfId="450"/>
    <cellStyle name="40% - Ênfase6 11 2" xfId="1519"/>
    <cellStyle name="40% - Ênfase6 11 3" xfId="1008"/>
    <cellStyle name="40% - Ênfase6 11 4" xfId="2060"/>
    <cellStyle name="40% - Ênfase6 12" xfId="451"/>
    <cellStyle name="40% - Ênfase6 12 2" xfId="1520"/>
    <cellStyle name="40% - Ênfase6 12 3" xfId="1009"/>
    <cellStyle name="40% - Ênfase6 12 4" xfId="2061"/>
    <cellStyle name="40% - Ênfase6 13" xfId="452"/>
    <cellStyle name="40% - Ênfase6 13 2" xfId="1521"/>
    <cellStyle name="40% - Ênfase6 13 3" xfId="1010"/>
    <cellStyle name="40% - Ênfase6 13 4" xfId="2062"/>
    <cellStyle name="40% - Ênfase6 14" xfId="338"/>
    <cellStyle name="40% - Ênfase6 14 2" xfId="1423"/>
    <cellStyle name="40% - Ênfase6 14 3" xfId="913"/>
    <cellStyle name="40% - Ênfase6 14 4" xfId="1965"/>
    <cellStyle name="40% - Ênfase6 15" xfId="116"/>
    <cellStyle name="40% - Ênfase6 15 2" xfId="1213"/>
    <cellStyle name="40% - Ênfase6 15 3" xfId="703"/>
    <cellStyle name="40% - Ênfase6 15 4" xfId="1756"/>
    <cellStyle name="40% - Ênfase6 16" xfId="343"/>
    <cellStyle name="40% - Ênfase6 16 2" xfId="1428"/>
    <cellStyle name="40% - Ênfase6 16 3" xfId="918"/>
    <cellStyle name="40% - Ênfase6 16 4" xfId="1970"/>
    <cellStyle name="40% - Ênfase6 17" xfId="292"/>
    <cellStyle name="40% - Ênfase6 17 2" xfId="1381"/>
    <cellStyle name="40% - Ênfase6 17 3" xfId="872"/>
    <cellStyle name="40% - Ênfase6 17 4" xfId="1924"/>
    <cellStyle name="40% - Ênfase6 18" xfId="349"/>
    <cellStyle name="40% - Ênfase6 18 2" xfId="1433"/>
    <cellStyle name="40% - Ênfase6 18 3" xfId="923"/>
    <cellStyle name="40% - Ênfase6 18 4" xfId="1975"/>
    <cellStyle name="40% - Ênfase6 19" xfId="353"/>
    <cellStyle name="40% - Ênfase6 19 2" xfId="1436"/>
    <cellStyle name="40% - Ênfase6 19 3" xfId="926"/>
    <cellStyle name="40% - Ênfase6 19 4" xfId="1978"/>
    <cellStyle name="40% - Ênfase6 2" xfId="241"/>
    <cellStyle name="40% - Ênfase6 2 2" xfId="243"/>
    <cellStyle name="40% - Ênfase6 2 2 2" xfId="1333"/>
    <cellStyle name="40% - Ênfase6 2 2 3" xfId="824"/>
    <cellStyle name="40% - Ênfase6 2 2 4" xfId="1876"/>
    <cellStyle name="40% - Ênfase6 2 3" xfId="1331"/>
    <cellStyle name="40% - Ênfase6 2 4" xfId="822"/>
    <cellStyle name="40% - Ênfase6 2 5" xfId="1874"/>
    <cellStyle name="40% - Ênfase6 20" xfId="117"/>
    <cellStyle name="40% - Ênfase6 20 2" xfId="1214"/>
    <cellStyle name="40% - Ênfase6 20 3" xfId="704"/>
    <cellStyle name="40% - Ênfase6 20 4" xfId="1757"/>
    <cellStyle name="40% - Ênfase6 21" xfId="344"/>
    <cellStyle name="40% - Ênfase6 21 2" xfId="1429"/>
    <cellStyle name="40% - Ênfase6 21 3" xfId="919"/>
    <cellStyle name="40% - Ênfase6 21 4" xfId="1971"/>
    <cellStyle name="40% - Ênfase6 22" xfId="293"/>
    <cellStyle name="40% - Ênfase6 3" xfId="147"/>
    <cellStyle name="40% - Ênfase6 3 2" xfId="245"/>
    <cellStyle name="40% - Ênfase6 3 2 2" xfId="1335"/>
    <cellStyle name="40% - Ênfase6 3 2 3" xfId="826"/>
    <cellStyle name="40% - Ênfase6 3 2 4" xfId="1878"/>
    <cellStyle name="40% - Ênfase6 3 3" xfId="1243"/>
    <cellStyle name="40% - Ênfase6 3 4" xfId="734"/>
    <cellStyle name="40% - Ênfase6 3 5" xfId="1786"/>
    <cellStyle name="40% - Ênfase6 4" xfId="247"/>
    <cellStyle name="40% - Ênfase6 4 2" xfId="249"/>
    <cellStyle name="40% - Ênfase6 4 2 2" xfId="1339"/>
    <cellStyle name="40% - Ênfase6 4 2 3" xfId="830"/>
    <cellStyle name="40% - Ênfase6 4 2 4" xfId="1882"/>
    <cellStyle name="40% - Ênfase6 4 3" xfId="1337"/>
    <cellStyle name="40% - Ênfase6 4 4" xfId="828"/>
    <cellStyle name="40% - Ênfase6 4 5" xfId="1880"/>
    <cellStyle name="40% - Ênfase6 5" xfId="251"/>
    <cellStyle name="40% - Ênfase6 5 2" xfId="253"/>
    <cellStyle name="40% - Ênfase6 5 2 2" xfId="1343"/>
    <cellStyle name="40% - Ênfase6 5 2 3" xfId="834"/>
    <cellStyle name="40% - Ênfase6 5 2 4" xfId="1886"/>
    <cellStyle name="40% - Ênfase6 5 3" xfId="1341"/>
    <cellStyle name="40% - Ênfase6 5 4" xfId="832"/>
    <cellStyle name="40% - Ênfase6 5 5" xfId="1884"/>
    <cellStyle name="40% - Ênfase6 6" xfId="453"/>
    <cellStyle name="40% - Ênfase6 6 2" xfId="454"/>
    <cellStyle name="40% - Ênfase6 6 2 2" xfId="1523"/>
    <cellStyle name="40% - Ênfase6 6 2 3" xfId="1012"/>
    <cellStyle name="40% - Ênfase6 6 2 4" xfId="2064"/>
    <cellStyle name="40% - Ênfase6 6 3" xfId="1522"/>
    <cellStyle name="40% - Ênfase6 6 4" xfId="1011"/>
    <cellStyle name="40% - Ênfase6 6 5" xfId="2063"/>
    <cellStyle name="40% - Ênfase6 7" xfId="455"/>
    <cellStyle name="40% - Ênfase6 7 2" xfId="456"/>
    <cellStyle name="40% - Ênfase6 7 2 2" xfId="1525"/>
    <cellStyle name="40% - Ênfase6 7 2 3" xfId="1014"/>
    <cellStyle name="40% - Ênfase6 7 2 4" xfId="2066"/>
    <cellStyle name="40% - Ênfase6 7 3" xfId="1524"/>
    <cellStyle name="40% - Ênfase6 7 4" xfId="1013"/>
    <cellStyle name="40% - Ênfase6 7 5" xfId="2065"/>
    <cellStyle name="40% - Ênfase6 8" xfId="457"/>
    <cellStyle name="40% - Ênfase6 8 2" xfId="458"/>
    <cellStyle name="40% - Ênfase6 8 2 2" xfId="1527"/>
    <cellStyle name="40% - Ênfase6 8 2 3" xfId="1016"/>
    <cellStyle name="40% - Ênfase6 8 2 4" xfId="2068"/>
    <cellStyle name="40% - Ênfase6 8 3" xfId="1526"/>
    <cellStyle name="40% - Ênfase6 8 4" xfId="1015"/>
    <cellStyle name="40% - Ênfase6 8 5" xfId="2067"/>
    <cellStyle name="40% - Ênfase6 9" xfId="459"/>
    <cellStyle name="40% - Ênfase6 9 2" xfId="460"/>
    <cellStyle name="40% - Ênfase6 9 2 2" xfId="1529"/>
    <cellStyle name="40% - Ênfase6 9 2 3" xfId="1018"/>
    <cellStyle name="40% - Ênfase6 9 2 4" xfId="2070"/>
    <cellStyle name="40% - Ênfase6 9 3" xfId="1528"/>
    <cellStyle name="40% - Ênfase6 9 4" xfId="1017"/>
    <cellStyle name="40% - Ênfase6 9 5" xfId="2069"/>
    <cellStyle name="60% - Ênfase1 2" xfId="24"/>
    <cellStyle name="60% - Ênfase1 3" xfId="14"/>
    <cellStyle name="60% - Ênfase2 2" xfId="216"/>
    <cellStyle name="60% - Ênfase2 3" xfId="219"/>
    <cellStyle name="60% - Ênfase3 2" xfId="348"/>
    <cellStyle name="60% - Ênfase3 3" xfId="352"/>
    <cellStyle name="60% - Ênfase4 2" xfId="377"/>
    <cellStyle name="60% - Ênfase4 3" xfId="380"/>
    <cellStyle name="60% - Ênfase5 2" xfId="397"/>
    <cellStyle name="60% - Ênfase5 3" xfId="401"/>
    <cellStyle name="60% - Ênfase6 2" xfId="424"/>
    <cellStyle name="60% - Ênfase6 3" xfId="96"/>
    <cellStyle name="Bom 2" xfId="337"/>
    <cellStyle name="Bom 3" xfId="461"/>
    <cellStyle name="Cálculo 2" xfId="6"/>
    <cellStyle name="Cálculo 3" xfId="329"/>
    <cellStyle name="Cálculo 3 2" xfId="1416"/>
    <cellStyle name="Cálculo 3 3" xfId="1630"/>
    <cellStyle name="Cálculo 3 4" xfId="1631"/>
    <cellStyle name="Cálculo 3 5" xfId="1642"/>
    <cellStyle name="Cálculo 3 6" xfId="1643"/>
    <cellStyle name="Célula de Verificação 2" xfId="15"/>
    <cellStyle name="Célula de Verificação 3" xfId="462"/>
    <cellStyle name="Célula Vinculada 2" xfId="464"/>
    <cellStyle name="Célula Vinculada 3" xfId="466"/>
    <cellStyle name="Ênfase1 2" xfId="406"/>
    <cellStyle name="Ênfase1 3" xfId="411"/>
    <cellStyle name="Ênfase2 2" xfId="467"/>
    <cellStyle name="Ênfase2 3" xfId="468"/>
    <cellStyle name="Ênfase3 2" xfId="470"/>
    <cellStyle name="Ênfase3 3" xfId="1"/>
    <cellStyle name="Ênfase4 2" xfId="471"/>
    <cellStyle name="Ênfase4 3" xfId="472"/>
    <cellStyle name="Ênfase5 2" xfId="473"/>
    <cellStyle name="Ênfase5 3" xfId="474"/>
    <cellStyle name="Ênfase6 2" xfId="432"/>
    <cellStyle name="Ênfase6 3" xfId="434"/>
    <cellStyle name="Entrada 2" xfId="475"/>
    <cellStyle name="Entrada 3" xfId="476"/>
    <cellStyle name="Entrada 3 2" xfId="1531"/>
    <cellStyle name="Entrada 3 3" xfId="1635"/>
    <cellStyle name="Entrada 3 4" xfId="1628"/>
    <cellStyle name="Entrada 3 5" xfId="1645"/>
    <cellStyle name="Entrada 3 6" xfId="1640"/>
    <cellStyle name="Excel Built-in Normal" xfId="477"/>
    <cellStyle name="Excel_BuiltIn_Texto Explicativo 1" xfId="478"/>
    <cellStyle name="Hiperlink" xfId="13" builtinId="8"/>
    <cellStyle name="Incorreto 2" xfId="479"/>
    <cellStyle name="Incorreto 3" xfId="469"/>
    <cellStyle name="Moeda" xfId="10" builtinId="4"/>
    <cellStyle name="Moeda [0] 2" xfId="482"/>
    <cellStyle name="Moeda [0] 2 2" xfId="1534"/>
    <cellStyle name="Moeda [0] 2 3" xfId="1022"/>
    <cellStyle name="Moeda 10" xfId="1621"/>
    <cellStyle name="Moeda 11" xfId="1622"/>
    <cellStyle name="Moeda 12" xfId="1623"/>
    <cellStyle name="Moeda 13" xfId="1639"/>
    <cellStyle name="Moeda 14" xfId="1625"/>
    <cellStyle name="Moeda 15" xfId="1626"/>
    <cellStyle name="Moeda 16" xfId="1634"/>
    <cellStyle name="Moeda 17" xfId="1648"/>
    <cellStyle name="Moeda 18" xfId="1650"/>
    <cellStyle name="Moeda 19" xfId="1654"/>
    <cellStyle name="Moeda 2" xfId="483"/>
    <cellStyle name="Moeda 2 2" xfId="2159"/>
    <cellStyle name="Moeda 20" xfId="1655"/>
    <cellStyle name="Moeda 21" xfId="1656"/>
    <cellStyle name="Moeda 22" xfId="1657"/>
    <cellStyle name="Moeda 23" xfId="1653"/>
    <cellStyle name="Moeda 24" xfId="611"/>
    <cellStyle name="Moeda 25" xfId="1665"/>
    <cellStyle name="Moeda 3" xfId="484"/>
    <cellStyle name="Moeda 4" xfId="18"/>
    <cellStyle name="Moeda 5" xfId="67"/>
    <cellStyle name="Moeda 5 2" xfId="1166"/>
    <cellStyle name="Moeda 5 3" xfId="656"/>
    <cellStyle name="Moeda 6" xfId="1119"/>
    <cellStyle name="Moeda 7" xfId="1139"/>
    <cellStyle name="Moeda 8" xfId="1619"/>
    <cellStyle name="Moeda 9" xfId="1620"/>
    <cellStyle name="Neutra 2" xfId="223"/>
    <cellStyle name="Neutra 3" xfId="227"/>
    <cellStyle name="Normal" xfId="0" builtinId="0"/>
    <cellStyle name="Normal 10" xfId="485"/>
    <cellStyle name="Normal 10 2" xfId="486"/>
    <cellStyle name="Normal 10 2 2" xfId="1536"/>
    <cellStyle name="Normal 10 2 3" xfId="1024"/>
    <cellStyle name="Normal 10 3" xfId="29"/>
    <cellStyle name="Normal 10 3 2" xfId="599"/>
    <cellStyle name="Normal 10 3 2 2" xfId="1132"/>
    <cellStyle name="Normal 10 3 3" xfId="624"/>
    <cellStyle name="Normal 10 3 4" xfId="1678"/>
    <cellStyle name="Normal 10 4" xfId="1535"/>
    <cellStyle name="Normal 10 5" xfId="1023"/>
    <cellStyle name="Normal 10 6" xfId="2074"/>
    <cellStyle name="Normal 11" xfId="90"/>
    <cellStyle name="Normal 11 2" xfId="487"/>
    <cellStyle name="Normal 11 2 2" xfId="1537"/>
    <cellStyle name="Normal 11 2 3" xfId="1025"/>
    <cellStyle name="Normal 11 2 4" xfId="2075"/>
    <cellStyle name="Normal 11 3" xfId="1189"/>
    <cellStyle name="Normal 11 4" xfId="679"/>
    <cellStyle name="Normal 11 5" xfId="1732"/>
    <cellStyle name="Normal 12" xfId="488"/>
    <cellStyle name="Normal 12 2" xfId="489"/>
    <cellStyle name="Normal 12 2 2" xfId="1539"/>
    <cellStyle name="Normal 12 2 3" xfId="1027"/>
    <cellStyle name="Normal 12 2 4" xfId="2077"/>
    <cellStyle name="Normal 12 3" xfId="1538"/>
    <cellStyle name="Normal 12 4" xfId="1026"/>
    <cellStyle name="Normal 12 5" xfId="2076"/>
    <cellStyle name="Normal 13" xfId="490"/>
    <cellStyle name="Normal 13 2" xfId="163"/>
    <cellStyle name="Normal 13 2 2" xfId="1259"/>
    <cellStyle name="Normal 13 2 3" xfId="750"/>
    <cellStyle name="Normal 13 2 4" xfId="1802"/>
    <cellStyle name="Normal 13 3" xfId="1540"/>
    <cellStyle name="Normal 13 4" xfId="1028"/>
    <cellStyle name="Normal 13 5" xfId="2078"/>
    <cellStyle name="Normal 14" xfId="22"/>
    <cellStyle name="Normal 14 2" xfId="440"/>
    <cellStyle name="Normal 14 2 2" xfId="1509"/>
    <cellStyle name="Normal 14 2 3" xfId="999"/>
    <cellStyle name="Normal 14 2 4" xfId="2051"/>
    <cellStyle name="Normal 14 3" xfId="1127"/>
    <cellStyle name="Normal 14 4" xfId="619"/>
    <cellStyle name="Normal 14 5" xfId="1673"/>
    <cellStyle name="Normal 15" xfId="492"/>
    <cellStyle name="Normal 15 2" xfId="493"/>
    <cellStyle name="Normal 15 2 2" xfId="1543"/>
    <cellStyle name="Normal 15 2 3" xfId="1031"/>
    <cellStyle name="Normal 15 2 4" xfId="2081"/>
    <cellStyle name="Normal 15 3" xfId="1542"/>
    <cellStyle name="Normal 15 4" xfId="1030"/>
    <cellStyle name="Normal 15 5" xfId="2080"/>
    <cellStyle name="Normal 16" xfId="408"/>
    <cellStyle name="Normal 16 2" xfId="494"/>
    <cellStyle name="Normal 16 2 2" xfId="1544"/>
    <cellStyle name="Normal 16 2 3" xfId="1032"/>
    <cellStyle name="Normal 16 2 4" xfId="2082"/>
    <cellStyle name="Normal 16 3" xfId="1483"/>
    <cellStyle name="Normal 16 4" xfId="973"/>
    <cellStyle name="Normal 16 5" xfId="2025"/>
    <cellStyle name="Normal 17" xfId="496"/>
    <cellStyle name="Normal 17 2" xfId="497"/>
    <cellStyle name="Normal 17 2 2" xfId="1547"/>
    <cellStyle name="Normal 17 2 3" xfId="1035"/>
    <cellStyle name="Normal 17 2 4" xfId="2085"/>
    <cellStyle name="Normal 17 3" xfId="1546"/>
    <cellStyle name="Normal 17 4" xfId="1034"/>
    <cellStyle name="Normal 17 5" xfId="2084"/>
    <cellStyle name="Normal 18" xfId="499"/>
    <cellStyle name="Normal 18 2" xfId="208"/>
    <cellStyle name="Normal 18 2 2" xfId="1303"/>
    <cellStyle name="Normal 18 2 3" xfId="794"/>
    <cellStyle name="Normal 18 2 4" xfId="1846"/>
    <cellStyle name="Normal 18 3" xfId="1549"/>
    <cellStyle name="Normal 18 4" xfId="1037"/>
    <cellStyle name="Normal 18 5" xfId="2087"/>
    <cellStyle name="Normal 19" xfId="114"/>
    <cellStyle name="Normal 19 2" xfId="121"/>
    <cellStyle name="Normal 19 2 2" xfId="1217"/>
    <cellStyle name="Normal 19 2 3" xfId="708"/>
    <cellStyle name="Normal 19 2 4" xfId="1760"/>
    <cellStyle name="Normal 19 3" xfId="1211"/>
    <cellStyle name="Normal 19 4" xfId="701"/>
    <cellStyle name="Normal 19 5" xfId="1754"/>
    <cellStyle name="Normal 2" xfId="465"/>
    <cellStyle name="Normal 2 2" xfId="500"/>
    <cellStyle name="Normal 2 2 2" xfId="501"/>
    <cellStyle name="Normal 2 2 2 2" xfId="1551"/>
    <cellStyle name="Normal 2 2 2 3" xfId="1039"/>
    <cellStyle name="Normal 2 2 2 4" xfId="2089"/>
    <cellStyle name="Normal 2 2 3" xfId="1550"/>
    <cellStyle name="Normal 2 2 4" xfId="1038"/>
    <cellStyle name="Normal 2 2 5" xfId="2088"/>
    <cellStyle name="Normal 2 3" xfId="267"/>
    <cellStyle name="Normal 2 3 2" xfId="269"/>
    <cellStyle name="Normal 2 3 2 2" xfId="1359"/>
    <cellStyle name="Normal 2 3 2 3" xfId="850"/>
    <cellStyle name="Normal 2 3 2 4" xfId="1902"/>
    <cellStyle name="Normal 2 3 3" xfId="1357"/>
    <cellStyle name="Normal 2 3 4" xfId="848"/>
    <cellStyle name="Normal 2 3 5" xfId="1900"/>
    <cellStyle name="Normal 2 4" xfId="271"/>
    <cellStyle name="Normal 2 4 2" xfId="168"/>
    <cellStyle name="Normal 2 4 2 2" xfId="1264"/>
    <cellStyle name="Normal 2 4 2 3" xfId="755"/>
    <cellStyle name="Normal 2 4 2 4" xfId="1807"/>
    <cellStyle name="Normal 2 4 3" xfId="1361"/>
    <cellStyle name="Normal 2 4 4" xfId="852"/>
    <cellStyle name="Normal 2 4 5" xfId="1904"/>
    <cellStyle name="Normal 2 5" xfId="273"/>
    <cellStyle name="Normal 2 5 2" xfId="275"/>
    <cellStyle name="Normal 2 5 2 2" xfId="1365"/>
    <cellStyle name="Normal 2 5 2 3" xfId="856"/>
    <cellStyle name="Normal 2 5 2 4" xfId="1908"/>
    <cellStyle name="Normal 2 5 3" xfId="1363"/>
    <cellStyle name="Normal 2 5 4" xfId="854"/>
    <cellStyle name="Normal 2 5 5" xfId="1906"/>
    <cellStyle name="Normal 2 6" xfId="279"/>
    <cellStyle name="Normal 2 6 2" xfId="281"/>
    <cellStyle name="Normal 2 6 2 2" xfId="1370"/>
    <cellStyle name="Normal 2 6 2 3" xfId="861"/>
    <cellStyle name="Normal 2 6 2 4" xfId="1913"/>
    <cellStyle name="Normal 2 6 3" xfId="1368"/>
    <cellStyle name="Normal 2 6 4" xfId="859"/>
    <cellStyle name="Normal 2 6 5" xfId="1911"/>
    <cellStyle name="Normal 2 7" xfId="283"/>
    <cellStyle name="Normal 2 7 2" xfId="285"/>
    <cellStyle name="Normal 2 7 2 2" xfId="1374"/>
    <cellStyle name="Normal 2 7 2 3" xfId="865"/>
    <cellStyle name="Normal 2 7 2 4" xfId="1917"/>
    <cellStyle name="Normal 2 7 3" xfId="1372"/>
    <cellStyle name="Normal 2 7 4" xfId="863"/>
    <cellStyle name="Normal 2 7 5" xfId="1915"/>
    <cellStyle name="Normal 2 8" xfId="153"/>
    <cellStyle name="Normal 2 8 2" xfId="287"/>
    <cellStyle name="Normal 2 8 2 2" xfId="1376"/>
    <cellStyle name="Normal 2 8 2 3" xfId="867"/>
    <cellStyle name="Normal 2 8 2 4" xfId="1919"/>
    <cellStyle name="Normal 2 8 3" xfId="1249"/>
    <cellStyle name="Normal 2 8 4" xfId="740"/>
    <cellStyle name="Normal 2 8 5" xfId="1792"/>
    <cellStyle name="Normal 2 9" xfId="289"/>
    <cellStyle name="Normal 2 9 10" xfId="1378"/>
    <cellStyle name="Normal 2 9 11" xfId="869"/>
    <cellStyle name="Normal 2 9 12" xfId="1921"/>
    <cellStyle name="Normal 2 9 2" xfId="211"/>
    <cellStyle name="Normal 2 9 2 2" xfId="1306"/>
    <cellStyle name="Normal 2 9 2 3" xfId="797"/>
    <cellStyle name="Normal 2 9 2 4" xfId="1849"/>
    <cellStyle name="Normal 2 9 3" xfId="214"/>
    <cellStyle name="Normal 2 9 3 2" xfId="1309"/>
    <cellStyle name="Normal 2 9 3 3" xfId="800"/>
    <cellStyle name="Normal 2 9 3 4" xfId="1852"/>
    <cellStyle name="Normal 2 9 4" xfId="217"/>
    <cellStyle name="Normal 2 9 4 2" xfId="1311"/>
    <cellStyle name="Normal 2 9 4 3" xfId="802"/>
    <cellStyle name="Normal 2 9 4 4" xfId="1854"/>
    <cellStyle name="Normal 2 9 5" xfId="220"/>
    <cellStyle name="Normal 2 9 5 2" xfId="1313"/>
    <cellStyle name="Normal 2 9 5 3" xfId="804"/>
    <cellStyle name="Normal 2 9 5 4" xfId="1856"/>
    <cellStyle name="Normal 2 9 6" xfId="224"/>
    <cellStyle name="Normal 2 9 6 2" xfId="1316"/>
    <cellStyle name="Normal 2 9 6 3" xfId="807"/>
    <cellStyle name="Normal 2 9 6 4" xfId="1859"/>
    <cellStyle name="Normal 2 9 7" xfId="228"/>
    <cellStyle name="Normal 2 9 7 2" xfId="1319"/>
    <cellStyle name="Normal 2 9 7 3" xfId="810"/>
    <cellStyle name="Normal 2 9 7 4" xfId="1862"/>
    <cellStyle name="Normal 2 9 8" xfId="231"/>
    <cellStyle name="Normal 2 9 8 2" xfId="1321"/>
    <cellStyle name="Normal 2 9 8 3" xfId="812"/>
    <cellStyle name="Normal 2 9 8 4" xfId="1864"/>
    <cellStyle name="Normal 2 9 9" xfId="233"/>
    <cellStyle name="Normal 2 9 9 2" xfId="1323"/>
    <cellStyle name="Normal 2 9 9 3" xfId="814"/>
    <cellStyle name="Normal 2 9 9 4" xfId="1866"/>
    <cellStyle name="Normal 20" xfId="491"/>
    <cellStyle name="Normal 20 2" xfId="1541"/>
    <cellStyle name="Normal 20 3" xfId="1029"/>
    <cellStyle name="Normal 20 4" xfId="2079"/>
    <cellStyle name="Normal 21" xfId="409"/>
    <cellStyle name="Normal 21 2" xfId="1484"/>
    <cellStyle name="Normal 21 3" xfId="974"/>
    <cellStyle name="Normal 21 4" xfId="2026"/>
    <cellStyle name="Normal 22" xfId="495"/>
    <cellStyle name="Normal 22 2" xfId="1545"/>
    <cellStyle name="Normal 22 3" xfId="1033"/>
    <cellStyle name="Normal 22 4" xfId="2083"/>
    <cellStyle name="Normal 23" xfId="498"/>
    <cellStyle name="Normal 23 2" xfId="1548"/>
    <cellStyle name="Normal 23 3" xfId="1036"/>
    <cellStyle name="Normal 23 4" xfId="2086"/>
    <cellStyle name="Normal 24" xfId="115"/>
    <cellStyle name="Normal 24 2" xfId="1212"/>
    <cellStyle name="Normal 24 3" xfId="702"/>
    <cellStyle name="Normal 24 4" xfId="1755"/>
    <cellStyle name="Normal 25" xfId="124"/>
    <cellStyle name="Normal 25 2" xfId="1220"/>
    <cellStyle name="Normal 25 3" xfId="711"/>
    <cellStyle name="Normal 25 4" xfId="1763"/>
    <cellStyle name="Normal 26" xfId="129"/>
    <cellStyle name="Normal 26 2" xfId="1225"/>
    <cellStyle name="Normal 26 3" xfId="716"/>
    <cellStyle name="Normal 26 4" xfId="1768"/>
    <cellStyle name="Normal 27" xfId="132"/>
    <cellStyle name="Normal 27 2" xfId="1228"/>
    <cellStyle name="Normal 27 3" xfId="719"/>
    <cellStyle name="Normal 27 4" xfId="1771"/>
    <cellStyle name="Normal 28" xfId="141"/>
    <cellStyle name="Normal 28 2" xfId="1237"/>
    <cellStyle name="Normal 28 3" xfId="728"/>
    <cellStyle name="Normal 28 4" xfId="1780"/>
    <cellStyle name="Normal 29" xfId="137"/>
    <cellStyle name="Normal 29 2" xfId="1233"/>
    <cellStyle name="Normal 29 3" xfId="724"/>
    <cellStyle name="Normal 29 4" xfId="1776"/>
    <cellStyle name="Normal 3" xfId="502"/>
    <cellStyle name="Normal 30" xfId="123"/>
    <cellStyle name="Normal 30 2" xfId="1219"/>
    <cellStyle name="Normal 30 3" xfId="710"/>
    <cellStyle name="Normal 30 4" xfId="1762"/>
    <cellStyle name="Normal 31" xfId="128"/>
    <cellStyle name="Normal 31 2" xfId="1224"/>
    <cellStyle name="Normal 31 3" xfId="715"/>
    <cellStyle name="Normal 31 4" xfId="1767"/>
    <cellStyle name="Normal 32" xfId="131"/>
    <cellStyle name="Normal 32 2" xfId="1227"/>
    <cellStyle name="Normal 32 3" xfId="718"/>
    <cellStyle name="Normal 32 4" xfId="1770"/>
    <cellStyle name="Normal 33" xfId="140"/>
    <cellStyle name="Normal 33 2" xfId="1236"/>
    <cellStyle name="Normal 33 3" xfId="727"/>
    <cellStyle name="Normal 33 4" xfId="1779"/>
    <cellStyle name="Normal 34" xfId="136"/>
    <cellStyle name="Normal 34 2" xfId="1232"/>
    <cellStyle name="Normal 34 3" xfId="723"/>
    <cellStyle name="Normal 34 4" xfId="1775"/>
    <cellStyle name="Normal 35" xfId="503"/>
    <cellStyle name="Normal 35 2" xfId="594"/>
    <cellStyle name="Normal 35 2 2" xfId="2153"/>
    <cellStyle name="Normal 36" xfId="505"/>
    <cellStyle name="Normal 36 2" xfId="1553"/>
    <cellStyle name="Normal 36 3" xfId="1041"/>
    <cellStyle name="Normal 36 4" xfId="2091"/>
    <cellStyle name="Normal 37" xfId="507"/>
    <cellStyle name="Normal 38" xfId="93"/>
    <cellStyle name="Normal 38 2" xfId="1192"/>
    <cellStyle name="Normal 38 3" xfId="682"/>
    <cellStyle name="Normal 38 4" xfId="1735"/>
    <cellStyle name="Normal 39" xfId="509"/>
    <cellStyle name="Normal 39 2" xfId="1556"/>
    <cellStyle name="Normal 39 3" xfId="1044"/>
    <cellStyle name="Normal 39 4" xfId="2094"/>
    <cellStyle name="Normal 4" xfId="511"/>
    <cellStyle name="Normal 40" xfId="504"/>
    <cellStyle name="Normal 40 2" xfId="1552"/>
    <cellStyle name="Normal 40 3" xfId="1040"/>
    <cellStyle name="Normal 40 4" xfId="2090"/>
    <cellStyle name="Normal 41" xfId="506"/>
    <cellStyle name="Normal 41 2" xfId="1554"/>
    <cellStyle name="Normal 41 3" xfId="1042"/>
    <cellStyle name="Normal 41 4" xfId="2092"/>
    <cellStyle name="Normal 42" xfId="508"/>
    <cellStyle name="Normal 42 2" xfId="601"/>
    <cellStyle name="Normal 42 2 2" xfId="1555"/>
    <cellStyle name="Normal 42 3" xfId="1043"/>
    <cellStyle name="Normal 42 4" xfId="2093"/>
    <cellStyle name="Normal 43" xfId="94"/>
    <cellStyle name="Normal 43 2" xfId="1193"/>
    <cellStyle name="Normal 43 3" xfId="683"/>
    <cellStyle name="Normal 43 4" xfId="1736"/>
    <cellStyle name="Normal 44" xfId="510"/>
    <cellStyle name="Normal 45" xfId="600"/>
    <cellStyle name="Normal 45 2" xfId="1111"/>
    <cellStyle name="Normal 46" xfId="598"/>
    <cellStyle name="Normal 46 2" xfId="1649"/>
    <cellStyle name="Normal 47" xfId="603"/>
    <cellStyle name="Normal 48" xfId="2156"/>
    <cellStyle name="Normal 49" xfId="2157"/>
    <cellStyle name="Normal 5" xfId="512"/>
    <cellStyle name="Normal 5 2" xfId="16"/>
    <cellStyle name="Normal 5 2 2" xfId="395"/>
    <cellStyle name="Normal 5 2 2 2" xfId="1473"/>
    <cellStyle name="Normal 5 2 2 3" xfId="963"/>
    <cellStyle name="Normal 5 2 2 4" xfId="2015"/>
    <cellStyle name="Normal 5 2 3" xfId="1122"/>
    <cellStyle name="Normal 5 2 4" xfId="614"/>
    <cellStyle name="Normal 5 2 5" xfId="1668"/>
    <cellStyle name="Normal 5 3" xfId="513"/>
    <cellStyle name="Normal 5 3 2" xfId="1558"/>
    <cellStyle name="Normal 5 3 3" xfId="1046"/>
    <cellStyle name="Normal 5 3 4" xfId="2096"/>
    <cellStyle name="Normal 5 4" xfId="1557"/>
    <cellStyle name="Normal 5 5" xfId="1045"/>
    <cellStyle name="Normal 5 6" xfId="2095"/>
    <cellStyle name="Normal 6" xfId="514"/>
    <cellStyle name="Normal 6 2" xfId="515"/>
    <cellStyle name="Normal 6 2 2" xfId="1560"/>
    <cellStyle name="Normal 6 2 3" xfId="1048"/>
    <cellStyle name="Normal 6 2 4" xfId="2098"/>
    <cellStyle name="Normal 6 3" xfId="1559"/>
    <cellStyle name="Normal 6 4" xfId="1047"/>
    <cellStyle name="Normal 6 5" xfId="2097"/>
    <cellStyle name="Normal 7" xfId="480"/>
    <cellStyle name="Normal 7 2" xfId="12"/>
    <cellStyle name="Normal 7 2 2" xfId="1121"/>
    <cellStyle name="Normal 7 2 3" xfId="613"/>
    <cellStyle name="Normal 7 2 4" xfId="1667"/>
    <cellStyle name="Normal 7 3" xfId="1532"/>
    <cellStyle name="Normal 7 4" xfId="1020"/>
    <cellStyle name="Normal 7 5" xfId="2072"/>
    <cellStyle name="Normal 8" xfId="518"/>
    <cellStyle name="Normal 8 2" xfId="521"/>
    <cellStyle name="Normal 8 2 2" xfId="1566"/>
    <cellStyle name="Normal 8 2 3" xfId="1054"/>
    <cellStyle name="Normal 8 2 4" xfId="2104"/>
    <cellStyle name="Normal 8 3" xfId="1563"/>
    <cellStyle name="Normal 8 4" xfId="1051"/>
    <cellStyle name="Normal 8 5" xfId="2101"/>
    <cellStyle name="Normal 9" xfId="524"/>
    <cellStyle name="Normal 9 2" xfId="526"/>
    <cellStyle name="Normal 9 2 2" xfId="597"/>
    <cellStyle name="Normal 9 2 2 2" xfId="2155"/>
    <cellStyle name="Normal 9 3" xfId="527"/>
    <cellStyle name="Normal 9 3 2" xfId="1571"/>
    <cellStyle name="Normal 9 3 3" xfId="1059"/>
    <cellStyle name="Normal 9 3 4" xfId="2109"/>
    <cellStyle name="Normal 9 4" xfId="1569"/>
    <cellStyle name="Normal 9 5" xfId="1057"/>
    <cellStyle name="Normal 9 6" xfId="2107"/>
    <cellStyle name="Normal_Modelo Planilha Financeira" xfId="528"/>
    <cellStyle name="Nota 10" xfId="529"/>
    <cellStyle name="Nota 10 2" xfId="530"/>
    <cellStyle name="Nota 10 2 2" xfId="1573"/>
    <cellStyle name="Nota 10 2 3" xfId="1061"/>
    <cellStyle name="Nota 10 2 4" xfId="2111"/>
    <cellStyle name="Nota 10 3" xfId="1572"/>
    <cellStyle name="Nota 10 4" xfId="1060"/>
    <cellStyle name="Nota 10 5" xfId="2110"/>
    <cellStyle name="Nota 11" xfId="399"/>
    <cellStyle name="Nota 11 2" xfId="531"/>
    <cellStyle name="Nota 11 2 2" xfId="1574"/>
    <cellStyle name="Nota 11 2 3" xfId="1062"/>
    <cellStyle name="Nota 11 2 4" xfId="2112"/>
    <cellStyle name="Nota 11 3" xfId="1476"/>
    <cellStyle name="Nota 11 4" xfId="966"/>
    <cellStyle name="Nota 11 5" xfId="2018"/>
    <cellStyle name="Nota 12" xfId="532"/>
    <cellStyle name="Nota 12 2" xfId="1575"/>
    <cellStyle name="Nota 12 3" xfId="1063"/>
    <cellStyle name="Nota 12 4" xfId="2113"/>
    <cellStyle name="Nota 13" xfId="534"/>
    <cellStyle name="Nota 13 2" xfId="1576"/>
    <cellStyle name="Nota 13 3" xfId="1064"/>
    <cellStyle name="Nota 13 4" xfId="2114"/>
    <cellStyle name="Nota 14" xfId="320"/>
    <cellStyle name="Nota 14 2" xfId="1407"/>
    <cellStyle name="Nota 14 3" xfId="898"/>
    <cellStyle name="Nota 14 4" xfId="1950"/>
    <cellStyle name="Nota 15" xfId="535"/>
    <cellStyle name="Nota 15 2" xfId="1577"/>
    <cellStyle name="Nota 15 3" xfId="1065"/>
    <cellStyle name="Nota 15 4" xfId="2115"/>
    <cellStyle name="Nota 16" xfId="537"/>
    <cellStyle name="Nota 16 2" xfId="1579"/>
    <cellStyle name="Nota 16 3" xfId="1067"/>
    <cellStyle name="Nota 16 4" xfId="2117"/>
    <cellStyle name="Nota 17" xfId="539"/>
    <cellStyle name="Nota 17 2" xfId="1581"/>
    <cellStyle name="Nota 17 3" xfId="1069"/>
    <cellStyle name="Nota 17 4" xfId="2119"/>
    <cellStyle name="Nota 18" xfId="541"/>
    <cellStyle name="Nota 18 2" xfId="1583"/>
    <cellStyle name="Nota 18 3" xfId="1071"/>
    <cellStyle name="Nota 18 4" xfId="2121"/>
    <cellStyle name="Nota 19" xfId="543"/>
    <cellStyle name="Nota 19 2" xfId="1585"/>
    <cellStyle name="Nota 19 3" xfId="1072"/>
    <cellStyle name="Nota 19 4" xfId="2122"/>
    <cellStyle name="Nota 2" xfId="481"/>
    <cellStyle name="Nota 2 2" xfId="11"/>
    <cellStyle name="Nota 2 2 2" xfId="173"/>
    <cellStyle name="Nota 2 2 2 2" xfId="1269"/>
    <cellStyle name="Nota 2 2 2 3" xfId="760"/>
    <cellStyle name="Nota 2 2 2 4" xfId="1812"/>
    <cellStyle name="Nota 2 2 3" xfId="1120"/>
    <cellStyle name="Nota 2 2 4" xfId="612"/>
    <cellStyle name="Nota 2 2 5" xfId="1666"/>
    <cellStyle name="Nota 2 3" xfId="544"/>
    <cellStyle name="Nota 2 3 2" xfId="1586"/>
    <cellStyle name="Nota 2 3 3" xfId="1073"/>
    <cellStyle name="Nota 2 3 4" xfId="2123"/>
    <cellStyle name="Nota 2 4" xfId="1533"/>
    <cellStyle name="Nota 2 5" xfId="1021"/>
    <cellStyle name="Nota 2 6" xfId="2073"/>
    <cellStyle name="Nota 20" xfId="536"/>
    <cellStyle name="Nota 20 2" xfId="1578"/>
    <cellStyle name="Nota 20 3" xfId="1066"/>
    <cellStyle name="Nota 20 4" xfId="2116"/>
    <cellStyle name="Nota 21" xfId="538"/>
    <cellStyle name="Nota 21 2" xfId="1580"/>
    <cellStyle name="Nota 21 3" xfId="1068"/>
    <cellStyle name="Nota 21 4" xfId="2118"/>
    <cellStyle name="Nota 22" xfId="540"/>
    <cellStyle name="Nota 22 2" xfId="1582"/>
    <cellStyle name="Nota 22 3" xfId="1070"/>
    <cellStyle name="Nota 22 4" xfId="2120"/>
    <cellStyle name="Nota 23" xfId="542"/>
    <cellStyle name="Nota 23 2" xfId="1584"/>
    <cellStyle name="Nota 23 3" xfId="1637"/>
    <cellStyle name="Nota 23 4" xfId="1627"/>
    <cellStyle name="Nota 23 5" xfId="1646"/>
    <cellStyle name="Nota 23 6" xfId="1636"/>
    <cellStyle name="Nota 3" xfId="516"/>
    <cellStyle name="Nota 3 2" xfId="519"/>
    <cellStyle name="Nota 3 2 2" xfId="1564"/>
    <cellStyle name="Nota 3 2 3" xfId="1052"/>
    <cellStyle name="Nota 3 2 4" xfId="2102"/>
    <cellStyle name="Nota 3 3" xfId="1561"/>
    <cellStyle name="Nota 3 4" xfId="1049"/>
    <cellStyle name="Nota 3 5" xfId="2099"/>
    <cellStyle name="Nota 4" xfId="522"/>
    <cellStyle name="Nota 4 2" xfId="525"/>
    <cellStyle name="Nota 4 2 2" xfId="1570"/>
    <cellStyle name="Nota 4 2 3" xfId="1058"/>
    <cellStyle name="Nota 4 2 4" xfId="2108"/>
    <cellStyle name="Nota 4 3" xfId="1567"/>
    <cellStyle name="Nota 4 4" xfId="1055"/>
    <cellStyle name="Nota 4 5" xfId="2105"/>
    <cellStyle name="Nota 5" xfId="545"/>
    <cellStyle name="Nota 5 2" xfId="546"/>
    <cellStyle name="Nota 5 2 2" xfId="1588"/>
    <cellStyle name="Nota 5 2 3" xfId="1075"/>
    <cellStyle name="Nota 5 2 4" xfId="2125"/>
    <cellStyle name="Nota 5 3" xfId="1587"/>
    <cellStyle name="Nota 5 4" xfId="1074"/>
    <cellStyle name="Nota 5 5" xfId="2124"/>
    <cellStyle name="Nota 6" xfId="547"/>
    <cellStyle name="Nota 6 2" xfId="548"/>
    <cellStyle name="Nota 6 2 2" xfId="1590"/>
    <cellStyle name="Nota 6 2 3" xfId="1077"/>
    <cellStyle name="Nota 6 2 4" xfId="2127"/>
    <cellStyle name="Nota 6 3" xfId="1589"/>
    <cellStyle name="Nota 6 4" xfId="1076"/>
    <cellStyle name="Nota 6 5" xfId="2126"/>
    <cellStyle name="Nota 7" xfId="549"/>
    <cellStyle name="Nota 7 2" xfId="323"/>
    <cellStyle name="Nota 7 2 2" xfId="1410"/>
    <cellStyle name="Nota 7 2 3" xfId="901"/>
    <cellStyle name="Nota 7 2 4" xfId="1953"/>
    <cellStyle name="Nota 7 3" xfId="1591"/>
    <cellStyle name="Nota 7 4" xfId="1078"/>
    <cellStyle name="Nota 7 5" xfId="2128"/>
    <cellStyle name="Nota 8" xfId="550"/>
    <cellStyle name="Nota 8 2" xfId="551"/>
    <cellStyle name="Nota 8 2 2" xfId="1593"/>
    <cellStyle name="Nota 8 2 3" xfId="1080"/>
    <cellStyle name="Nota 8 2 4" xfId="2130"/>
    <cellStyle name="Nota 8 3" xfId="1592"/>
    <cellStyle name="Nota 8 4" xfId="1079"/>
    <cellStyle name="Nota 8 5" xfId="2129"/>
    <cellStyle name="Nota 9" xfId="552"/>
    <cellStyle name="Nota 9 2" xfId="553"/>
    <cellStyle name="Nota 9 2 2" xfId="1595"/>
    <cellStyle name="Nota 9 2 3" xfId="1082"/>
    <cellStyle name="Nota 9 2 4" xfId="2132"/>
    <cellStyle name="Nota 9 3" xfId="1594"/>
    <cellStyle name="Nota 9 4" xfId="1081"/>
    <cellStyle name="Nota 9 5" xfId="2131"/>
    <cellStyle name="Porcentagem 2" xfId="554"/>
    <cellStyle name="Porcentagem 2 2" xfId="1596"/>
    <cellStyle name="Porcentagem 2 3" xfId="1083"/>
    <cellStyle name="Porcentagem 3" xfId="1152"/>
    <cellStyle name="Porcentagem 4" xfId="1651"/>
    <cellStyle name="Saída 2" xfId="437"/>
    <cellStyle name="Saída 3" xfId="441"/>
    <cellStyle name="Saída 3 2" xfId="1510"/>
    <cellStyle name="Saída 3 3" xfId="1633"/>
    <cellStyle name="Saída 3 4" xfId="1629"/>
    <cellStyle name="Saída 3 5" xfId="1644"/>
    <cellStyle name="Saída 3 6" xfId="1641"/>
    <cellStyle name="Separador de milhares [0] 2" xfId="183"/>
    <cellStyle name="Separador de milhares [0] 2 2" xfId="1278"/>
    <cellStyle name="Separador de milhares [0] 2 3" xfId="769"/>
    <cellStyle name="Separador de milhares [0] 2 4" xfId="1821"/>
    <cellStyle name="Separador de milhares 2" xfId="120"/>
    <cellStyle name="Separador de milhares 2 2" xfId="555"/>
    <cellStyle name="Separador de milhares 2 3" xfId="556"/>
    <cellStyle name="Separador de milhares 2 3 2" xfId="1084"/>
    <cellStyle name="Separador de milhares 2 4" xfId="707"/>
    <cellStyle name="Separador de milhares 3" xfId="558"/>
    <cellStyle name="Separador de milhares 3 10" xfId="559"/>
    <cellStyle name="Separador de milhares 3 10 2" xfId="596"/>
    <cellStyle name="Separador de milhares 3 10 2 2" xfId="2154"/>
    <cellStyle name="Separador de milhares 3 10 3" xfId="1086"/>
    <cellStyle name="Separador de milhares 3 2" xfId="560"/>
    <cellStyle name="Separador de milhares 3 2 2" xfId="1087"/>
    <cellStyle name="Separador de milhares 3 3" xfId="1085"/>
    <cellStyle name="Separador de milhares 4" xfId="562"/>
    <cellStyle name="Separador de milhares 4 2" xfId="517"/>
    <cellStyle name="Separador de milhares 4 2 2" xfId="520"/>
    <cellStyle name="Separador de milhares 4 2 2 2" xfId="1565"/>
    <cellStyle name="Separador de milhares 4 2 2 3" xfId="1053"/>
    <cellStyle name="Separador de milhares 4 2 2 4" xfId="2103"/>
    <cellStyle name="Separador de milhares 4 2 3" xfId="1562"/>
    <cellStyle name="Separador de milhares 4 2 4" xfId="1050"/>
    <cellStyle name="Separador de milhares 4 2 5" xfId="2100"/>
    <cellStyle name="Separador de milhares 4 3" xfId="523"/>
    <cellStyle name="Separador de milhares 4 3 2" xfId="1568"/>
    <cellStyle name="Separador de milhares 4 3 3" xfId="1056"/>
    <cellStyle name="Separador de milhares 4 3 4" xfId="2106"/>
    <cellStyle name="Separador de milhares 4 4" xfId="1598"/>
    <cellStyle name="Separador de milhares 4 5" xfId="1088"/>
    <cellStyle name="Separador de milhares 4 6" xfId="2133"/>
    <cellStyle name="TableStyleLight1" xfId="533"/>
    <cellStyle name="TableStyleLight1 2" xfId="602"/>
    <cellStyle name="TableStyleLight1 3" xfId="1597"/>
    <cellStyle name="Texto de Aviso 2" xfId="563"/>
    <cellStyle name="Texto de Aviso 3" xfId="25"/>
    <cellStyle name="Texto Explicativo 2" xfId="394"/>
    <cellStyle name="Texto Explicativo 3" xfId="564"/>
    <cellStyle name="Título 1 2" xfId="565"/>
    <cellStyle name="Título 1 3" xfId="566"/>
    <cellStyle name="Título 2 2" xfId="567"/>
    <cellStyle name="Título 2 3" xfId="568"/>
    <cellStyle name="Título 3 2" xfId="557"/>
    <cellStyle name="Título 3 3" xfId="561"/>
    <cellStyle name="Título 4 2" xfId="49"/>
    <cellStyle name="Título 4 3" xfId="569"/>
    <cellStyle name="Título 5" xfId="53"/>
    <cellStyle name="Título 6" xfId="37"/>
    <cellStyle name="Título 7" xfId="40"/>
    <cellStyle name="Total 2" xfId="570"/>
    <cellStyle name="Total 3" xfId="571"/>
    <cellStyle name="Total 3 2" xfId="1599"/>
    <cellStyle name="Total 3 3" xfId="1638"/>
    <cellStyle name="Total 3 4" xfId="1624"/>
    <cellStyle name="Total 3 5" xfId="1647"/>
    <cellStyle name="Total 3 6" xfId="1632"/>
    <cellStyle name="Vírgula" xfId="3" builtinId="3"/>
    <cellStyle name="Vírgula 10" xfId="572"/>
    <cellStyle name="Vírgula 10 2" xfId="1600"/>
    <cellStyle name="Vírgula 10 3" xfId="1089"/>
    <cellStyle name="Vírgula 10 4" xfId="2134"/>
    <cellStyle name="Vírgula 11" xfId="573"/>
    <cellStyle name="Vírgula 11 2" xfId="1601"/>
    <cellStyle name="Vírgula 11 3" xfId="1090"/>
    <cellStyle name="Vírgula 11 4" xfId="2135"/>
    <cellStyle name="Vírgula 12" xfId="574"/>
    <cellStyle name="Vírgula 12 2" xfId="1602"/>
    <cellStyle name="Vírgula 12 3" xfId="1091"/>
    <cellStyle name="Vírgula 12 4" xfId="2136"/>
    <cellStyle name="Vírgula 13" xfId="575"/>
    <cellStyle name="Vírgula 13 2" xfId="1603"/>
    <cellStyle name="Vírgula 13 3" xfId="1092"/>
    <cellStyle name="Vírgula 13 4" xfId="2137"/>
    <cellStyle name="Vírgula 14" xfId="576"/>
    <cellStyle name="Vírgula 14 2" xfId="1604"/>
    <cellStyle name="Vírgula 14 3" xfId="1093"/>
    <cellStyle name="Vírgula 14 4" xfId="2138"/>
    <cellStyle name="Vírgula 15" xfId="577"/>
    <cellStyle name="Vírgula 15 2" xfId="1605"/>
    <cellStyle name="Vírgula 15 3" xfId="1094"/>
    <cellStyle name="Vírgula 15 4" xfId="2139"/>
    <cellStyle name="Vírgula 16" xfId="579"/>
    <cellStyle name="Vírgula 16 2" xfId="1096"/>
    <cellStyle name="Vírgula 16 3" xfId="2141"/>
    <cellStyle name="Vírgula 17" xfId="581"/>
    <cellStyle name="Vírgula 17 2" xfId="1607"/>
    <cellStyle name="Vírgula 17 3" xfId="1098"/>
    <cellStyle name="Vírgula 17 4" xfId="2142"/>
    <cellStyle name="Vírgula 18" xfId="582"/>
    <cellStyle name="Vírgula 18 2" xfId="1608"/>
    <cellStyle name="Vírgula 18 3" xfId="1099"/>
    <cellStyle name="Vírgula 18 4" xfId="2143"/>
    <cellStyle name="Vírgula 19" xfId="583"/>
    <cellStyle name="Vírgula 19 2" xfId="1609"/>
    <cellStyle name="Vírgula 19 3" xfId="1100"/>
    <cellStyle name="Vírgula 19 4" xfId="2144"/>
    <cellStyle name="Vírgula 2" xfId="199"/>
    <cellStyle name="Vírgula 2 2" xfId="584"/>
    <cellStyle name="Vírgula 2 2 2" xfId="1610"/>
    <cellStyle name="Vírgula 2 2 3" xfId="1101"/>
    <cellStyle name="Vírgula 2 2 4" xfId="2145"/>
    <cellStyle name="Vírgula 2 3" xfId="1294"/>
    <cellStyle name="Vírgula 2 4" xfId="785"/>
    <cellStyle name="Vírgula 2 5" xfId="1837"/>
    <cellStyle name="Vírgula 20" xfId="578"/>
    <cellStyle name="Vírgula 20 2" xfId="1606"/>
    <cellStyle name="Vírgula 20 3" xfId="1095"/>
    <cellStyle name="Vírgula 20 4" xfId="2140"/>
    <cellStyle name="Vírgula 21" xfId="580"/>
    <cellStyle name="Vírgula 21 2" xfId="585"/>
    <cellStyle name="Vírgula 21 2 2" xfId="1102"/>
    <cellStyle name="Vírgula 21 3" xfId="1097"/>
    <cellStyle name="Vírgula 22" xfId="1113"/>
    <cellStyle name="Vírgula 23" xfId="1652"/>
    <cellStyle name="Vírgula 24" xfId="605"/>
    <cellStyle name="Vírgula 25" xfId="1659"/>
    <cellStyle name="Vírgula 26" xfId="2158"/>
    <cellStyle name="Vírgula 3" xfId="417"/>
    <cellStyle name="Vírgula 3 2" xfId="586"/>
    <cellStyle name="Vírgula 3 2 2" xfId="1611"/>
    <cellStyle name="Vírgula 3 2 3" xfId="1103"/>
    <cellStyle name="Vírgula 3 2 4" xfId="2146"/>
    <cellStyle name="Vírgula 3 3" xfId="1491"/>
    <cellStyle name="Vírgula 3 4" xfId="981"/>
    <cellStyle name="Vírgula 3 5" xfId="2033"/>
    <cellStyle name="Vírgula 4" xfId="420"/>
    <cellStyle name="Vírgula 4 2" xfId="587"/>
    <cellStyle name="Vírgula 4 2 2" xfId="595"/>
    <cellStyle name="Vírgula 4 2 2 2" xfId="1612"/>
    <cellStyle name="Vírgula 4 2 3" xfId="1104"/>
    <cellStyle name="Vírgula 4 3" xfId="7"/>
    <cellStyle name="Vírgula 4 3 2" xfId="1116"/>
    <cellStyle name="Vírgula 4 3 3" xfId="608"/>
    <cellStyle name="Vírgula 4 3 4" xfId="1662"/>
    <cellStyle name="Vírgula 4 4" xfId="1493"/>
    <cellStyle name="Vírgula 4 5" xfId="983"/>
    <cellStyle name="Vírgula 4 6" xfId="2035"/>
    <cellStyle name="Vírgula 5" xfId="422"/>
    <cellStyle name="Vírgula 5 2" xfId="588"/>
    <cellStyle name="Vírgula 5 2 2" xfId="1613"/>
    <cellStyle name="Vírgula 5 2 3" xfId="1105"/>
    <cellStyle name="Vírgula 5 2 4" xfId="2147"/>
    <cellStyle name="Vírgula 5 3" xfId="1495"/>
    <cellStyle name="Vírgula 5 4" xfId="985"/>
    <cellStyle name="Vírgula 5 5" xfId="2037"/>
    <cellStyle name="Vírgula 6" xfId="589"/>
    <cellStyle name="Vírgula 6 2" xfId="590"/>
    <cellStyle name="Vírgula 6 2 2" xfId="1615"/>
    <cellStyle name="Vírgula 6 2 3" xfId="1107"/>
    <cellStyle name="Vírgula 6 2 4" xfId="2149"/>
    <cellStyle name="Vírgula 6 3" xfId="1614"/>
    <cellStyle name="Vírgula 6 4" xfId="1106"/>
    <cellStyle name="Vírgula 6 5" xfId="2148"/>
    <cellStyle name="Vírgula 7" xfId="8"/>
    <cellStyle name="Vírgula 7 2" xfId="463"/>
    <cellStyle name="Vírgula 7 2 2" xfId="1530"/>
    <cellStyle name="Vírgula 7 2 3" xfId="1019"/>
    <cellStyle name="Vírgula 7 2 4" xfId="2071"/>
    <cellStyle name="Vírgula 7 3" xfId="1117"/>
    <cellStyle name="Vírgula 7 4" xfId="609"/>
    <cellStyle name="Vírgula 7 5" xfId="1663"/>
    <cellStyle name="Vírgula 8" xfId="591"/>
    <cellStyle name="Vírgula 8 2" xfId="592"/>
    <cellStyle name="Vírgula 8 2 2" xfId="1617"/>
    <cellStyle name="Vírgula 8 2 3" xfId="1109"/>
    <cellStyle name="Vírgula 8 2 4" xfId="2151"/>
    <cellStyle name="Vírgula 8 3" xfId="1616"/>
    <cellStyle name="Vírgula 8 4" xfId="1108"/>
    <cellStyle name="Vírgula 8 5" xfId="2150"/>
    <cellStyle name="Vírgula 9" xfId="593"/>
    <cellStyle name="Vírgula 9 2" xfId="1618"/>
    <cellStyle name="Vírgula 9 3" xfId="1110"/>
    <cellStyle name="Vírgula 9 4" xfId="2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8.png"/><Relationship Id="rId1" Type="http://schemas.openxmlformats.org/officeDocument/2006/relationships/image" Target="../media/image17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8.png"/><Relationship Id="rId1" Type="http://schemas.openxmlformats.org/officeDocument/2006/relationships/image" Target="../media/image7.jpeg"/><Relationship Id="rId4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4.png"/><Relationship Id="rId1" Type="http://schemas.openxmlformats.org/officeDocument/2006/relationships/image" Target="../media/image1.jpeg"/><Relationship Id="rId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1134745</xdr:colOff>
      <xdr:row>79</xdr:row>
      <xdr:rowOff>123824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159</xdr:row>
      <xdr:rowOff>57150</xdr:rowOff>
    </xdr:from>
    <xdr:to>
      <xdr:col>0</xdr:col>
      <xdr:colOff>1106170</xdr:colOff>
      <xdr:row>164</xdr:row>
      <xdr:rowOff>73660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1134745</xdr:colOff>
      <xdr:row>79</xdr:row>
      <xdr:rowOff>123824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159</xdr:row>
      <xdr:rowOff>57150</xdr:rowOff>
    </xdr:from>
    <xdr:to>
      <xdr:col>0</xdr:col>
      <xdr:colOff>1106170</xdr:colOff>
      <xdr:row>164</xdr:row>
      <xdr:rowOff>73660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  <xdr:twoCellAnchor editAs="oneCell">
    <xdr:from>
      <xdr:col>0</xdr:col>
      <xdr:colOff>242359</xdr:colOff>
      <xdr:row>75</xdr:row>
      <xdr:rowOff>95250</xdr:rowOff>
    </xdr:from>
    <xdr:to>
      <xdr:col>0</xdr:col>
      <xdr:colOff>1177079</xdr:colOff>
      <xdr:row>79</xdr:row>
      <xdr:rowOff>142874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59" y="18298583"/>
          <a:ext cx="934720" cy="8519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192881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192881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192881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12" name="Imagem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192881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0"/>
          <a:ext cx="0" cy="723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3</xdr:row>
      <xdr:rowOff>110218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176893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3</xdr:row>
      <xdr:rowOff>110218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176893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0" cy="723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00000000-0008-0000-0E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xmlns="" id="{00000000-0008-0000-0E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00000000-0008-0000-0E00-00000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xmlns="" id="{00000000-0008-0000-0E00-00001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xmlns="" id="{00000000-0008-0000-0E00-00001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xmlns="" id="{00000000-0008-0000-0E00-00001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xmlns="" id="{00000000-0008-0000-0E00-00001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xmlns="" id="{00000000-0008-0000-0E00-00001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xmlns="" id="{00000000-0008-0000-0E00-00001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xmlns="" id="{00000000-0008-0000-0E00-00001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xmlns="" id="{00000000-0008-0000-0E00-00001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xmlns="" id="{00000000-0008-0000-0E00-00002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xmlns="" id="{00000000-0008-0000-0E00-00002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756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xmlns="" id="{00000000-0008-0000-0E00-00002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xmlns="" id="{00000000-0008-0000-0E00-00002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xmlns="" id="{00000000-0008-0000-0E00-00002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xmlns="" id="{00000000-0008-0000-0E00-00002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75607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xmlns="" id="{00000000-0008-0000-0E00-00002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xmlns="" id="{00000000-0008-0000-0E00-00002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xmlns="" id="{00000000-0008-0000-0E00-00003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50" name="Imagem 49">
          <a:extLst>
            <a:ext uri="{FF2B5EF4-FFF2-40B4-BE49-F238E27FC236}">
              <a16:creationId xmlns:a16="http://schemas.microsoft.com/office/drawing/2014/main" xmlns="" id="{00000000-0008-0000-0E00-00003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2798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52" name="Imagem 51">
          <a:extLst>
            <a:ext uri="{FF2B5EF4-FFF2-40B4-BE49-F238E27FC236}">
              <a16:creationId xmlns:a16="http://schemas.microsoft.com/office/drawing/2014/main" xmlns="" id="{00000000-0008-0000-0E00-00003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54" name="Imagem 53">
          <a:extLst>
            <a:ext uri="{FF2B5EF4-FFF2-40B4-BE49-F238E27FC236}">
              <a16:creationId xmlns:a16="http://schemas.microsoft.com/office/drawing/2014/main" xmlns="" id="{00000000-0008-0000-0E00-00003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56" name="Imagem 55">
          <a:extLst>
            <a:ext uri="{FF2B5EF4-FFF2-40B4-BE49-F238E27FC236}">
              <a16:creationId xmlns:a16="http://schemas.microsoft.com/office/drawing/2014/main" xmlns="" id="{00000000-0008-0000-0E00-00003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58" name="Imagem 57">
          <a:extLst>
            <a:ext uri="{FF2B5EF4-FFF2-40B4-BE49-F238E27FC236}">
              <a16:creationId xmlns:a16="http://schemas.microsoft.com/office/drawing/2014/main" xmlns="" id="{00000000-0008-0000-0E00-00003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27982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60" name="Imagem 59">
          <a:extLst>
            <a:ext uri="{FF2B5EF4-FFF2-40B4-BE49-F238E27FC236}">
              <a16:creationId xmlns:a16="http://schemas.microsoft.com/office/drawing/2014/main" xmlns="" id="{00000000-0008-0000-0E00-00003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2" name="Imagem 61">
          <a:extLst>
            <a:ext uri="{FF2B5EF4-FFF2-40B4-BE49-F238E27FC236}">
              <a16:creationId xmlns:a16="http://schemas.microsoft.com/office/drawing/2014/main" xmlns="" id="{00000000-0008-0000-0E00-00003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4" name="Imagem 63">
          <a:extLst>
            <a:ext uri="{FF2B5EF4-FFF2-40B4-BE49-F238E27FC236}">
              <a16:creationId xmlns:a16="http://schemas.microsoft.com/office/drawing/2014/main" xmlns="" id="{00000000-0008-0000-0E00-00004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28575</xdr:rowOff>
    </xdr:from>
    <xdr:to>
      <xdr:col>5</xdr:col>
      <xdr:colOff>267970</xdr:colOff>
      <xdr:row>5</xdr:row>
      <xdr:rowOff>168910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2857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1</xdr:row>
      <xdr:rowOff>180975</xdr:rowOff>
    </xdr:from>
    <xdr:to>
      <xdr:col>6</xdr:col>
      <xdr:colOff>992527</xdr:colOff>
      <xdr:row>5</xdr:row>
      <xdr:rowOff>33605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77075" y="180975"/>
          <a:ext cx="1316355" cy="6140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1046679</xdr:colOff>
      <xdr:row>0</xdr:row>
      <xdr:rowOff>55973</xdr:rowOff>
    </xdr:from>
    <xdr:to>
      <xdr:col>1</xdr:col>
      <xdr:colOff>265416</xdr:colOff>
      <xdr:row>4</xdr:row>
      <xdr:rowOff>159570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679" y="55973"/>
          <a:ext cx="952501" cy="927670"/>
        </a:xfrm>
        <a:prstGeom prst="rect">
          <a:avLst/>
        </a:prstGeom>
      </xdr:spPr>
    </xdr:pic>
    <xdr:clientData/>
  </xdr:twoCellAnchor>
  <xdr:twoCellAnchor editAs="oneCell">
    <xdr:from>
      <xdr:col>3</xdr:col>
      <xdr:colOff>3708863</xdr:colOff>
      <xdr:row>1</xdr:row>
      <xdr:rowOff>16695</xdr:rowOff>
    </xdr:from>
    <xdr:to>
      <xdr:col>4</xdr:col>
      <xdr:colOff>1279989</xdr:colOff>
      <xdr:row>3</xdr:row>
      <xdr:rowOff>180760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387065" y="220038"/>
          <a:ext cx="1381126" cy="592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1557821</xdr:colOff>
      <xdr:row>0</xdr:row>
      <xdr:rowOff>58327</xdr:rowOff>
    </xdr:from>
    <xdr:to>
      <xdr:col>5</xdr:col>
      <xdr:colOff>748196</xdr:colOff>
      <xdr:row>5</xdr:row>
      <xdr:rowOff>61966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6023" y="58327"/>
          <a:ext cx="1052566" cy="10631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687480</xdr:colOff>
      <xdr:row>0</xdr:row>
      <xdr:rowOff>78441</xdr:rowOff>
    </xdr:from>
    <xdr:to>
      <xdr:col>1</xdr:col>
      <xdr:colOff>461121</xdr:colOff>
      <xdr:row>4</xdr:row>
      <xdr:rowOff>72838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480" y="78441"/>
          <a:ext cx="849406" cy="857250"/>
        </a:xfrm>
        <a:prstGeom prst="rect">
          <a:avLst/>
        </a:prstGeom>
      </xdr:spPr>
    </xdr:pic>
    <xdr:clientData/>
  </xdr:twoCellAnchor>
  <xdr:twoCellAnchor editAs="oneCell">
    <xdr:from>
      <xdr:col>5</xdr:col>
      <xdr:colOff>2380691</xdr:colOff>
      <xdr:row>1</xdr:row>
      <xdr:rowOff>22412</xdr:rowOff>
    </xdr:from>
    <xdr:to>
      <xdr:col>5</xdr:col>
      <xdr:colOff>3571316</xdr:colOff>
      <xdr:row>3</xdr:row>
      <xdr:rowOff>186006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02515" y="291353"/>
          <a:ext cx="1190625" cy="567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3910852</xdr:colOff>
      <xdr:row>0</xdr:row>
      <xdr:rowOff>78441</xdr:rowOff>
    </xdr:from>
    <xdr:to>
      <xdr:col>6</xdr:col>
      <xdr:colOff>783624</xdr:colOff>
      <xdr:row>4</xdr:row>
      <xdr:rowOff>133073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2676" y="78441"/>
          <a:ext cx="962919" cy="9174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2100947</xdr:colOff>
      <xdr:row>0</xdr:row>
      <xdr:rowOff>72749</xdr:rowOff>
    </xdr:from>
    <xdr:to>
      <xdr:col>4</xdr:col>
      <xdr:colOff>298507</xdr:colOff>
      <xdr:row>4</xdr:row>
      <xdr:rowOff>123697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9623" y="72749"/>
          <a:ext cx="864560" cy="857772"/>
        </a:xfrm>
        <a:prstGeom prst="rect">
          <a:avLst/>
        </a:prstGeom>
      </xdr:spPr>
    </xdr:pic>
    <xdr:clientData/>
  </xdr:twoCellAnchor>
  <xdr:twoCellAnchor editAs="oneCell">
    <xdr:from>
      <xdr:col>4</xdr:col>
      <xdr:colOff>944670</xdr:colOff>
      <xdr:row>0</xdr:row>
      <xdr:rowOff>187088</xdr:rowOff>
    </xdr:from>
    <xdr:to>
      <xdr:col>5</xdr:col>
      <xdr:colOff>300017</xdr:colOff>
      <xdr:row>4</xdr:row>
      <xdr:rowOff>119241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710346" y="187088"/>
          <a:ext cx="1316377" cy="7389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840442</xdr:colOff>
      <xdr:row>0</xdr:row>
      <xdr:rowOff>78441</xdr:rowOff>
    </xdr:from>
    <xdr:to>
      <xdr:col>5</xdr:col>
      <xdr:colOff>1927412</xdr:colOff>
      <xdr:row>4</xdr:row>
      <xdr:rowOff>151578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7148" y="78441"/>
          <a:ext cx="1086970" cy="8799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2878905</xdr:colOff>
      <xdr:row>1</xdr:row>
      <xdr:rowOff>181938</xdr:rowOff>
    </xdr:from>
    <xdr:to>
      <xdr:col>1</xdr:col>
      <xdr:colOff>535113</xdr:colOff>
      <xdr:row>4</xdr:row>
      <xdr:rowOff>171235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205" y="181610"/>
          <a:ext cx="1028065" cy="7893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224748</xdr:colOff>
      <xdr:row>1</xdr:row>
      <xdr:rowOff>192640</xdr:rowOff>
    </xdr:from>
    <xdr:to>
      <xdr:col>4</xdr:col>
      <xdr:colOff>460198</xdr:colOff>
      <xdr:row>4</xdr:row>
      <xdr:rowOff>128426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96255" y="192405"/>
          <a:ext cx="1321435" cy="735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267557</xdr:colOff>
      <xdr:row>1</xdr:row>
      <xdr:rowOff>21405</xdr:rowOff>
    </xdr:from>
    <xdr:to>
      <xdr:col>7</xdr:col>
      <xdr:colOff>288960</xdr:colOff>
      <xdr:row>4</xdr:row>
      <xdr:rowOff>214045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1040" y="214045"/>
          <a:ext cx="1048819" cy="9953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2</xdr:row>
      <xdr:rowOff>27215</xdr:rowOff>
    </xdr:from>
    <xdr:to>
      <xdr:col>3</xdr:col>
      <xdr:colOff>1496785</xdr:colOff>
      <xdr:row>3</xdr:row>
      <xdr:rowOff>353784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3976ACA-CEFD-CF2A-9D24-CA5436B17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46" y="636815"/>
          <a:ext cx="2684689" cy="7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993322</xdr:colOff>
      <xdr:row>1</xdr:row>
      <xdr:rowOff>51109</xdr:rowOff>
    </xdr:from>
    <xdr:to>
      <xdr:col>10</xdr:col>
      <xdr:colOff>190500</xdr:colOff>
      <xdr:row>4</xdr:row>
      <xdr:rowOff>235616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4EAE0311-A183-2A29-33D6-177181EC1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1322" y="260659"/>
          <a:ext cx="1273628" cy="1384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180976</xdr:rowOff>
    </xdr:from>
    <xdr:to>
      <xdr:col>1</xdr:col>
      <xdr:colOff>657225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180975"/>
          <a:ext cx="8096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1285876</xdr:colOff>
      <xdr:row>1</xdr:row>
      <xdr:rowOff>123826</xdr:rowOff>
    </xdr:from>
    <xdr:to>
      <xdr:col>4</xdr:col>
      <xdr:colOff>447675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5"/>
          <a:ext cx="110490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600075</xdr:colOff>
      <xdr:row>1</xdr:row>
      <xdr:rowOff>9525</xdr:rowOff>
    </xdr:from>
    <xdr:to>
      <xdr:col>4</xdr:col>
      <xdr:colOff>1466850</xdr:colOff>
      <xdr:row>4</xdr:row>
      <xdr:rowOff>183515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00025"/>
          <a:ext cx="866775" cy="764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1466849</xdr:colOff>
      <xdr:row>1</xdr:row>
      <xdr:rowOff>1</xdr:rowOff>
    </xdr:from>
    <xdr:to>
      <xdr:col>1</xdr:col>
      <xdr:colOff>609599</xdr:colOff>
      <xdr:row>4</xdr:row>
      <xdr:rowOff>190501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215" y="190500"/>
          <a:ext cx="8477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1457325</xdr:colOff>
      <xdr:row>1</xdr:row>
      <xdr:rowOff>123826</xdr:rowOff>
    </xdr:from>
    <xdr:to>
      <xdr:col>4</xdr:col>
      <xdr:colOff>514350</xdr:colOff>
      <xdr:row>4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8500" y="314325"/>
          <a:ext cx="100012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1</xdr:row>
      <xdr:rowOff>171450</xdr:rowOff>
    </xdr:from>
    <xdr:to>
      <xdr:col>0</xdr:col>
      <xdr:colOff>1371600</xdr:colOff>
      <xdr:row>4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361950"/>
          <a:ext cx="12763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638175</xdr:colOff>
      <xdr:row>1</xdr:row>
      <xdr:rowOff>76200</xdr:rowOff>
    </xdr:from>
    <xdr:to>
      <xdr:col>4</xdr:col>
      <xdr:colOff>1533525</xdr:colOff>
      <xdr:row>5</xdr:row>
      <xdr:rowOff>21590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72450" y="26670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0</xdr:row>
      <xdr:rowOff>180976</xdr:rowOff>
    </xdr:from>
    <xdr:to>
      <xdr:col>1</xdr:col>
      <xdr:colOff>457200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180976"/>
          <a:ext cx="781050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1285875</xdr:colOff>
      <xdr:row>1</xdr:row>
      <xdr:rowOff>123826</xdr:rowOff>
    </xdr:from>
    <xdr:to>
      <xdr:col>4</xdr:col>
      <xdr:colOff>333374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6"/>
          <a:ext cx="990599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514350</xdr:colOff>
      <xdr:row>1</xdr:row>
      <xdr:rowOff>28575</xdr:rowOff>
    </xdr:from>
    <xdr:to>
      <xdr:col>4</xdr:col>
      <xdr:colOff>1343025</xdr:colOff>
      <xdr:row>5</xdr:row>
      <xdr:rowOff>12065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19075"/>
          <a:ext cx="828675" cy="745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2886075</xdr:colOff>
      <xdr:row>0</xdr:row>
      <xdr:rowOff>161925</xdr:rowOff>
    </xdr:from>
    <xdr:to>
      <xdr:col>0</xdr:col>
      <xdr:colOff>3762375</xdr:colOff>
      <xdr:row>5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61925"/>
          <a:ext cx="876300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1438276</xdr:colOff>
      <xdr:row>1</xdr:row>
      <xdr:rowOff>28574</xdr:rowOff>
    </xdr:from>
    <xdr:to>
      <xdr:col>5</xdr:col>
      <xdr:colOff>1123950</xdr:colOff>
      <xdr:row>4</xdr:row>
      <xdr:rowOff>53339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10775" y="218440"/>
          <a:ext cx="1209675" cy="615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1514475</xdr:colOff>
      <xdr:row>0</xdr:row>
      <xdr:rowOff>180975</xdr:rowOff>
    </xdr:from>
    <xdr:to>
      <xdr:col>6</xdr:col>
      <xdr:colOff>971550</xdr:colOff>
      <xdr:row>5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180975"/>
          <a:ext cx="9810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161925</xdr:rowOff>
    </xdr:from>
    <xdr:to>
      <xdr:col>2</xdr:col>
      <xdr:colOff>28575</xdr:colOff>
      <xdr:row>5</xdr:row>
      <xdr:rowOff>66675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161925"/>
          <a:ext cx="1019175" cy="876300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0</xdr:row>
      <xdr:rowOff>180975</xdr:rowOff>
    </xdr:from>
    <xdr:to>
      <xdr:col>4</xdr:col>
      <xdr:colOff>1343025</xdr:colOff>
      <xdr:row>5</xdr:row>
      <xdr:rowOff>85725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80975"/>
          <a:ext cx="113347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695325</xdr:colOff>
      <xdr:row>1</xdr:row>
      <xdr:rowOff>95250</xdr:rowOff>
    </xdr:from>
    <xdr:to>
      <xdr:col>3</xdr:col>
      <xdr:colOff>1771650</xdr:colOff>
      <xdr:row>4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62900" y="285750"/>
          <a:ext cx="107632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895350</xdr:colOff>
      <xdr:row>0</xdr:row>
      <xdr:rowOff>180975</xdr:rowOff>
    </xdr:from>
    <xdr:to>
      <xdr:col>3</xdr:col>
      <xdr:colOff>895350</xdr:colOff>
      <xdr:row>5</xdr:row>
      <xdr:rowOff>164106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80975"/>
          <a:ext cx="914400" cy="973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&#227;o%20Pessoas\UPA%20IMBIRIBEIRA%20-%20S3\FOLHA%20DE%20PAGAMENTO\2022\1%20-%20JANEIRO%202022\15%20-%20PRESTA&#199;&#195;O%20DE%20CONTAS%20-%2001%202022\13.2%20PCF%20em%20EXCEL%20-%2001%202022%20-UPA%20IMB%20-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 refreshError="1">
        <row r="5">
          <cell r="D5">
            <v>43831</v>
          </cell>
        </row>
        <row r="6">
          <cell r="D6">
            <v>43862</v>
          </cell>
        </row>
        <row r="7">
          <cell r="D7">
            <v>43891</v>
          </cell>
        </row>
        <row r="8">
          <cell r="D8">
            <v>43922</v>
          </cell>
        </row>
        <row r="9">
          <cell r="D9">
            <v>43952</v>
          </cell>
        </row>
        <row r="10">
          <cell r="D10">
            <v>43983</v>
          </cell>
        </row>
        <row r="11">
          <cell r="D11">
            <v>44013</v>
          </cell>
        </row>
        <row r="12">
          <cell r="D12">
            <v>44044</v>
          </cell>
        </row>
        <row r="13">
          <cell r="D13">
            <v>44075</v>
          </cell>
        </row>
        <row r="14">
          <cell r="D14">
            <v>44105</v>
          </cell>
        </row>
        <row r="15">
          <cell r="D15">
            <v>44136</v>
          </cell>
        </row>
        <row r="16">
          <cell r="D16">
            <v>44166</v>
          </cell>
        </row>
        <row r="17">
          <cell r="D17">
            <v>44197</v>
          </cell>
        </row>
        <row r="18">
          <cell r="D18">
            <v>44228</v>
          </cell>
        </row>
        <row r="19">
          <cell r="D19">
            <v>44256</v>
          </cell>
        </row>
        <row r="20">
          <cell r="D20">
            <v>44287</v>
          </cell>
        </row>
        <row r="21">
          <cell r="D21">
            <v>44317</v>
          </cell>
        </row>
        <row r="22">
          <cell r="D22">
            <v>44348</v>
          </cell>
        </row>
        <row r="23">
          <cell r="D23">
            <v>44378</v>
          </cell>
        </row>
        <row r="24">
          <cell r="D24">
            <v>44409</v>
          </cell>
        </row>
        <row r="25">
          <cell r="D25">
            <v>44440</v>
          </cell>
        </row>
        <row r="26">
          <cell r="D26">
            <v>44470</v>
          </cell>
        </row>
        <row r="27">
          <cell r="D27">
            <v>44501</v>
          </cell>
        </row>
        <row r="28">
          <cell r="D28">
            <v>44531</v>
          </cell>
        </row>
        <row r="29">
          <cell r="D29">
            <v>44562</v>
          </cell>
        </row>
        <row r="30">
          <cell r="D30">
            <v>44593</v>
          </cell>
        </row>
        <row r="31">
          <cell r="D31">
            <v>44621</v>
          </cell>
        </row>
        <row r="32">
          <cell r="D32">
            <v>44652</v>
          </cell>
        </row>
        <row r="33">
          <cell r="D33">
            <v>44682</v>
          </cell>
        </row>
        <row r="34">
          <cell r="D34">
            <v>44713</v>
          </cell>
        </row>
        <row r="35">
          <cell r="D35">
            <v>44743</v>
          </cell>
        </row>
        <row r="36">
          <cell r="D36">
            <v>44774</v>
          </cell>
        </row>
        <row r="37">
          <cell r="D37">
            <v>44805</v>
          </cell>
        </row>
        <row r="38">
          <cell r="D38">
            <v>44835</v>
          </cell>
        </row>
        <row r="39">
          <cell r="D39">
            <v>44866</v>
          </cell>
        </row>
        <row r="40">
          <cell r="D40">
            <v>44896</v>
          </cell>
        </row>
        <row r="41">
          <cell r="D41">
            <v>44927</v>
          </cell>
        </row>
        <row r="42">
          <cell r="D42">
            <v>44958</v>
          </cell>
        </row>
        <row r="43">
          <cell r="D43">
            <v>44986</v>
          </cell>
        </row>
        <row r="44">
          <cell r="D44">
            <v>45017</v>
          </cell>
        </row>
        <row r="45">
          <cell r="D45">
            <v>45047</v>
          </cell>
        </row>
        <row r="46">
          <cell r="D46">
            <v>45078</v>
          </cell>
        </row>
        <row r="47">
          <cell r="D47">
            <v>45108</v>
          </cell>
        </row>
        <row r="48">
          <cell r="D48">
            <v>45139</v>
          </cell>
        </row>
        <row r="49">
          <cell r="D49">
            <v>45170</v>
          </cell>
        </row>
        <row r="50">
          <cell r="D50">
            <v>45200</v>
          </cell>
        </row>
        <row r="51">
          <cell r="D51">
            <v>45231</v>
          </cell>
        </row>
        <row r="52">
          <cell r="D52">
            <v>45261</v>
          </cell>
        </row>
        <row r="53">
          <cell r="D53">
            <v>45292</v>
          </cell>
        </row>
        <row r="54">
          <cell r="D54">
            <v>45323</v>
          </cell>
        </row>
        <row r="55">
          <cell r="D55">
            <v>45352</v>
          </cell>
        </row>
        <row r="56">
          <cell r="D56">
            <v>45383</v>
          </cell>
        </row>
        <row r="57">
          <cell r="D57">
            <v>45413</v>
          </cell>
        </row>
        <row r="58">
          <cell r="D58">
            <v>45444</v>
          </cell>
        </row>
        <row r="59">
          <cell r="D59">
            <v>45474</v>
          </cell>
        </row>
        <row r="60">
          <cell r="D60">
            <v>45505</v>
          </cell>
        </row>
        <row r="61">
          <cell r="D61">
            <v>45536</v>
          </cell>
        </row>
        <row r="62">
          <cell r="D62">
            <v>45566</v>
          </cell>
        </row>
        <row r="63">
          <cell r="D63">
            <v>45597</v>
          </cell>
        </row>
        <row r="64">
          <cell r="D64">
            <v>45627</v>
          </cell>
        </row>
        <row r="65">
          <cell r="D65">
            <v>45658</v>
          </cell>
        </row>
        <row r="66">
          <cell r="D66">
            <v>45689</v>
          </cell>
        </row>
        <row r="67">
          <cell r="D67">
            <v>45717</v>
          </cell>
        </row>
        <row r="68">
          <cell r="D68">
            <v>45748</v>
          </cell>
        </row>
        <row r="69">
          <cell r="D69">
            <v>45778</v>
          </cell>
        </row>
        <row r="70">
          <cell r="D70">
            <v>45809</v>
          </cell>
        </row>
        <row r="71">
          <cell r="D71">
            <v>45839</v>
          </cell>
        </row>
        <row r="72">
          <cell r="D72">
            <v>45870</v>
          </cell>
        </row>
        <row r="73">
          <cell r="D73">
            <v>45901</v>
          </cell>
        </row>
        <row r="74">
          <cell r="D74">
            <v>45931</v>
          </cell>
        </row>
        <row r="75">
          <cell r="D75">
            <v>45962</v>
          </cell>
        </row>
        <row r="76">
          <cell r="D76">
            <v>45992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hyperlink" Target="https://drive.google.com/file/d/19767qeLbILW-uZN0QMi3m-v6988f4Bzk/view?usp=sharing" TargetMode="External"/><Relationship Id="rId1" Type="http://schemas.openxmlformats.org/officeDocument/2006/relationships/printerSettings" Target="../printerSettings/printerSettings26.bin"/><Relationship Id="rId4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M1IBbGhjzv8rKSbNNe6NlzbHN3Omk4B/view?usp=sharing" TargetMode="External"/><Relationship Id="rId2" Type="http://schemas.openxmlformats.org/officeDocument/2006/relationships/hyperlink" Target="https://drive.google.com/file/d/1LoeKnuTHu-mbwHPhLwWE_CA5Q_zrA_vR/view?usp=sharing" TargetMode="External"/><Relationship Id="rId1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33"/>
  <sheetViews>
    <sheetView tabSelected="1" topLeftCell="A144" zoomScale="90" zoomScaleNormal="90" workbookViewId="0">
      <selection activeCell="A160" sqref="A160:E233"/>
    </sheetView>
  </sheetViews>
  <sheetFormatPr defaultColWidth="9.140625" defaultRowHeight="15"/>
  <cols>
    <col min="1" max="1" width="19.140625" style="1" customWidth="1"/>
    <col min="2" max="2" width="37.5703125" style="1" customWidth="1"/>
    <col min="3" max="3" width="62.28515625" style="1" customWidth="1"/>
    <col min="4" max="4" width="23.5703125" style="1" customWidth="1"/>
    <col min="5" max="5" width="15.140625" style="1" customWidth="1"/>
    <col min="6" max="6" width="13.42578125" style="1" customWidth="1"/>
    <col min="7" max="16384" width="9.140625" style="1"/>
  </cols>
  <sheetData>
    <row r="1" spans="1:10" ht="15.75">
      <c r="A1" s="775"/>
      <c r="B1" s="843" t="s">
        <v>0</v>
      </c>
      <c r="C1" s="844"/>
      <c r="D1" s="845" t="s">
        <v>406</v>
      </c>
      <c r="E1" s="846"/>
      <c r="F1" s="127"/>
      <c r="G1" s="127"/>
      <c r="H1" s="127"/>
    </row>
    <row r="2" spans="1:10" ht="15.75" customHeight="1">
      <c r="A2" s="776"/>
      <c r="B2" s="757" t="s">
        <v>1</v>
      </c>
      <c r="C2" s="758"/>
      <c r="D2" s="778" t="s">
        <v>2</v>
      </c>
      <c r="E2" s="778" t="s">
        <v>3</v>
      </c>
      <c r="F2" s="127"/>
      <c r="G2" s="128"/>
      <c r="H2" s="128"/>
    </row>
    <row r="3" spans="1:10" ht="15" customHeight="1">
      <c r="A3" s="776"/>
      <c r="B3" s="818" t="s">
        <v>4</v>
      </c>
      <c r="C3" s="819"/>
      <c r="D3" s="779"/>
      <c r="E3" s="779"/>
      <c r="F3" s="127"/>
      <c r="G3" s="128"/>
      <c r="H3" s="128"/>
    </row>
    <row r="4" spans="1:10" ht="15" customHeight="1">
      <c r="A4" s="776"/>
      <c r="B4"/>
      <c r="C4"/>
      <c r="D4" s="780" t="s">
        <v>755</v>
      </c>
      <c r="E4" s="782">
        <v>1</v>
      </c>
      <c r="F4" s="127"/>
      <c r="G4" s="768"/>
      <c r="H4" s="768"/>
    </row>
    <row r="5" spans="1:10" ht="15.75" customHeight="1">
      <c r="A5" s="777"/>
      <c r="B5" s="822" t="s">
        <v>5</v>
      </c>
      <c r="C5" s="823"/>
      <c r="D5" s="781"/>
      <c r="E5" s="783"/>
      <c r="F5" s="127"/>
      <c r="G5" s="768"/>
      <c r="H5" s="768"/>
    </row>
    <row r="6" spans="1:10" ht="18.75">
      <c r="A6" s="919" t="s">
        <v>6</v>
      </c>
      <c r="B6" s="920"/>
      <c r="C6" s="129" t="s">
        <v>7</v>
      </c>
      <c r="D6" s="411" t="s">
        <v>8</v>
      </c>
      <c r="E6" s="130" t="s">
        <v>9</v>
      </c>
      <c r="F6" s="127"/>
      <c r="G6" s="131"/>
      <c r="H6" s="131"/>
    </row>
    <row r="7" spans="1:10" ht="18">
      <c r="A7" s="921" t="s">
        <v>514</v>
      </c>
      <c r="B7" s="922"/>
      <c r="C7" s="829" t="s">
        <v>513</v>
      </c>
      <c r="D7" s="830"/>
      <c r="E7" s="132"/>
      <c r="F7" s="127"/>
      <c r="G7" s="131"/>
      <c r="H7" s="131"/>
    </row>
    <row r="8" spans="1:10" ht="15.75">
      <c r="A8" s="798" t="s">
        <v>10</v>
      </c>
      <c r="B8" s="799"/>
      <c r="C8" s="800"/>
      <c r="D8" s="784" t="s">
        <v>11</v>
      </c>
      <c r="E8" s="785"/>
      <c r="F8" s="131"/>
      <c r="G8" s="131"/>
      <c r="H8" s="131"/>
    </row>
    <row r="9" spans="1:10" ht="15.75">
      <c r="A9" s="834" t="s">
        <v>12</v>
      </c>
      <c r="B9" s="835"/>
      <c r="C9" s="836"/>
      <c r="D9" s="786"/>
      <c r="E9" s="787"/>
      <c r="F9" s="131"/>
      <c r="G9" s="131"/>
      <c r="H9" s="131"/>
    </row>
    <row r="10" spans="1:10" ht="18.75">
      <c r="A10" s="891" t="s">
        <v>13</v>
      </c>
      <c r="B10" s="891"/>
      <c r="C10" s="892"/>
      <c r="D10" s="909">
        <v>354926.77</v>
      </c>
      <c r="E10" s="910"/>
      <c r="F10" s="131"/>
      <c r="G10" s="131"/>
      <c r="H10" s="133"/>
      <c r="J10" s="1" t="s">
        <v>405</v>
      </c>
    </row>
    <row r="11" spans="1:10" ht="18.75">
      <c r="A11" s="911" t="s">
        <v>14</v>
      </c>
      <c r="B11" s="911"/>
      <c r="C11" s="912"/>
      <c r="D11" s="913"/>
      <c r="E11" s="914"/>
      <c r="F11" s="131"/>
      <c r="G11" s="131"/>
      <c r="H11" s="133"/>
    </row>
    <row r="12" spans="1:10" ht="18.75">
      <c r="A12" s="911" t="s">
        <v>15</v>
      </c>
      <c r="B12" s="911"/>
      <c r="C12" s="912"/>
      <c r="D12" s="865">
        <v>0</v>
      </c>
      <c r="E12" s="866"/>
      <c r="F12" s="131"/>
      <c r="G12" s="131"/>
      <c r="H12" s="133"/>
    </row>
    <row r="13" spans="1:10" ht="18.75">
      <c r="A13" s="891" t="s">
        <v>16</v>
      </c>
      <c r="B13" s="891"/>
      <c r="C13" s="892"/>
      <c r="D13" s="736">
        <v>0</v>
      </c>
      <c r="E13" s="737"/>
      <c r="F13" s="131"/>
      <c r="G13" s="131"/>
      <c r="H13" s="133"/>
    </row>
    <row r="14" spans="1:10" ht="18.75">
      <c r="A14" s="915" t="s">
        <v>17</v>
      </c>
      <c r="B14" s="915"/>
      <c r="C14" s="916"/>
      <c r="D14" s="917">
        <v>0</v>
      </c>
      <c r="E14" s="918"/>
      <c r="F14" s="131"/>
      <c r="G14" s="131"/>
      <c r="H14" s="133"/>
    </row>
    <row r="15" spans="1:10" ht="18.75">
      <c r="A15" s="873" t="s">
        <v>18</v>
      </c>
      <c r="B15" s="873"/>
      <c r="C15" s="874"/>
      <c r="D15" s="907">
        <f>SUM(D10:E13)-D14</f>
        <v>354926.77</v>
      </c>
      <c r="E15" s="908"/>
      <c r="F15" s="134"/>
      <c r="G15" s="131"/>
      <c r="H15" s="133"/>
    </row>
    <row r="16" spans="1:10" ht="18.75">
      <c r="A16" s="891" t="s">
        <v>19</v>
      </c>
      <c r="B16" s="891"/>
      <c r="C16" s="892"/>
      <c r="D16" s="734">
        <f>'APLICAÇÃO FINANCEIRA'!E24</f>
        <v>1684.63</v>
      </c>
      <c r="E16" s="735"/>
      <c r="F16" s="134"/>
      <c r="G16" s="131"/>
      <c r="H16" s="133"/>
    </row>
    <row r="17" spans="1:8" ht="18.75">
      <c r="A17" s="891" t="s">
        <v>20</v>
      </c>
      <c r="B17" s="891"/>
      <c r="C17" s="892"/>
      <c r="D17" s="736">
        <v>0</v>
      </c>
      <c r="E17" s="737"/>
      <c r="F17" s="131"/>
      <c r="G17" s="131"/>
      <c r="H17" s="133"/>
    </row>
    <row r="18" spans="1:8" ht="18.75">
      <c r="A18" s="891" t="s">
        <v>21</v>
      </c>
      <c r="B18" s="891"/>
      <c r="C18" s="892"/>
      <c r="D18" s="736">
        <v>0</v>
      </c>
      <c r="E18" s="737"/>
      <c r="F18" s="131"/>
      <c r="G18" s="131"/>
      <c r="H18" s="133"/>
    </row>
    <row r="19" spans="1:8" ht="18.75">
      <c r="A19" s="855" t="s">
        <v>22</v>
      </c>
      <c r="B19" s="855"/>
      <c r="C19" s="856"/>
      <c r="D19" s="857">
        <f>SUM(D16:E18)</f>
        <v>1684.63</v>
      </c>
      <c r="E19" s="858"/>
      <c r="F19" s="134"/>
      <c r="G19" s="131"/>
      <c r="H19" s="133"/>
    </row>
    <row r="20" spans="1:8" ht="18.75">
      <c r="A20" s="835" t="s">
        <v>23</v>
      </c>
      <c r="B20" s="835"/>
      <c r="C20" s="836"/>
      <c r="D20" s="794">
        <f>D15+D19</f>
        <v>356611.4</v>
      </c>
      <c r="E20" s="795"/>
      <c r="F20" s="134"/>
      <c r="G20" s="131"/>
      <c r="H20" s="133"/>
    </row>
    <row r="21" spans="1:8" ht="18.75">
      <c r="A21" s="890"/>
      <c r="B21" s="891"/>
      <c r="C21" s="891"/>
      <c r="D21" s="135"/>
      <c r="E21" s="136"/>
      <c r="F21" s="131"/>
      <c r="G21" s="131"/>
      <c r="H21" s="133"/>
    </row>
    <row r="22" spans="1:8" ht="18.75">
      <c r="A22" s="834" t="s">
        <v>24</v>
      </c>
      <c r="B22" s="835"/>
      <c r="C22" s="836"/>
      <c r="D22" s="900" t="s">
        <v>11</v>
      </c>
      <c r="E22" s="901"/>
      <c r="F22" s="131"/>
      <c r="G22" s="131"/>
      <c r="H22" s="133"/>
    </row>
    <row r="23" spans="1:8" ht="18.75">
      <c r="A23" s="847" t="s">
        <v>25</v>
      </c>
      <c r="B23" s="848"/>
      <c r="C23" s="849"/>
      <c r="D23" s="893">
        <f>D24+SUM(D30:E33)</f>
        <v>280284.17758239998</v>
      </c>
      <c r="E23" s="894"/>
      <c r="F23" s="134"/>
      <c r="G23" s="131"/>
      <c r="H23" s="133"/>
    </row>
    <row r="24" spans="1:8" ht="18.75">
      <c r="A24" s="902" t="s">
        <v>26</v>
      </c>
      <c r="B24" s="903"/>
      <c r="C24" s="904"/>
      <c r="D24" s="905">
        <f>D25+D28+D29</f>
        <v>181482.36</v>
      </c>
      <c r="E24" s="906"/>
      <c r="F24" s="134"/>
      <c r="G24" s="131"/>
      <c r="H24" s="133"/>
    </row>
    <row r="25" spans="1:8" ht="18.75">
      <c r="A25" s="895" t="s">
        <v>27</v>
      </c>
      <c r="B25" s="896"/>
      <c r="C25" s="897"/>
      <c r="D25" s="898">
        <f>D26+D27</f>
        <v>0</v>
      </c>
      <c r="E25" s="899"/>
      <c r="F25" s="134"/>
      <c r="G25" s="131"/>
      <c r="H25" s="133"/>
    </row>
    <row r="26" spans="1:8" ht="18.75">
      <c r="A26" s="890" t="s">
        <v>28</v>
      </c>
      <c r="B26" s="891"/>
      <c r="C26" s="892"/>
      <c r="D26" s="736">
        <v>0</v>
      </c>
      <c r="E26" s="737"/>
      <c r="F26" s="134"/>
      <c r="G26" s="131"/>
      <c r="H26" s="133"/>
    </row>
    <row r="27" spans="1:8" ht="18.75">
      <c r="A27" s="890" t="s">
        <v>29</v>
      </c>
      <c r="B27" s="891"/>
      <c r="C27" s="892"/>
      <c r="D27" s="736">
        <v>0</v>
      </c>
      <c r="E27" s="737"/>
      <c r="F27" s="131"/>
      <c r="G27" s="131"/>
      <c r="H27" s="133"/>
    </row>
    <row r="28" spans="1:8" ht="18.75">
      <c r="A28" s="890" t="s">
        <v>30</v>
      </c>
      <c r="B28" s="891"/>
      <c r="C28" s="892"/>
      <c r="D28" s="736">
        <v>0</v>
      </c>
      <c r="E28" s="737"/>
      <c r="F28" s="131"/>
      <c r="G28" s="131"/>
      <c r="H28" s="133"/>
    </row>
    <row r="29" spans="1:8" ht="18.75">
      <c r="A29" s="890" t="s">
        <v>31</v>
      </c>
      <c r="B29" s="891"/>
      <c r="C29" s="892"/>
      <c r="D29" s="865">
        <v>181482.36</v>
      </c>
      <c r="E29" s="866"/>
      <c r="F29" s="131"/>
      <c r="G29" s="131"/>
      <c r="H29" s="133"/>
    </row>
    <row r="30" spans="1:8" ht="18.75">
      <c r="A30" s="890" t="s">
        <v>32</v>
      </c>
      <c r="B30" s="891"/>
      <c r="C30" s="892"/>
      <c r="D30" s="734">
        <f>'CÁLCULO FOLHA DE PAGAMENTO'!G69</f>
        <v>16246.37</v>
      </c>
      <c r="E30" s="735"/>
      <c r="F30" s="134"/>
      <c r="G30" s="131"/>
      <c r="H30" s="133"/>
    </row>
    <row r="31" spans="1:8" ht="18.75">
      <c r="A31" s="890" t="s">
        <v>33</v>
      </c>
      <c r="B31" s="891"/>
      <c r="C31" s="892"/>
      <c r="D31" s="734">
        <f>'CÁLCULO FOLHA DE PAGAMENTO'!G70</f>
        <v>0</v>
      </c>
      <c r="E31" s="735"/>
      <c r="F31" s="134"/>
      <c r="G31" s="131"/>
      <c r="H31" s="133"/>
    </row>
    <row r="32" spans="1:8" ht="18.75">
      <c r="A32" s="890" t="s">
        <v>34</v>
      </c>
      <c r="B32" s="891"/>
      <c r="C32" s="892"/>
      <c r="D32" s="734">
        <f>'CÁLCULO FOLHA DE PAGAMENTO'!G73</f>
        <v>20699</v>
      </c>
      <c r="E32" s="735"/>
      <c r="F32" s="134"/>
      <c r="G32" s="131"/>
      <c r="H32" s="133"/>
    </row>
    <row r="33" spans="1:8" ht="18.75">
      <c r="A33" s="890" t="s">
        <v>35</v>
      </c>
      <c r="B33" s="891"/>
      <c r="C33" s="892"/>
      <c r="D33" s="734">
        <f>IF(E6="NÃO",(IF($E$4&gt;1,(8.333+11.111+1.56+0.194+4+2+$D$156)*$D$24/100,(8.333+11.111+1.56+0.194+4+9.08)*$D$24/100)),IF(E6="SIM",(IF($E$4&gt;1,(8.333+11.111+1.56+4+2+$D$156)*$D$24/100,(8.333+11.111+1.56+4+9.08)*$D$24/100))))</f>
        <v>61856.447582400004</v>
      </c>
      <c r="E33" s="735"/>
      <c r="F33" s="134"/>
      <c r="G33" s="131"/>
      <c r="H33" s="133"/>
    </row>
    <row r="34" spans="1:8" ht="18.75">
      <c r="A34" s="847" t="s">
        <v>36</v>
      </c>
      <c r="B34" s="848"/>
      <c r="C34" s="849"/>
      <c r="D34" s="893">
        <f>SUM(D35:E41)</f>
        <v>8537.57</v>
      </c>
      <c r="E34" s="894"/>
      <c r="F34" s="134"/>
      <c r="G34" s="131"/>
      <c r="H34" s="133"/>
    </row>
    <row r="35" spans="1:8" ht="18.75">
      <c r="A35" s="890" t="s">
        <v>37</v>
      </c>
      <c r="B35" s="891"/>
      <c r="C35" s="892"/>
      <c r="D35" s="736">
        <v>4048.66</v>
      </c>
      <c r="E35" s="737"/>
      <c r="F35" s="134"/>
      <c r="G35" s="131"/>
      <c r="H35" s="133"/>
    </row>
    <row r="36" spans="1:8" ht="18.75">
      <c r="A36" s="890" t="s">
        <v>38</v>
      </c>
      <c r="B36" s="891"/>
      <c r="C36" s="892"/>
      <c r="D36" s="736">
        <v>3176.05</v>
      </c>
      <c r="E36" s="737"/>
      <c r="F36" s="131"/>
      <c r="G36" s="131"/>
      <c r="H36" s="133"/>
    </row>
    <row r="37" spans="1:8" ht="18.75">
      <c r="A37" s="890" t="s">
        <v>39</v>
      </c>
      <c r="B37" s="891"/>
      <c r="C37" s="892"/>
      <c r="D37" s="736">
        <v>0</v>
      </c>
      <c r="E37" s="737"/>
      <c r="F37" s="131"/>
      <c r="G37" s="131"/>
      <c r="H37" s="133"/>
    </row>
    <row r="38" spans="1:8" ht="18.75">
      <c r="A38" s="890" t="s">
        <v>40</v>
      </c>
      <c r="B38" s="891"/>
      <c r="C38" s="892"/>
      <c r="D38" s="736">
        <v>1312.86</v>
      </c>
      <c r="E38" s="737"/>
      <c r="F38" s="131"/>
      <c r="G38" s="131"/>
      <c r="H38" s="133"/>
    </row>
    <row r="39" spans="1:8" ht="18.75">
      <c r="A39" s="890" t="s">
        <v>41</v>
      </c>
      <c r="B39" s="891"/>
      <c r="C39" s="892"/>
      <c r="D39" s="736">
        <v>0</v>
      </c>
      <c r="E39" s="737"/>
      <c r="F39" s="131"/>
      <c r="G39" s="131"/>
      <c r="H39" s="133"/>
    </row>
    <row r="40" spans="1:8" ht="18.75">
      <c r="A40" s="890" t="s">
        <v>42</v>
      </c>
      <c r="B40" s="891"/>
      <c r="C40" s="892"/>
      <c r="D40" s="736">
        <v>0</v>
      </c>
      <c r="E40" s="737"/>
      <c r="F40" s="131"/>
      <c r="G40" s="131"/>
      <c r="H40" s="133"/>
    </row>
    <row r="41" spans="1:8" ht="18.75">
      <c r="A41" s="890" t="s">
        <v>448</v>
      </c>
      <c r="B41" s="891"/>
      <c r="C41" s="892"/>
      <c r="D41" s="736">
        <v>0</v>
      </c>
      <c r="E41" s="737"/>
      <c r="F41" s="410"/>
      <c r="G41" s="131"/>
      <c r="H41" s="133"/>
    </row>
    <row r="42" spans="1:8" ht="18.75">
      <c r="A42" s="890" t="s">
        <v>449</v>
      </c>
      <c r="B42" s="891"/>
      <c r="C42" s="892"/>
      <c r="D42" s="736">
        <v>0</v>
      </c>
      <c r="E42" s="737"/>
      <c r="F42" s="410"/>
      <c r="G42" s="131"/>
      <c r="H42" s="133"/>
    </row>
    <row r="43" spans="1:8" ht="18.75">
      <c r="A43" s="847" t="s">
        <v>43</v>
      </c>
      <c r="B43" s="848"/>
      <c r="C43" s="849"/>
      <c r="D43" s="893">
        <f>SUM(D44:E48)+D49+D61+D62</f>
        <v>20177.239999999998</v>
      </c>
      <c r="E43" s="894"/>
      <c r="F43" s="134"/>
      <c r="G43" s="131"/>
      <c r="H43" s="133"/>
    </row>
    <row r="44" spans="1:8" ht="18.75">
      <c r="A44" s="749" t="s">
        <v>44</v>
      </c>
      <c r="B44" s="749"/>
      <c r="C44" s="749"/>
      <c r="D44" s="736">
        <v>3694.65</v>
      </c>
      <c r="E44" s="737"/>
      <c r="F44" s="134"/>
      <c r="G44" s="131"/>
      <c r="H44" s="133"/>
    </row>
    <row r="45" spans="1:8" ht="18.75">
      <c r="A45" s="749" t="s">
        <v>450</v>
      </c>
      <c r="B45" s="749"/>
      <c r="C45" s="749"/>
      <c r="D45" s="736"/>
      <c r="E45" s="737"/>
      <c r="F45" s="131"/>
      <c r="G45" s="131"/>
      <c r="H45" s="133"/>
    </row>
    <row r="46" spans="1:8" ht="18.75">
      <c r="A46" s="749" t="s">
        <v>46</v>
      </c>
      <c r="B46" s="749"/>
      <c r="C46" s="749"/>
      <c r="D46" s="736">
        <v>781.28</v>
      </c>
      <c r="E46" s="737"/>
      <c r="F46" s="131"/>
      <c r="G46" s="131"/>
      <c r="H46" s="133"/>
    </row>
    <row r="47" spans="1:8" ht="18.75">
      <c r="A47" s="749" t="s">
        <v>47</v>
      </c>
      <c r="B47" s="749"/>
      <c r="C47" s="749"/>
      <c r="D47" s="736">
        <v>879.93</v>
      </c>
      <c r="E47" s="737"/>
      <c r="F47" s="131"/>
      <c r="G47" s="131"/>
      <c r="H47" s="133"/>
    </row>
    <row r="48" spans="1:8" ht="18.75">
      <c r="A48" s="749" t="s">
        <v>48</v>
      </c>
      <c r="B48" s="749"/>
      <c r="C48" s="749"/>
      <c r="D48" s="736">
        <v>0</v>
      </c>
      <c r="E48" s="737"/>
      <c r="F48" s="131"/>
      <c r="G48" s="131"/>
      <c r="H48" s="133"/>
    </row>
    <row r="49" spans="1:8" ht="18.75">
      <c r="A49" s="885" t="s">
        <v>49</v>
      </c>
      <c r="B49" s="885"/>
      <c r="C49" s="885"/>
      <c r="D49" s="886">
        <f>D50+D52+D54+D57+D60</f>
        <v>0</v>
      </c>
      <c r="E49" s="887"/>
      <c r="F49" s="134"/>
      <c r="G49" s="131"/>
      <c r="H49" s="133"/>
    </row>
    <row r="50" spans="1:8" ht="18.75">
      <c r="A50" s="759" t="s">
        <v>451</v>
      </c>
      <c r="B50" s="759"/>
      <c r="C50" s="759"/>
      <c r="D50" s="754">
        <f>D51</f>
        <v>0</v>
      </c>
      <c r="E50" s="755"/>
      <c r="F50" s="134"/>
      <c r="G50" s="131"/>
      <c r="H50" s="133"/>
    </row>
    <row r="51" spans="1:8" ht="18.75">
      <c r="A51" s="742" t="s">
        <v>452</v>
      </c>
      <c r="B51" s="742"/>
      <c r="C51" s="742"/>
      <c r="D51" s="752">
        <v>0</v>
      </c>
      <c r="E51" s="753"/>
      <c r="F51" s="134"/>
      <c r="G51" s="131"/>
      <c r="H51" s="133"/>
    </row>
    <row r="52" spans="1:8" ht="18.75">
      <c r="A52" s="760" t="s">
        <v>425</v>
      </c>
      <c r="B52" s="760"/>
      <c r="C52" s="760"/>
      <c r="D52" s="754">
        <f>D53</f>
        <v>0</v>
      </c>
      <c r="E52" s="755"/>
      <c r="F52" s="134"/>
      <c r="G52" s="131"/>
      <c r="H52" s="133"/>
    </row>
    <row r="53" spans="1:8" ht="18.75">
      <c r="A53" s="742" t="s">
        <v>427</v>
      </c>
      <c r="B53" s="742"/>
      <c r="C53" s="742"/>
      <c r="D53" s="752">
        <v>0</v>
      </c>
      <c r="E53" s="753"/>
      <c r="F53" s="134"/>
      <c r="G53" s="131"/>
      <c r="H53" s="133"/>
    </row>
    <row r="54" spans="1:8" ht="18.75">
      <c r="A54" s="760" t="s">
        <v>429</v>
      </c>
      <c r="B54" s="760"/>
      <c r="C54" s="760"/>
      <c r="D54" s="888">
        <f>D55+D56</f>
        <v>0</v>
      </c>
      <c r="E54" s="889"/>
      <c r="F54" s="134"/>
      <c r="G54" s="131"/>
      <c r="H54" s="133"/>
    </row>
    <row r="55" spans="1:8" ht="18.75">
      <c r="A55" s="742" t="s">
        <v>431</v>
      </c>
      <c r="B55" s="742"/>
      <c r="C55" s="742"/>
      <c r="D55" s="752">
        <v>0</v>
      </c>
      <c r="E55" s="753"/>
      <c r="F55" s="134"/>
      <c r="G55" s="131"/>
      <c r="H55" s="133"/>
    </row>
    <row r="56" spans="1:8" ht="18.75">
      <c r="A56" s="742" t="s">
        <v>433</v>
      </c>
      <c r="B56" s="742"/>
      <c r="C56" s="742"/>
      <c r="D56" s="752">
        <v>0</v>
      </c>
      <c r="E56" s="753"/>
      <c r="F56" s="134"/>
      <c r="G56" s="131"/>
      <c r="H56" s="133"/>
    </row>
    <row r="57" spans="1:8" ht="18.75">
      <c r="A57" s="760" t="s">
        <v>435</v>
      </c>
      <c r="B57" s="760"/>
      <c r="C57" s="760"/>
      <c r="D57" s="888">
        <f>D58+D59</f>
        <v>0</v>
      </c>
      <c r="E57" s="889"/>
      <c r="F57" s="131"/>
      <c r="G57" s="131"/>
      <c r="H57" s="133"/>
    </row>
    <row r="58" spans="1:8" ht="18.75">
      <c r="A58" s="742" t="s">
        <v>437</v>
      </c>
      <c r="B58" s="742"/>
      <c r="C58" s="742"/>
      <c r="D58" s="752">
        <v>0</v>
      </c>
      <c r="E58" s="753"/>
      <c r="F58" s="131"/>
      <c r="G58" s="131"/>
      <c r="H58" s="133"/>
    </row>
    <row r="59" spans="1:8" ht="18.75">
      <c r="A59" s="742" t="s">
        <v>439</v>
      </c>
      <c r="B59" s="742"/>
      <c r="C59" s="742"/>
      <c r="D59" s="752">
        <v>0</v>
      </c>
      <c r="E59" s="753"/>
      <c r="F59" s="131"/>
      <c r="G59" s="131"/>
      <c r="H59" s="133"/>
    </row>
    <row r="60" spans="1:8" ht="18.75">
      <c r="A60" s="882" t="s">
        <v>453</v>
      </c>
      <c r="B60" s="882"/>
      <c r="C60" s="882"/>
      <c r="D60" s="883">
        <v>0</v>
      </c>
      <c r="E60" s="884"/>
      <c r="F60" s="131"/>
      <c r="G60" s="131"/>
      <c r="H60" s="133"/>
    </row>
    <row r="61" spans="1:8" ht="18.75">
      <c r="A61" s="761" t="s">
        <v>50</v>
      </c>
      <c r="B61" s="761"/>
      <c r="C61" s="761"/>
      <c r="D61" s="752">
        <v>14821.38</v>
      </c>
      <c r="E61" s="753"/>
      <c r="F61" s="137"/>
      <c r="G61" s="137"/>
      <c r="H61" s="138"/>
    </row>
    <row r="62" spans="1:8" ht="18.75">
      <c r="A62" s="747" t="s">
        <v>51</v>
      </c>
      <c r="B62" s="747"/>
      <c r="C62" s="747"/>
      <c r="D62" s="752">
        <v>0</v>
      </c>
      <c r="E62" s="753"/>
      <c r="F62" s="131"/>
      <c r="G62" s="131"/>
      <c r="H62" s="133"/>
    </row>
    <row r="63" spans="1:8" ht="18.75">
      <c r="A63" s="762" t="s">
        <v>454</v>
      </c>
      <c r="B63" s="762"/>
      <c r="C63" s="762"/>
      <c r="D63" s="763">
        <f>D64+D67+D70</f>
        <v>331.70999999999992</v>
      </c>
      <c r="E63" s="764"/>
      <c r="F63" s="134"/>
      <c r="G63" s="131"/>
      <c r="H63" s="133"/>
    </row>
    <row r="64" spans="1:8" ht="18.75">
      <c r="A64" s="765" t="s">
        <v>455</v>
      </c>
      <c r="B64" s="765"/>
      <c r="C64" s="765"/>
      <c r="D64" s="766">
        <f>SUM(D65:D66)</f>
        <v>0</v>
      </c>
      <c r="E64" s="767"/>
      <c r="F64" s="134"/>
      <c r="G64" s="131"/>
      <c r="H64" s="133"/>
    </row>
    <row r="65" spans="1:8" ht="18.75">
      <c r="A65" s="749" t="s">
        <v>456</v>
      </c>
      <c r="B65" s="749"/>
      <c r="C65" s="749"/>
      <c r="D65" s="729">
        <v>0</v>
      </c>
      <c r="E65" s="730"/>
      <c r="F65" s="134"/>
      <c r="G65" s="131"/>
      <c r="H65" s="133"/>
    </row>
    <row r="66" spans="1:8" ht="18.75">
      <c r="A66" s="749" t="s">
        <v>457</v>
      </c>
      <c r="B66" s="749"/>
      <c r="C66" s="749"/>
      <c r="D66" s="729">
        <v>0</v>
      </c>
      <c r="E66" s="730"/>
      <c r="F66" s="134"/>
      <c r="G66" s="131"/>
      <c r="H66" s="133"/>
    </row>
    <row r="67" spans="1:8" ht="18.75">
      <c r="A67" s="765" t="s">
        <v>52</v>
      </c>
      <c r="B67" s="765"/>
      <c r="C67" s="765"/>
      <c r="D67" s="766">
        <f>SUM(D68:D69)</f>
        <v>0</v>
      </c>
      <c r="E67" s="767"/>
      <c r="F67" s="131"/>
      <c r="G67" s="131"/>
      <c r="H67" s="133"/>
    </row>
    <row r="68" spans="1:8" ht="18.75">
      <c r="A68" s="749" t="s">
        <v>53</v>
      </c>
      <c r="B68" s="749"/>
      <c r="C68" s="749"/>
      <c r="D68" s="729"/>
      <c r="E68" s="730"/>
      <c r="F68" s="134"/>
      <c r="G68" s="131"/>
      <c r="H68" s="133"/>
    </row>
    <row r="69" spans="1:8" ht="18.75">
      <c r="A69" s="749" t="s">
        <v>54</v>
      </c>
      <c r="B69" s="749"/>
      <c r="C69" s="749"/>
      <c r="D69" s="729"/>
      <c r="E69" s="730"/>
      <c r="F69" s="134"/>
      <c r="G69" s="131"/>
      <c r="H69" s="133"/>
    </row>
    <row r="70" spans="1:8" ht="18.75">
      <c r="A70" s="765" t="s">
        <v>458</v>
      </c>
      <c r="B70" s="765"/>
      <c r="C70" s="765"/>
      <c r="D70" s="766">
        <f>SUM(D71:E72)</f>
        <v>331.70999999999992</v>
      </c>
      <c r="E70" s="767"/>
      <c r="F70" s="134"/>
      <c r="G70" s="131"/>
      <c r="H70" s="133"/>
    </row>
    <row r="71" spans="1:8" ht="18.75">
      <c r="A71" s="749" t="s">
        <v>55</v>
      </c>
      <c r="B71" s="749"/>
      <c r="C71" s="749"/>
      <c r="D71" s="729">
        <f>69.1+69.1</f>
        <v>138.19999999999999</v>
      </c>
      <c r="E71" s="730"/>
      <c r="F71" s="134"/>
      <c r="G71" s="131"/>
      <c r="H71" s="133"/>
    </row>
    <row r="72" spans="1:8" ht="18.75">
      <c r="A72" s="749" t="s">
        <v>56</v>
      </c>
      <c r="B72" s="749"/>
      <c r="C72" s="749"/>
      <c r="D72" s="729">
        <f>1.53+3.19+0.48+93.33+3.19+3.19+3.19+3.19+3.19+3.19+3.19+0.96+9+9+9+3.19+0.48+3.19+3.19+9+3.19+0.48+11.75+3.19+3.19+2.88+0.48+0.48</f>
        <v>193.50999999999993</v>
      </c>
      <c r="E72" s="730"/>
      <c r="F72" s="134"/>
      <c r="G72" s="131"/>
      <c r="H72" s="133"/>
    </row>
    <row r="73" spans="1:8" ht="15.75">
      <c r="A73" s="139"/>
      <c r="B73" s="139"/>
      <c r="C73" s="140"/>
      <c r="D73" s="837" t="s">
        <v>653</v>
      </c>
      <c r="E73" s="838"/>
      <c r="F73" s="133"/>
      <c r="G73" s="131"/>
      <c r="H73" s="133"/>
    </row>
    <row r="74" spans="1:8" ht="24" customHeight="1">
      <c r="A74" s="769" t="s">
        <v>57</v>
      </c>
      <c r="B74" s="769"/>
      <c r="C74" s="141" t="s">
        <v>58</v>
      </c>
      <c r="D74" s="839" t="s">
        <v>57</v>
      </c>
      <c r="E74" s="840"/>
      <c r="F74" s="142"/>
      <c r="G74" s="131"/>
      <c r="H74" s="133"/>
    </row>
    <row r="75" spans="1:8" ht="39" customHeight="1">
      <c r="A75" s="772" t="s">
        <v>59</v>
      </c>
      <c r="B75" s="772"/>
      <c r="C75" s="143" t="s">
        <v>60</v>
      </c>
      <c r="D75" s="841" t="s">
        <v>61</v>
      </c>
      <c r="E75" s="842"/>
      <c r="F75" s="131"/>
      <c r="G75" s="131"/>
      <c r="H75" s="133"/>
    </row>
    <row r="76" spans="1:8" ht="15.75">
      <c r="A76" s="775"/>
      <c r="B76" s="843" t="s">
        <v>0</v>
      </c>
      <c r="C76" s="844"/>
      <c r="D76" s="845" t="s">
        <v>406</v>
      </c>
      <c r="E76" s="846"/>
      <c r="F76" s="131"/>
      <c r="G76" s="131"/>
      <c r="H76" s="133"/>
    </row>
    <row r="77" spans="1:8" ht="15.75" customHeight="1">
      <c r="A77" s="776"/>
      <c r="B77" s="757" t="s">
        <v>1</v>
      </c>
      <c r="C77" s="758"/>
      <c r="D77" s="778" t="s">
        <v>2</v>
      </c>
      <c r="E77" s="778" t="s">
        <v>3</v>
      </c>
      <c r="F77" s="131"/>
      <c r="G77" s="131"/>
      <c r="H77" s="133"/>
    </row>
    <row r="78" spans="1:8" ht="15.75">
      <c r="A78" s="776"/>
      <c r="B78" s="818" t="s">
        <v>4</v>
      </c>
      <c r="C78" s="819"/>
      <c r="D78" s="779"/>
      <c r="E78" s="779"/>
      <c r="F78" s="131"/>
      <c r="G78" s="131"/>
      <c r="H78" s="133"/>
    </row>
    <row r="79" spans="1:8" ht="15.75" customHeight="1">
      <c r="A79" s="776"/>
      <c r="B79"/>
      <c r="C79"/>
      <c r="D79" s="780" t="s">
        <v>755</v>
      </c>
      <c r="E79" s="782">
        <f>E4</f>
        <v>1</v>
      </c>
      <c r="F79" s="131"/>
      <c r="G79" s="131"/>
      <c r="H79" s="133"/>
    </row>
    <row r="80" spans="1:8" ht="15.75" customHeight="1">
      <c r="A80" s="777"/>
      <c r="B80" s="822" t="s">
        <v>5</v>
      </c>
      <c r="C80" s="823"/>
      <c r="D80" s="781"/>
      <c r="E80" s="783"/>
      <c r="F80" s="131"/>
      <c r="G80" s="131"/>
      <c r="H80" s="133"/>
    </row>
    <row r="81" spans="1:8" ht="15.75">
      <c r="A81" s="824" t="s">
        <v>6</v>
      </c>
      <c r="B81" s="825"/>
      <c r="C81" s="826" t="s">
        <v>7</v>
      </c>
      <c r="D81" s="827"/>
      <c r="E81" s="828"/>
      <c r="F81" s="131"/>
      <c r="G81" s="131"/>
      <c r="H81" s="133"/>
    </row>
    <row r="82" spans="1:8" ht="33" customHeight="1">
      <c r="A82" s="829" t="s">
        <v>517</v>
      </c>
      <c r="B82" s="830"/>
      <c r="C82" s="831"/>
      <c r="D82" s="832"/>
      <c r="E82" s="833"/>
      <c r="F82" s="131"/>
      <c r="G82" s="131"/>
      <c r="H82" s="133"/>
    </row>
    <row r="83" spans="1:8" ht="15.75">
      <c r="A83" s="834" t="s">
        <v>62</v>
      </c>
      <c r="B83" s="835"/>
      <c r="C83" s="836"/>
      <c r="D83" s="798" t="s">
        <v>11</v>
      </c>
      <c r="E83" s="800"/>
      <c r="F83" s="131"/>
      <c r="G83" s="131"/>
      <c r="H83" s="133"/>
    </row>
    <row r="84" spans="1:8" ht="18.75">
      <c r="A84" s="762" t="s">
        <v>63</v>
      </c>
      <c r="B84" s="762"/>
      <c r="C84" s="762"/>
      <c r="D84" s="763">
        <f>D85+D88+D89+D90+D95+D96+D97</f>
        <v>1320.6200000000001</v>
      </c>
      <c r="E84" s="764"/>
      <c r="F84" s="134"/>
      <c r="G84" s="131"/>
      <c r="H84" s="133"/>
    </row>
    <row r="85" spans="1:8" ht="18.75">
      <c r="A85" s="756" t="s">
        <v>64</v>
      </c>
      <c r="B85" s="756"/>
      <c r="C85" s="756"/>
      <c r="D85" s="750">
        <f>SUM(D86:D87)</f>
        <v>0</v>
      </c>
      <c r="E85" s="751"/>
      <c r="F85" s="134"/>
      <c r="G85" s="131"/>
      <c r="H85" s="133"/>
    </row>
    <row r="86" spans="1:8" ht="18.75">
      <c r="A86" s="742" t="s">
        <v>459</v>
      </c>
      <c r="B86" s="742"/>
      <c r="C86" s="742"/>
      <c r="D86" s="729">
        <v>0</v>
      </c>
      <c r="E86" s="730"/>
      <c r="F86" s="131"/>
      <c r="G86" s="131"/>
      <c r="H86" s="133"/>
    </row>
    <row r="87" spans="1:8" ht="18.75">
      <c r="A87" s="742" t="s">
        <v>460</v>
      </c>
      <c r="B87" s="742"/>
      <c r="C87" s="742"/>
      <c r="D87" s="729">
        <v>0</v>
      </c>
      <c r="E87" s="730"/>
      <c r="F87" s="131"/>
      <c r="G87" s="131"/>
      <c r="H87" s="133"/>
    </row>
    <row r="88" spans="1:8" ht="18.75">
      <c r="A88" s="749" t="s">
        <v>65</v>
      </c>
      <c r="B88" s="749"/>
      <c r="C88" s="749"/>
      <c r="D88" s="729">
        <v>0</v>
      </c>
      <c r="E88" s="730"/>
      <c r="F88" s="131"/>
      <c r="G88" s="131"/>
      <c r="H88" s="133"/>
    </row>
    <row r="89" spans="1:8" ht="18.75">
      <c r="A89" s="749" t="s">
        <v>66</v>
      </c>
      <c r="B89" s="749"/>
      <c r="C89" s="749"/>
      <c r="D89" s="729">
        <v>0</v>
      </c>
      <c r="E89" s="730"/>
      <c r="F89" s="131"/>
      <c r="G89" s="131"/>
      <c r="H89" s="133"/>
    </row>
    <row r="90" spans="1:8" ht="18.75">
      <c r="A90" s="756" t="s">
        <v>67</v>
      </c>
      <c r="B90" s="756"/>
      <c r="C90" s="756"/>
      <c r="D90" s="750">
        <f>SUM(D91:D94)</f>
        <v>1270.73</v>
      </c>
      <c r="E90" s="751"/>
      <c r="F90" s="131"/>
      <c r="G90" s="131"/>
      <c r="H90" s="133"/>
    </row>
    <row r="91" spans="1:8" ht="18.75">
      <c r="A91" s="742" t="s">
        <v>461</v>
      </c>
      <c r="B91" s="742"/>
      <c r="C91" s="742"/>
      <c r="D91" s="729">
        <v>0</v>
      </c>
      <c r="E91" s="730"/>
      <c r="F91" s="131"/>
      <c r="G91" s="131"/>
      <c r="H91" s="133"/>
    </row>
    <row r="92" spans="1:8" ht="18.75">
      <c r="A92" s="742" t="s">
        <v>462</v>
      </c>
      <c r="B92" s="742"/>
      <c r="C92" s="742"/>
      <c r="D92" s="729">
        <v>1270.73</v>
      </c>
      <c r="E92" s="730"/>
      <c r="F92" s="131"/>
      <c r="G92" s="131"/>
      <c r="H92" s="133"/>
    </row>
    <row r="93" spans="1:8" ht="18.75">
      <c r="A93" s="742" t="s">
        <v>463</v>
      </c>
      <c r="B93" s="742"/>
      <c r="C93" s="742"/>
      <c r="D93" s="729">
        <v>0</v>
      </c>
      <c r="E93" s="730"/>
      <c r="F93" s="131"/>
      <c r="G93" s="131"/>
      <c r="H93" s="133"/>
    </row>
    <row r="94" spans="1:8" ht="18.75">
      <c r="A94" s="742" t="s">
        <v>464</v>
      </c>
      <c r="B94" s="742"/>
      <c r="C94" s="742"/>
      <c r="D94" s="729">
        <v>0</v>
      </c>
      <c r="E94" s="730"/>
      <c r="F94" s="131"/>
      <c r="G94" s="131"/>
      <c r="H94" s="133"/>
    </row>
    <row r="95" spans="1:8" ht="18.75">
      <c r="A95" s="742" t="s">
        <v>465</v>
      </c>
      <c r="B95" s="742"/>
      <c r="C95" s="742"/>
      <c r="D95" s="752"/>
      <c r="E95" s="753"/>
      <c r="F95" s="131"/>
      <c r="G95" s="131"/>
      <c r="H95" s="133"/>
    </row>
    <row r="96" spans="1:8" ht="18.75">
      <c r="A96" s="742" t="s">
        <v>466</v>
      </c>
      <c r="B96" s="742"/>
      <c r="C96" s="742"/>
      <c r="D96" s="752"/>
      <c r="E96" s="753"/>
      <c r="F96" s="131"/>
      <c r="G96" s="131"/>
      <c r="H96" s="133"/>
    </row>
    <row r="97" spans="1:8" ht="18.75">
      <c r="A97" s="760" t="s">
        <v>467</v>
      </c>
      <c r="B97" s="760"/>
      <c r="C97" s="760"/>
      <c r="D97" s="754">
        <f>SUM(D98:D99)</f>
        <v>49.89</v>
      </c>
      <c r="E97" s="755"/>
      <c r="F97" s="131"/>
      <c r="G97" s="131"/>
      <c r="H97" s="133"/>
    </row>
    <row r="98" spans="1:8" ht="18.75">
      <c r="A98" s="742" t="s">
        <v>468</v>
      </c>
      <c r="B98" s="742"/>
      <c r="C98" s="742"/>
      <c r="D98" s="752"/>
      <c r="E98" s="753"/>
      <c r="F98" s="131"/>
      <c r="G98" s="131"/>
      <c r="H98" s="133"/>
    </row>
    <row r="99" spans="1:8" ht="18.75">
      <c r="A99" s="742" t="s">
        <v>469</v>
      </c>
      <c r="B99" s="742"/>
      <c r="C99" s="742"/>
      <c r="D99" s="752">
        <f>24.91+24.98</f>
        <v>49.89</v>
      </c>
      <c r="E99" s="753"/>
      <c r="F99" s="131"/>
      <c r="G99" s="131"/>
      <c r="H99" s="133"/>
    </row>
    <row r="100" spans="1:8" ht="18.75">
      <c r="A100" s="762" t="s">
        <v>470</v>
      </c>
      <c r="B100" s="762"/>
      <c r="C100" s="762"/>
      <c r="D100" s="763">
        <f>D101+D108+D110</f>
        <v>57106.880000000005</v>
      </c>
      <c r="E100" s="764"/>
      <c r="F100" s="134"/>
      <c r="G100" s="131"/>
      <c r="H100" s="133"/>
    </row>
    <row r="101" spans="1:8" ht="18.75">
      <c r="A101" s="880" t="s">
        <v>471</v>
      </c>
      <c r="B101" s="880"/>
      <c r="C101" s="880"/>
      <c r="D101" s="743">
        <f>SUM(D102:D107)</f>
        <v>30398</v>
      </c>
      <c r="E101" s="744"/>
      <c r="F101" s="134"/>
      <c r="G101" s="131"/>
      <c r="H101" s="133"/>
    </row>
    <row r="102" spans="1:8" ht="18.75">
      <c r="A102" s="749" t="s">
        <v>472</v>
      </c>
      <c r="B102" s="749"/>
      <c r="C102" s="749"/>
      <c r="D102" s="729">
        <v>0</v>
      </c>
      <c r="E102" s="730"/>
      <c r="F102" s="134"/>
      <c r="G102" s="131"/>
      <c r="H102" s="133"/>
    </row>
    <row r="103" spans="1:8" ht="18.75">
      <c r="A103" s="749" t="s">
        <v>473</v>
      </c>
      <c r="B103" s="749"/>
      <c r="C103" s="749"/>
      <c r="D103" s="729">
        <v>0</v>
      </c>
      <c r="E103" s="730"/>
      <c r="F103" s="131"/>
      <c r="G103" s="131"/>
      <c r="H103" s="133"/>
    </row>
    <row r="104" spans="1:8" ht="18.75">
      <c r="A104" s="749" t="s">
        <v>474</v>
      </c>
      <c r="B104" s="749"/>
      <c r="C104" s="749"/>
      <c r="D104" s="729">
        <v>11106.96</v>
      </c>
      <c r="E104" s="730"/>
      <c r="F104" s="131"/>
      <c r="G104" s="131"/>
      <c r="H104" s="133"/>
    </row>
    <row r="105" spans="1:8" ht="18.75">
      <c r="A105" s="749" t="s">
        <v>475</v>
      </c>
      <c r="B105" s="749"/>
      <c r="C105" s="749"/>
      <c r="D105" s="729">
        <v>6291.04</v>
      </c>
      <c r="E105" s="730"/>
      <c r="F105" s="131"/>
      <c r="G105" s="131"/>
      <c r="H105" s="133"/>
    </row>
    <row r="106" spans="1:8" ht="18.75">
      <c r="A106" s="881" t="s">
        <v>476</v>
      </c>
      <c r="B106" s="881"/>
      <c r="C106" s="881"/>
      <c r="D106" s="729">
        <v>13000</v>
      </c>
      <c r="E106" s="730"/>
      <c r="F106" s="131"/>
      <c r="G106" s="131"/>
      <c r="H106" s="133"/>
    </row>
    <row r="107" spans="1:8" ht="18.75">
      <c r="A107" s="749" t="s">
        <v>477</v>
      </c>
      <c r="B107" s="749"/>
      <c r="C107" s="749"/>
      <c r="D107" s="729" t="s">
        <v>403</v>
      </c>
      <c r="E107" s="730"/>
      <c r="F107" s="131"/>
      <c r="G107" s="131"/>
      <c r="H107" s="133"/>
    </row>
    <row r="108" spans="1:8" ht="18.75">
      <c r="A108" s="880" t="s">
        <v>68</v>
      </c>
      <c r="B108" s="880"/>
      <c r="C108" s="880"/>
      <c r="D108" s="743">
        <f>D109</f>
        <v>0</v>
      </c>
      <c r="E108" s="744"/>
      <c r="F108" s="131"/>
      <c r="G108" s="131"/>
      <c r="H108" s="133"/>
    </row>
    <row r="109" spans="1:8" ht="18.75">
      <c r="A109" s="749" t="s">
        <v>69</v>
      </c>
      <c r="B109" s="749"/>
      <c r="C109" s="749"/>
      <c r="D109" s="729">
        <v>0</v>
      </c>
      <c r="E109" s="730"/>
      <c r="F109" s="131"/>
      <c r="G109" s="131"/>
      <c r="H109" s="133"/>
    </row>
    <row r="110" spans="1:8" ht="18.75">
      <c r="A110" s="880" t="s">
        <v>478</v>
      </c>
      <c r="B110" s="880"/>
      <c r="C110" s="880"/>
      <c r="D110" s="743">
        <f>D111+D122</f>
        <v>26708.880000000001</v>
      </c>
      <c r="E110" s="744"/>
      <c r="F110" s="131"/>
      <c r="G110" s="131"/>
      <c r="H110" s="133"/>
    </row>
    <row r="111" spans="1:8" ht="18.75">
      <c r="A111" s="748" t="s">
        <v>479</v>
      </c>
      <c r="B111" s="748"/>
      <c r="C111" s="748"/>
      <c r="D111" s="740">
        <f>SUM(D112:D121)</f>
        <v>25153</v>
      </c>
      <c r="E111" s="741"/>
      <c r="F111" s="131"/>
      <c r="G111" s="131"/>
      <c r="H111" s="133"/>
    </row>
    <row r="112" spans="1:8" ht="18.75">
      <c r="A112" s="747" t="s">
        <v>480</v>
      </c>
      <c r="B112" s="747"/>
      <c r="C112" s="747"/>
      <c r="D112" s="729">
        <v>0</v>
      </c>
      <c r="E112" s="730"/>
      <c r="F112" s="131"/>
      <c r="G112" s="131"/>
      <c r="H112" s="133"/>
    </row>
    <row r="113" spans="1:8" ht="18.75">
      <c r="A113" s="747" t="s">
        <v>481</v>
      </c>
      <c r="B113" s="747"/>
      <c r="C113" s="747"/>
      <c r="D113" s="745">
        <v>900</v>
      </c>
      <c r="E113" s="746"/>
      <c r="F113" s="131"/>
      <c r="G113" s="131"/>
      <c r="H113" s="133"/>
    </row>
    <row r="114" spans="1:8" ht="18.75">
      <c r="A114" s="761" t="s">
        <v>482</v>
      </c>
      <c r="B114" s="761"/>
      <c r="C114" s="761"/>
      <c r="D114" s="729">
        <v>0</v>
      </c>
      <c r="E114" s="730"/>
      <c r="F114" s="131"/>
      <c r="G114" s="131"/>
      <c r="H114" s="133"/>
    </row>
    <row r="115" spans="1:8" ht="18.75">
      <c r="A115" s="747" t="s">
        <v>483</v>
      </c>
      <c r="B115" s="747"/>
      <c r="C115" s="747"/>
      <c r="D115" s="729">
        <f>10000</f>
        <v>10000</v>
      </c>
      <c r="E115" s="730"/>
      <c r="F115" s="131"/>
      <c r="G115" s="131"/>
      <c r="H115" s="133"/>
    </row>
    <row r="116" spans="1:8" ht="18.75">
      <c r="A116" s="747" t="s">
        <v>484</v>
      </c>
      <c r="B116" s="747"/>
      <c r="C116" s="747"/>
      <c r="D116" s="729">
        <v>2400</v>
      </c>
      <c r="E116" s="730"/>
      <c r="F116" s="131"/>
      <c r="G116" s="131"/>
      <c r="H116" s="133"/>
    </row>
    <row r="117" spans="1:8" ht="18.75">
      <c r="A117" s="742" t="s">
        <v>485</v>
      </c>
      <c r="B117" s="742"/>
      <c r="C117" s="742"/>
      <c r="D117" s="729"/>
      <c r="E117" s="730"/>
      <c r="F117" s="131"/>
      <c r="G117" s="131"/>
      <c r="H117" s="133"/>
    </row>
    <row r="118" spans="1:8" ht="18.75">
      <c r="A118" s="742" t="s">
        <v>486</v>
      </c>
      <c r="B118" s="742"/>
      <c r="C118" s="742"/>
      <c r="D118" s="729">
        <v>7000</v>
      </c>
      <c r="E118" s="730"/>
      <c r="F118" s="131"/>
      <c r="G118" s="131"/>
      <c r="H118" s="133"/>
    </row>
    <row r="119" spans="1:8" ht="18.75">
      <c r="A119" s="742" t="s">
        <v>487</v>
      </c>
      <c r="B119" s="742"/>
      <c r="C119" s="742"/>
      <c r="D119" s="729">
        <v>495</v>
      </c>
      <c r="E119" s="730"/>
      <c r="F119" s="131"/>
      <c r="G119" s="131"/>
      <c r="H119" s="133"/>
    </row>
    <row r="120" spans="1:8" ht="18.75">
      <c r="A120" s="747" t="s">
        <v>488</v>
      </c>
      <c r="B120" s="747"/>
      <c r="C120" s="747"/>
      <c r="D120" s="729"/>
      <c r="E120" s="730"/>
      <c r="F120" s="131"/>
      <c r="G120" s="131"/>
      <c r="H120" s="133"/>
    </row>
    <row r="121" spans="1:8" ht="18.75">
      <c r="A121" s="747" t="s">
        <v>489</v>
      </c>
      <c r="B121" s="747"/>
      <c r="C121" s="747"/>
      <c r="D121" s="729">
        <v>4358</v>
      </c>
      <c r="E121" s="730"/>
      <c r="F121" s="131"/>
      <c r="G121" s="131"/>
      <c r="H121" s="133"/>
    </row>
    <row r="122" spans="1:8" ht="18.75">
      <c r="A122" s="748" t="s">
        <v>490</v>
      </c>
      <c r="B122" s="748"/>
      <c r="C122" s="748"/>
      <c r="D122" s="740">
        <f>SUM(D123:D125)</f>
        <v>1555.88</v>
      </c>
      <c r="E122" s="741"/>
      <c r="F122" s="131"/>
      <c r="G122" s="131"/>
      <c r="H122" s="133"/>
    </row>
    <row r="123" spans="1:8" ht="18.75">
      <c r="A123" s="747" t="s">
        <v>491</v>
      </c>
      <c r="B123" s="747"/>
      <c r="C123" s="747"/>
      <c r="D123" s="729">
        <v>1555.88</v>
      </c>
      <c r="E123" s="730"/>
      <c r="F123" s="131"/>
      <c r="G123" s="131"/>
      <c r="H123" s="133"/>
    </row>
    <row r="124" spans="1:8" ht="18.75">
      <c r="A124" s="742" t="s">
        <v>492</v>
      </c>
      <c r="B124" s="742"/>
      <c r="C124" s="742"/>
      <c r="D124" s="729"/>
      <c r="E124" s="730"/>
      <c r="F124" s="131"/>
      <c r="G124" s="131"/>
      <c r="H124" s="133"/>
    </row>
    <row r="125" spans="1:8" ht="18.75">
      <c r="A125" s="742" t="s">
        <v>493</v>
      </c>
      <c r="B125" s="742"/>
      <c r="C125" s="742"/>
      <c r="D125" s="729">
        <v>0</v>
      </c>
      <c r="E125" s="730"/>
      <c r="F125" s="131"/>
      <c r="G125" s="131"/>
      <c r="H125" s="133"/>
    </row>
    <row r="126" spans="1:8" ht="18.75">
      <c r="A126" s="762" t="s">
        <v>70</v>
      </c>
      <c r="B126" s="762"/>
      <c r="C126" s="762"/>
      <c r="D126" s="763">
        <f>D127+D135</f>
        <v>1898.4</v>
      </c>
      <c r="E126" s="764"/>
      <c r="F126" s="134"/>
      <c r="G126" s="131"/>
      <c r="H126" s="133"/>
    </row>
    <row r="127" spans="1:8" ht="18.75">
      <c r="A127" s="877" t="s">
        <v>494</v>
      </c>
      <c r="B127" s="877"/>
      <c r="C127" s="877"/>
      <c r="D127" s="738">
        <f>D128+D132+D133+D134</f>
        <v>0</v>
      </c>
      <c r="E127" s="739"/>
      <c r="F127" s="134"/>
      <c r="G127" s="131"/>
      <c r="H127" s="133"/>
    </row>
    <row r="128" spans="1:8" ht="18.75">
      <c r="A128" s="748" t="s">
        <v>495</v>
      </c>
      <c r="B128" s="748"/>
      <c r="C128" s="748"/>
      <c r="D128" s="740">
        <f>SUM(D129:D131)</f>
        <v>0</v>
      </c>
      <c r="E128" s="741"/>
      <c r="F128" s="134"/>
      <c r="G128" s="131"/>
      <c r="H128" s="133"/>
    </row>
    <row r="129" spans="1:8" ht="18.75">
      <c r="A129" s="742" t="s">
        <v>496</v>
      </c>
      <c r="B129" s="742"/>
      <c r="C129" s="742"/>
      <c r="D129" s="729"/>
      <c r="E129" s="730"/>
      <c r="F129" s="134"/>
      <c r="G129" s="131"/>
      <c r="H129" s="133"/>
    </row>
    <row r="130" spans="1:8" ht="18.75">
      <c r="A130" s="742" t="s">
        <v>497</v>
      </c>
      <c r="B130" s="742"/>
      <c r="C130" s="742"/>
      <c r="D130" s="729">
        <v>0</v>
      </c>
      <c r="E130" s="730"/>
      <c r="F130" s="134"/>
      <c r="G130" s="131"/>
      <c r="H130" s="133"/>
    </row>
    <row r="131" spans="1:8" ht="18.75">
      <c r="A131" s="742" t="s">
        <v>498</v>
      </c>
      <c r="B131" s="742"/>
      <c r="C131" s="742"/>
      <c r="D131" s="729">
        <v>0</v>
      </c>
      <c r="E131" s="730"/>
      <c r="F131" s="134"/>
      <c r="G131" s="131"/>
      <c r="H131" s="133"/>
    </row>
    <row r="132" spans="1:8" ht="18.75">
      <c r="A132" s="742" t="s">
        <v>499</v>
      </c>
      <c r="B132" s="742"/>
      <c r="C132" s="742"/>
      <c r="D132" s="729">
        <v>0</v>
      </c>
      <c r="E132" s="730"/>
      <c r="F132" s="134"/>
      <c r="G132" s="131"/>
      <c r="H132" s="133"/>
    </row>
    <row r="133" spans="1:8" ht="18.75">
      <c r="A133" s="742" t="s">
        <v>500</v>
      </c>
      <c r="B133" s="742"/>
      <c r="C133" s="742"/>
      <c r="D133" s="729">
        <v>0</v>
      </c>
      <c r="E133" s="730"/>
      <c r="F133" s="134"/>
      <c r="G133" s="131"/>
      <c r="H133" s="133"/>
    </row>
    <row r="134" spans="1:8" ht="18.75">
      <c r="A134" s="742" t="s">
        <v>501</v>
      </c>
      <c r="B134" s="742"/>
      <c r="C134" s="742"/>
      <c r="D134" s="729">
        <v>0</v>
      </c>
      <c r="E134" s="730"/>
      <c r="F134" s="134"/>
      <c r="G134" s="131"/>
      <c r="H134" s="133"/>
    </row>
    <row r="135" spans="1:8" ht="18.75">
      <c r="A135" s="879" t="s">
        <v>502</v>
      </c>
      <c r="B135" s="879"/>
      <c r="C135" s="879"/>
      <c r="D135" s="738">
        <f>D136+D141+D142+D143</f>
        <v>1898.4</v>
      </c>
      <c r="E135" s="739"/>
      <c r="F135" s="134"/>
      <c r="G135" s="131"/>
      <c r="H135" s="133"/>
    </row>
    <row r="136" spans="1:8" ht="18.75">
      <c r="A136" s="878" t="s">
        <v>503</v>
      </c>
      <c r="B136" s="878"/>
      <c r="C136" s="878"/>
      <c r="D136" s="740">
        <f>SUM(D137:D140)</f>
        <v>1898.4</v>
      </c>
      <c r="E136" s="741"/>
      <c r="F136" s="134"/>
      <c r="G136" s="131"/>
      <c r="H136" s="133"/>
    </row>
    <row r="137" spans="1:8" ht="18.75">
      <c r="A137" s="742" t="s">
        <v>504</v>
      </c>
      <c r="B137" s="742"/>
      <c r="C137" s="742"/>
      <c r="D137" s="729">
        <v>1898.4</v>
      </c>
      <c r="E137" s="730"/>
      <c r="F137" s="134"/>
      <c r="G137" s="131"/>
      <c r="H137" s="133"/>
    </row>
    <row r="138" spans="1:8" ht="18.75">
      <c r="A138" s="742" t="s">
        <v>505</v>
      </c>
      <c r="B138" s="742"/>
      <c r="C138" s="742"/>
      <c r="D138" s="729"/>
      <c r="E138" s="730"/>
      <c r="F138" s="134"/>
      <c r="G138" s="131"/>
      <c r="H138" s="133"/>
    </row>
    <row r="139" spans="1:8" ht="18.75">
      <c r="A139" s="742" t="s">
        <v>506</v>
      </c>
      <c r="B139" s="742"/>
      <c r="C139" s="742"/>
      <c r="D139" s="729">
        <v>0</v>
      </c>
      <c r="E139" s="730"/>
      <c r="F139" s="134"/>
      <c r="G139" s="131"/>
      <c r="H139" s="133"/>
    </row>
    <row r="140" spans="1:8" ht="18.75">
      <c r="A140" s="742" t="s">
        <v>507</v>
      </c>
      <c r="B140" s="742"/>
      <c r="C140" s="742"/>
      <c r="D140" s="729">
        <v>0</v>
      </c>
      <c r="E140" s="730"/>
      <c r="F140" s="134"/>
      <c r="G140" s="131"/>
      <c r="H140" s="133"/>
    </row>
    <row r="141" spans="1:8" ht="18.75">
      <c r="A141" s="742" t="s">
        <v>508</v>
      </c>
      <c r="B141" s="742"/>
      <c r="C141" s="742"/>
      <c r="D141" s="729">
        <v>0</v>
      </c>
      <c r="E141" s="730"/>
      <c r="F141" s="134"/>
      <c r="G141" s="131"/>
      <c r="H141" s="133"/>
    </row>
    <row r="142" spans="1:8" ht="18.75">
      <c r="A142" s="742" t="s">
        <v>509</v>
      </c>
      <c r="B142" s="742"/>
      <c r="C142" s="742"/>
      <c r="D142" s="729">
        <v>0</v>
      </c>
      <c r="E142" s="730"/>
      <c r="F142" s="134"/>
      <c r="G142" s="131"/>
      <c r="H142" s="133"/>
    </row>
    <row r="143" spans="1:8" ht="18.75">
      <c r="A143" s="742" t="s">
        <v>510</v>
      </c>
      <c r="B143" s="742"/>
      <c r="C143" s="742"/>
      <c r="D143" s="729">
        <v>0</v>
      </c>
      <c r="E143" s="730"/>
      <c r="F143" s="134"/>
      <c r="G143" s="131"/>
      <c r="H143" s="133"/>
    </row>
    <row r="144" spans="1:8" ht="18.75">
      <c r="A144" s="872" t="s">
        <v>71</v>
      </c>
      <c r="B144" s="873"/>
      <c r="C144" s="874"/>
      <c r="D144" s="875">
        <f>SUM(D145:E148)</f>
        <v>0</v>
      </c>
      <c r="E144" s="876"/>
      <c r="F144" s="134"/>
      <c r="G144" s="131"/>
      <c r="H144" s="133"/>
    </row>
    <row r="145" spans="1:8" ht="18.75">
      <c r="A145" s="862" t="s">
        <v>72</v>
      </c>
      <c r="B145" s="863"/>
      <c r="C145" s="864"/>
      <c r="D145" s="865">
        <v>0</v>
      </c>
      <c r="E145" s="866"/>
      <c r="F145" s="134"/>
      <c r="G145" s="127"/>
      <c r="H145" s="127"/>
    </row>
    <row r="146" spans="1:8" ht="18.75">
      <c r="A146" s="862" t="s">
        <v>73</v>
      </c>
      <c r="B146" s="863"/>
      <c r="C146" s="864"/>
      <c r="D146" s="865">
        <v>0</v>
      </c>
      <c r="E146" s="866"/>
      <c r="F146" s="127"/>
      <c r="G146" s="127"/>
      <c r="H146" s="127"/>
    </row>
    <row r="147" spans="1:8" ht="18.75">
      <c r="A147" s="862" t="s">
        <v>74</v>
      </c>
      <c r="B147" s="863"/>
      <c r="C147" s="864"/>
      <c r="D147" s="865">
        <v>0</v>
      </c>
      <c r="E147" s="866"/>
      <c r="F147" s="127"/>
      <c r="G147" s="127"/>
      <c r="H147" s="127"/>
    </row>
    <row r="148" spans="1:8" ht="18.75">
      <c r="A148" s="862" t="s">
        <v>75</v>
      </c>
      <c r="B148" s="863"/>
      <c r="C148" s="864"/>
      <c r="D148" s="865">
        <v>0</v>
      </c>
      <c r="E148" s="866"/>
      <c r="F148" s="127"/>
      <c r="G148" s="127"/>
      <c r="H148" s="127"/>
    </row>
    <row r="149" spans="1:8" ht="18.75">
      <c r="A149" s="867" t="s">
        <v>76</v>
      </c>
      <c r="B149" s="868"/>
      <c r="C149" s="869"/>
      <c r="D149" s="870">
        <f>D12</f>
        <v>0</v>
      </c>
      <c r="E149" s="871"/>
      <c r="F149" s="134"/>
      <c r="G149" s="127"/>
      <c r="H149" s="127"/>
    </row>
    <row r="150" spans="1:8" ht="18.75">
      <c r="A150" s="847" t="s">
        <v>77</v>
      </c>
      <c r="B150" s="848"/>
      <c r="C150" s="849"/>
      <c r="D150" s="850">
        <f>218.81+218.81+218.81+218.81+218.81</f>
        <v>1094.05</v>
      </c>
      <c r="E150" s="851"/>
      <c r="F150" s="134"/>
      <c r="G150" s="131"/>
      <c r="H150" s="133"/>
    </row>
    <row r="151" spans="1:8" ht="18.75">
      <c r="A151" s="471" t="s">
        <v>684</v>
      </c>
      <c r="B151" s="472"/>
      <c r="C151" s="473"/>
      <c r="D151" s="850">
        <f>'Item 11'!F28</f>
        <v>5530.93</v>
      </c>
      <c r="E151" s="851"/>
      <c r="F151" s="134"/>
      <c r="G151" s="131"/>
      <c r="H151" s="133"/>
    </row>
    <row r="152" spans="1:8" ht="18.75">
      <c r="A152" s="834" t="s">
        <v>78</v>
      </c>
      <c r="B152" s="835"/>
      <c r="C152" s="836"/>
      <c r="D152" s="852">
        <f>D23+D34+D43+D63+D84+D100+D126+D144+D149+D150+D151</f>
        <v>376281.5775824</v>
      </c>
      <c r="E152" s="853"/>
      <c r="F152" s="134"/>
      <c r="G152" s="131"/>
      <c r="H152" s="133"/>
    </row>
    <row r="153" spans="1:8" ht="18.75">
      <c r="A153" s="854" t="s">
        <v>79</v>
      </c>
      <c r="B153" s="855"/>
      <c r="C153" s="856"/>
      <c r="D153" s="857">
        <f>D20-D152</f>
        <v>-19670.177582399978</v>
      </c>
      <c r="E153" s="858"/>
      <c r="F153" s="134"/>
      <c r="G153" s="131"/>
      <c r="H153" s="133"/>
    </row>
    <row r="154" spans="1:8" ht="18.75">
      <c r="A154" s="859" t="s">
        <v>80</v>
      </c>
      <c r="B154" s="860"/>
      <c r="C154" s="861"/>
      <c r="D154" s="736">
        <v>0</v>
      </c>
      <c r="E154" s="737"/>
      <c r="F154" s="131"/>
      <c r="G154" s="131"/>
      <c r="H154" s="131"/>
    </row>
    <row r="155" spans="1:8" ht="18.75">
      <c r="A155" s="859" t="s">
        <v>81</v>
      </c>
      <c r="B155" s="860"/>
      <c r="C155" s="861"/>
      <c r="D155" s="736">
        <v>0</v>
      </c>
      <c r="E155" s="737"/>
      <c r="F155" s="127"/>
      <c r="G155" s="127"/>
      <c r="H155" s="127"/>
    </row>
    <row r="156" spans="1:8" ht="18.75">
      <c r="A156" s="834" t="s">
        <v>82</v>
      </c>
      <c r="B156" s="835"/>
      <c r="C156" s="836"/>
      <c r="D156" s="794">
        <f>TURNOVER!B22</f>
        <v>8.4507042253521121</v>
      </c>
      <c r="E156" s="795"/>
      <c r="F156" s="127"/>
      <c r="G156" s="127"/>
      <c r="H156" s="127"/>
    </row>
    <row r="157" spans="1:8" ht="15.75">
      <c r="A157" s="144"/>
      <c r="B157" s="145"/>
      <c r="C157" s="140"/>
      <c r="D157" s="837"/>
      <c r="E157" s="838"/>
      <c r="F157" s="146"/>
      <c r="G157" s="146"/>
      <c r="H157" s="146"/>
    </row>
    <row r="158" spans="1:8" ht="33.75" customHeight="1">
      <c r="A158" s="769" t="s">
        <v>57</v>
      </c>
      <c r="B158" s="769"/>
      <c r="C158" s="141" t="s">
        <v>58</v>
      </c>
      <c r="D158" s="839" t="s">
        <v>57</v>
      </c>
      <c r="E158" s="840"/>
      <c r="F158" s="146"/>
      <c r="G158" s="146"/>
      <c r="H158" s="146"/>
    </row>
    <row r="159" spans="1:8" ht="32.25" customHeight="1">
      <c r="A159" s="772" t="s">
        <v>59</v>
      </c>
      <c r="B159" s="772"/>
      <c r="C159" s="143" t="s">
        <v>60</v>
      </c>
      <c r="D159" s="841" t="s">
        <v>61</v>
      </c>
      <c r="E159" s="842"/>
      <c r="F159" s="146"/>
      <c r="G159" s="146"/>
      <c r="H159" s="146"/>
    </row>
    <row r="160" spans="1:8" ht="15.75">
      <c r="A160" s="775"/>
      <c r="B160" s="843" t="s">
        <v>0</v>
      </c>
      <c r="C160" s="844"/>
      <c r="D160" s="845" t="s">
        <v>740</v>
      </c>
      <c r="E160" s="846"/>
      <c r="F160" s="146"/>
      <c r="G160" s="146"/>
      <c r="H160" s="146"/>
    </row>
    <row r="161" spans="1:8" ht="15.75" customHeight="1">
      <c r="A161" s="776"/>
      <c r="B161" s="757" t="s">
        <v>1</v>
      </c>
      <c r="C161" s="758"/>
      <c r="D161" s="778" t="s">
        <v>2</v>
      </c>
      <c r="E161" s="778" t="s">
        <v>3</v>
      </c>
      <c r="F161" s="146"/>
      <c r="G161" s="146"/>
      <c r="H161" s="146"/>
    </row>
    <row r="162" spans="1:8" ht="15.75">
      <c r="A162" s="776"/>
      <c r="B162" s="818" t="s">
        <v>4</v>
      </c>
      <c r="C162" s="819"/>
      <c r="D162" s="779"/>
      <c r="E162" s="779"/>
      <c r="F162" s="146"/>
      <c r="G162" s="146"/>
      <c r="H162" s="146"/>
    </row>
    <row r="163" spans="1:8" ht="15.75" customHeight="1">
      <c r="A163" s="776"/>
      <c r="B163" s="820" t="s">
        <v>83</v>
      </c>
      <c r="C163" s="821"/>
      <c r="D163" s="780" t="s">
        <v>755</v>
      </c>
      <c r="E163" s="782">
        <f>E4</f>
        <v>1</v>
      </c>
      <c r="F163" s="146"/>
      <c r="G163" s="146"/>
      <c r="H163" s="146"/>
    </row>
    <row r="164" spans="1:8" ht="15.75" customHeight="1">
      <c r="A164" s="777"/>
      <c r="B164" s="822" t="s">
        <v>5</v>
      </c>
      <c r="C164" s="823"/>
      <c r="D164" s="781"/>
      <c r="E164" s="783"/>
      <c r="F164" s="146"/>
      <c r="G164" s="146"/>
      <c r="H164" s="146"/>
    </row>
    <row r="165" spans="1:8" ht="15.75">
      <c r="A165" s="824" t="s">
        <v>6</v>
      </c>
      <c r="B165" s="825"/>
      <c r="C165" s="826" t="s">
        <v>7</v>
      </c>
      <c r="D165" s="827"/>
      <c r="E165" s="828"/>
      <c r="F165" s="146"/>
      <c r="G165" s="146"/>
      <c r="H165" s="146"/>
    </row>
    <row r="166" spans="1:8" ht="36.75" customHeight="1">
      <c r="A166" s="829" t="s">
        <v>517</v>
      </c>
      <c r="B166" s="830"/>
      <c r="C166" s="831"/>
      <c r="D166" s="832"/>
      <c r="E166" s="833"/>
      <c r="F166" s="146"/>
      <c r="G166" s="146"/>
      <c r="H166" s="146"/>
    </row>
    <row r="167" spans="1:8" ht="21">
      <c r="A167" s="147" t="s">
        <v>84</v>
      </c>
      <c r="B167" s="412"/>
      <c r="C167" s="412"/>
      <c r="D167" s="128"/>
      <c r="E167" s="148"/>
      <c r="F167" s="127"/>
    </row>
    <row r="168" spans="1:8" ht="15.75">
      <c r="A168" s="798" t="s">
        <v>10</v>
      </c>
      <c r="B168" s="799"/>
      <c r="C168" s="800"/>
      <c r="D168" s="816" t="s">
        <v>11</v>
      </c>
      <c r="E168" s="817"/>
      <c r="F168" s="127"/>
    </row>
    <row r="169" spans="1:8" ht="18.75">
      <c r="A169" s="731" t="s">
        <v>85</v>
      </c>
      <c r="B169" s="732"/>
      <c r="C169" s="733"/>
      <c r="D169" s="736">
        <v>0</v>
      </c>
      <c r="E169" s="737"/>
      <c r="F169" s="149"/>
    </row>
    <row r="170" spans="1:8" ht="18.75">
      <c r="A170" s="731" t="s">
        <v>86</v>
      </c>
      <c r="B170" s="732"/>
      <c r="C170" s="733"/>
      <c r="D170" s="736">
        <v>0</v>
      </c>
      <c r="E170" s="737"/>
      <c r="F170" s="127"/>
    </row>
    <row r="171" spans="1:8" ht="18.75">
      <c r="A171" s="731" t="s">
        <v>87</v>
      </c>
      <c r="B171" s="732"/>
      <c r="C171" s="733"/>
      <c r="D171" s="736">
        <v>0</v>
      </c>
      <c r="E171" s="737"/>
      <c r="F171" s="127"/>
    </row>
    <row r="172" spans="1:8" ht="18.75">
      <c r="A172" s="791" t="s">
        <v>88</v>
      </c>
      <c r="B172" s="792"/>
      <c r="C172" s="793"/>
      <c r="D172" s="794">
        <f>D169-D170+D171</f>
        <v>0</v>
      </c>
      <c r="E172" s="795"/>
      <c r="F172" s="134"/>
    </row>
    <row r="173" spans="1:8" ht="15.75">
      <c r="A173" s="150"/>
      <c r="B173" s="151"/>
      <c r="C173" s="151"/>
      <c r="D173" s="152"/>
      <c r="E173" s="153"/>
      <c r="F173" s="134"/>
    </row>
    <row r="174" spans="1:8" ht="21">
      <c r="A174" s="154" t="s">
        <v>89</v>
      </c>
      <c r="B174" s="151"/>
      <c r="C174" s="151"/>
      <c r="D174" s="152"/>
      <c r="E174" s="153"/>
      <c r="F174" s="127"/>
    </row>
    <row r="175" spans="1:8" ht="15.75">
      <c r="A175" s="798" t="s">
        <v>10</v>
      </c>
      <c r="B175" s="799"/>
      <c r="C175" s="800"/>
      <c r="D175" s="816" t="s">
        <v>11</v>
      </c>
      <c r="E175" s="817"/>
      <c r="F175" s="127"/>
    </row>
    <row r="176" spans="1:8" ht="18.75">
      <c r="A176" s="731" t="s">
        <v>85</v>
      </c>
      <c r="B176" s="732"/>
      <c r="C176" s="733"/>
      <c r="D176" s="734">
        <f>'1 CONTA CORRENTE (D E C)'!D13+'2. CONTA CORRENTE (D E C)'!D13</f>
        <v>88.7</v>
      </c>
      <c r="E176" s="735"/>
      <c r="F176" s="149"/>
    </row>
    <row r="177" spans="1:6" ht="18.75">
      <c r="A177" s="731" t="s">
        <v>86</v>
      </c>
      <c r="B177" s="732"/>
      <c r="C177" s="733"/>
      <c r="D177" s="734">
        <f>'1 CONTA CORRENTE (D E C)'!C350+'2. CONTA CORRENTE (D E C)'!C350</f>
        <v>652843.04</v>
      </c>
      <c r="E177" s="735"/>
      <c r="F177" s="127"/>
    </row>
    <row r="178" spans="1:6" ht="18.75">
      <c r="A178" s="731" t="s">
        <v>87</v>
      </c>
      <c r="B178" s="732"/>
      <c r="C178" s="733"/>
      <c r="D178" s="734">
        <f>'1 CONTA CORRENTE (D E C)'!D350+'2. CONTA CORRENTE (D E C)'!D350</f>
        <v>653409.15</v>
      </c>
      <c r="E178" s="735"/>
      <c r="F178" s="127"/>
    </row>
    <row r="179" spans="1:6" ht="18.75">
      <c r="A179" s="791" t="s">
        <v>88</v>
      </c>
      <c r="B179" s="792"/>
      <c r="C179" s="793"/>
      <c r="D179" s="794">
        <f>D176-D177+D178</f>
        <v>654.80999999993946</v>
      </c>
      <c r="E179" s="795"/>
      <c r="F179" s="134"/>
    </row>
    <row r="180" spans="1:6" ht="15.75">
      <c r="A180" s="150"/>
      <c r="B180" s="151"/>
      <c r="C180" s="151"/>
      <c r="D180" s="152"/>
      <c r="E180" s="153"/>
      <c r="F180" s="134"/>
    </row>
    <row r="181" spans="1:6" ht="21">
      <c r="A181" s="154" t="s">
        <v>90</v>
      </c>
      <c r="B181" s="151"/>
      <c r="C181" s="151"/>
      <c r="D181" s="152"/>
      <c r="E181" s="153"/>
      <c r="F181" s="127"/>
    </row>
    <row r="182" spans="1:6" ht="15.75">
      <c r="A182" s="798" t="s">
        <v>10</v>
      </c>
      <c r="B182" s="799"/>
      <c r="C182" s="800"/>
      <c r="D182" s="816" t="s">
        <v>11</v>
      </c>
      <c r="E182" s="817"/>
      <c r="F182" s="127"/>
    </row>
    <row r="183" spans="1:6" ht="18.75">
      <c r="A183" s="731" t="s">
        <v>91</v>
      </c>
      <c r="B183" s="732"/>
      <c r="C183" s="733"/>
      <c r="D183" s="734">
        <f>'SALDO DE ESTOQUE'!D23</f>
        <v>31929.93</v>
      </c>
      <c r="E183" s="735"/>
      <c r="F183" s="134"/>
    </row>
    <row r="184" spans="1:6" ht="18.75">
      <c r="A184" s="731" t="s">
        <v>92</v>
      </c>
      <c r="B184" s="732"/>
      <c r="C184" s="733"/>
      <c r="D184" s="734">
        <f>'SALDO DE ESTOQUE'!D46</f>
        <v>102112.32000000001</v>
      </c>
      <c r="E184" s="735"/>
      <c r="F184" s="134"/>
    </row>
    <row r="185" spans="1:6" ht="18.75">
      <c r="A185" s="731" t="s">
        <v>511</v>
      </c>
      <c r="B185" s="732"/>
      <c r="C185" s="733"/>
      <c r="D185" s="734">
        <f>'SALDO DE ESTOQUE'!D53</f>
        <v>0</v>
      </c>
      <c r="E185" s="735"/>
      <c r="F185" s="134"/>
    </row>
    <row r="186" spans="1:6" ht="18.75">
      <c r="A186" s="791" t="s">
        <v>512</v>
      </c>
      <c r="B186" s="792"/>
      <c r="C186" s="793"/>
      <c r="D186" s="794">
        <f>SUM(D183:E185)</f>
        <v>134042.25</v>
      </c>
      <c r="E186" s="795"/>
      <c r="F186" s="134"/>
    </row>
    <row r="187" spans="1:6" ht="18.75">
      <c r="A187" s="155"/>
      <c r="B187" s="156"/>
      <c r="C187" s="156"/>
      <c r="D187" s="157"/>
      <c r="E187" s="158"/>
      <c r="F187" s="134"/>
    </row>
    <row r="188" spans="1:6" ht="21">
      <c r="A188" s="154" t="s">
        <v>93</v>
      </c>
      <c r="B188" s="151"/>
      <c r="C188" s="151"/>
      <c r="D188" s="152"/>
      <c r="E188" s="153"/>
      <c r="F188" s="127"/>
    </row>
    <row r="189" spans="1:6" ht="15.75">
      <c r="A189" s="798" t="s">
        <v>10</v>
      </c>
      <c r="B189" s="799"/>
      <c r="C189" s="800"/>
      <c r="D189" s="816" t="s">
        <v>11</v>
      </c>
      <c r="E189" s="817"/>
      <c r="F189" s="127"/>
    </row>
    <row r="190" spans="1:6" ht="18.75">
      <c r="A190" s="731" t="s">
        <v>85</v>
      </c>
      <c r="B190" s="732"/>
      <c r="C190" s="733"/>
      <c r="D190" s="734">
        <f>'APLICAÇÃO FINANCEIRA'!B24</f>
        <v>78514.94</v>
      </c>
      <c r="E190" s="735"/>
      <c r="F190" s="149"/>
    </row>
    <row r="191" spans="1:6" ht="18.75">
      <c r="A191" s="731" t="s">
        <v>94</v>
      </c>
      <c r="B191" s="732"/>
      <c r="C191" s="733"/>
      <c r="D191" s="734">
        <f>'APLICAÇÃO FINANCEIRA'!C24</f>
        <v>131251.09</v>
      </c>
      <c r="E191" s="735"/>
      <c r="F191" s="127"/>
    </row>
    <row r="192" spans="1:6" ht="18.75">
      <c r="A192" s="731" t="s">
        <v>95</v>
      </c>
      <c r="B192" s="732"/>
      <c r="C192" s="733"/>
      <c r="D192" s="734">
        <f>'APLICAÇÃO FINANCEIRA'!D24</f>
        <v>283000</v>
      </c>
      <c r="E192" s="735"/>
      <c r="F192" s="127"/>
    </row>
    <row r="193" spans="1:8" ht="18.75">
      <c r="A193" s="731" t="s">
        <v>96</v>
      </c>
      <c r="B193" s="732"/>
      <c r="C193" s="733"/>
      <c r="D193" s="734">
        <f>'APLICAÇÃO FINANCEIRA'!E24</f>
        <v>1684.63</v>
      </c>
      <c r="E193" s="735"/>
      <c r="F193" s="127"/>
    </row>
    <row r="194" spans="1:8" ht="18.75">
      <c r="A194" s="731" t="s">
        <v>97</v>
      </c>
      <c r="B194" s="732"/>
      <c r="C194" s="733"/>
      <c r="D194" s="734">
        <f>'APLICAÇÃO FINANCEIRA'!F24</f>
        <v>0</v>
      </c>
      <c r="E194" s="735"/>
      <c r="F194" s="127"/>
    </row>
    <row r="195" spans="1:8" ht="18.75">
      <c r="A195" s="791" t="s">
        <v>98</v>
      </c>
      <c r="B195" s="792"/>
      <c r="C195" s="793"/>
      <c r="D195" s="794">
        <f>D190-D191+D192+D193-D194</f>
        <v>231948.48</v>
      </c>
      <c r="E195" s="795"/>
      <c r="F195" s="134"/>
    </row>
    <row r="196" spans="1:8" ht="15.75">
      <c r="A196" s="159"/>
      <c r="B196" s="151"/>
      <c r="C196" s="151"/>
      <c r="D196" s="152"/>
      <c r="E196" s="153"/>
      <c r="F196" s="134"/>
    </row>
    <row r="197" spans="1:8" ht="18.75">
      <c r="A197" s="798" t="s">
        <v>99</v>
      </c>
      <c r="B197" s="799"/>
      <c r="C197" s="800"/>
      <c r="D197" s="794">
        <f>D195+D179+D172+D186</f>
        <v>366645.53999999992</v>
      </c>
      <c r="E197" s="795"/>
      <c r="F197" s="134"/>
    </row>
    <row r="198" spans="1:8" ht="15.75">
      <c r="A198" s="812"/>
      <c r="B198" s="813"/>
      <c r="C198" s="813"/>
      <c r="D198" s="152"/>
      <c r="E198" s="153"/>
      <c r="F198" s="134"/>
      <c r="G198" s="127"/>
      <c r="H198" s="127"/>
    </row>
    <row r="199" spans="1:8" ht="21">
      <c r="A199" s="160" t="s">
        <v>100</v>
      </c>
      <c r="B199" s="151"/>
      <c r="C199" s="151"/>
      <c r="D199" s="152"/>
      <c r="E199" s="161"/>
      <c r="F199" s="127"/>
      <c r="G199" s="127"/>
      <c r="H199" s="127"/>
    </row>
    <row r="200" spans="1:8" ht="15.75">
      <c r="A200" s="802" t="s">
        <v>10</v>
      </c>
      <c r="B200" s="803"/>
      <c r="C200" s="804"/>
      <c r="D200" s="786" t="s">
        <v>11</v>
      </c>
      <c r="E200" s="787"/>
      <c r="F200" s="127"/>
      <c r="G200" s="127"/>
      <c r="H200" s="127"/>
    </row>
    <row r="201" spans="1:8" ht="18.75" customHeight="1">
      <c r="A201" s="805" t="s">
        <v>101</v>
      </c>
      <c r="B201" s="806"/>
      <c r="C201" s="807"/>
      <c r="D201" s="814">
        <v>0</v>
      </c>
      <c r="E201" s="815"/>
      <c r="F201" s="127"/>
      <c r="G201" s="127"/>
      <c r="H201" s="127"/>
    </row>
    <row r="202" spans="1:8" ht="18.75" customHeight="1">
      <c r="A202" s="805" t="s">
        <v>102</v>
      </c>
      <c r="B202" s="806"/>
      <c r="C202" s="807"/>
      <c r="D202" s="808">
        <v>0</v>
      </c>
      <c r="E202" s="809"/>
      <c r="F202" s="127"/>
      <c r="G202" s="127"/>
      <c r="H202" s="127"/>
    </row>
    <row r="203" spans="1:8" ht="18.75" customHeight="1">
      <c r="A203" s="805" t="s">
        <v>103</v>
      </c>
      <c r="B203" s="806"/>
      <c r="C203" s="807"/>
      <c r="D203" s="808">
        <v>216527.3</v>
      </c>
      <c r="E203" s="809"/>
      <c r="F203" s="127"/>
      <c r="G203" s="127"/>
      <c r="H203" s="127"/>
    </row>
    <row r="204" spans="1:8" ht="18.75" customHeight="1">
      <c r="A204" s="805" t="s">
        <v>104</v>
      </c>
      <c r="B204" s="806"/>
      <c r="C204" s="807"/>
      <c r="D204" s="810">
        <v>0</v>
      </c>
      <c r="E204" s="811"/>
      <c r="F204" s="162"/>
      <c r="G204" s="127"/>
      <c r="H204" s="127"/>
    </row>
    <row r="205" spans="1:8" ht="18.75">
      <c r="A205" s="798" t="s">
        <v>105</v>
      </c>
      <c r="B205" s="799"/>
      <c r="C205" s="800"/>
      <c r="D205" s="794">
        <f>SUM(D201:E204)</f>
        <v>216527.3</v>
      </c>
      <c r="E205" s="795"/>
      <c r="F205" s="134"/>
      <c r="G205" s="127"/>
      <c r="H205" s="127"/>
    </row>
    <row r="206" spans="1:8" ht="15.75">
      <c r="A206" s="150"/>
      <c r="B206" s="151"/>
      <c r="C206" s="151"/>
      <c r="D206" s="152"/>
      <c r="E206" s="153"/>
      <c r="F206" s="134"/>
      <c r="G206" s="127"/>
      <c r="H206" s="161"/>
    </row>
    <row r="207" spans="1:8" ht="21">
      <c r="A207" s="160" t="s">
        <v>106</v>
      </c>
      <c r="B207" s="151"/>
      <c r="C207" s="151"/>
      <c r="D207" s="152"/>
      <c r="E207" s="161"/>
      <c r="F207" s="127"/>
      <c r="G207" s="127"/>
      <c r="H207" s="127"/>
    </row>
    <row r="208" spans="1:8" ht="15.75">
      <c r="A208" s="802" t="s">
        <v>10</v>
      </c>
      <c r="B208" s="803"/>
      <c r="C208" s="804"/>
      <c r="D208" s="786" t="s">
        <v>11</v>
      </c>
      <c r="E208" s="787"/>
      <c r="F208" s="127"/>
      <c r="G208" s="127"/>
      <c r="H208" s="127"/>
    </row>
    <row r="209" spans="1:8" ht="18.75">
      <c r="A209" s="788" t="s">
        <v>85</v>
      </c>
      <c r="B209" s="789"/>
      <c r="C209" s="790"/>
      <c r="D209" s="736">
        <v>0</v>
      </c>
      <c r="E209" s="737"/>
      <c r="F209" s="149"/>
      <c r="G209" s="127"/>
      <c r="H209" s="127"/>
    </row>
    <row r="210" spans="1:8" ht="15.75" customHeight="1">
      <c r="A210" s="788" t="s">
        <v>107</v>
      </c>
      <c r="B210" s="789"/>
      <c r="C210" s="790"/>
      <c r="D210" s="734">
        <f>D33</f>
        <v>61856.447582400004</v>
      </c>
      <c r="E210" s="735"/>
      <c r="F210" s="134"/>
      <c r="G210" s="127"/>
      <c r="H210" s="127"/>
    </row>
    <row r="211" spans="1:8" ht="18.75">
      <c r="A211" s="788" t="s">
        <v>108</v>
      </c>
      <c r="B211" s="789"/>
      <c r="C211" s="790"/>
      <c r="D211" s="734">
        <f>'CÁLCULO FOLHA DE PAGAMENTO'!H15</f>
        <v>22904.84</v>
      </c>
      <c r="E211" s="735"/>
      <c r="F211" s="134"/>
      <c r="G211" s="127"/>
      <c r="H211" s="127"/>
    </row>
    <row r="212" spans="1:8" ht="18.75">
      <c r="A212" s="788" t="s">
        <v>109</v>
      </c>
      <c r="B212" s="789"/>
      <c r="C212" s="790"/>
      <c r="D212" s="734">
        <f>'CÁLCULO FOLHA DE PAGAMENTO'!H17</f>
        <v>0</v>
      </c>
      <c r="E212" s="735"/>
      <c r="F212" s="134"/>
      <c r="G212" s="127"/>
      <c r="H212" s="127"/>
    </row>
    <row r="213" spans="1:8" ht="15.75" customHeight="1">
      <c r="A213" s="788" t="s">
        <v>110</v>
      </c>
      <c r="B213" s="789"/>
      <c r="C213" s="790"/>
      <c r="D213" s="734">
        <f>'CÁLCULO FOLHA DE PAGAMENTO'!H19</f>
        <v>6622.13</v>
      </c>
      <c r="E213" s="735"/>
      <c r="F213" s="134"/>
      <c r="G213" s="127"/>
      <c r="H213" s="127"/>
    </row>
    <row r="214" spans="1:8" ht="18.75">
      <c r="A214" s="791" t="s">
        <v>111</v>
      </c>
      <c r="B214" s="792"/>
      <c r="C214" s="793"/>
      <c r="D214" s="794">
        <f>D209+D210-D211-D212-D213</f>
        <v>32329.477582399999</v>
      </c>
      <c r="E214" s="795"/>
      <c r="F214" s="134"/>
      <c r="G214" s="127"/>
      <c r="H214" s="127"/>
    </row>
    <row r="215" spans="1:8" ht="15.75">
      <c r="A215" s="150"/>
      <c r="B215" s="151"/>
      <c r="C215" s="151"/>
      <c r="D215" s="152"/>
      <c r="E215" s="153"/>
      <c r="F215" s="134"/>
      <c r="G215" s="127"/>
      <c r="H215" s="127"/>
    </row>
    <row r="216" spans="1:8" ht="21" customHeight="1">
      <c r="A216" s="801" t="s">
        <v>112</v>
      </c>
      <c r="B216" s="801"/>
      <c r="C216" s="801"/>
      <c r="D216" s="152"/>
      <c r="E216" s="161"/>
      <c r="F216" s="127"/>
      <c r="G216" s="127"/>
      <c r="H216" s="127"/>
    </row>
    <row r="217" spans="1:8" ht="15.75">
      <c r="A217" s="802" t="s">
        <v>10</v>
      </c>
      <c r="B217" s="803"/>
      <c r="C217" s="804"/>
      <c r="D217" s="786" t="s">
        <v>11</v>
      </c>
      <c r="E217" s="787"/>
      <c r="F217" s="127"/>
      <c r="G217" s="127"/>
      <c r="H217" s="127"/>
    </row>
    <row r="218" spans="1:8" ht="18.75">
      <c r="A218" s="788" t="s">
        <v>113</v>
      </c>
      <c r="B218" s="789"/>
      <c r="C218" s="790"/>
      <c r="D218" s="736">
        <v>0</v>
      </c>
      <c r="E218" s="737"/>
      <c r="F218" s="127"/>
      <c r="G218" s="127"/>
      <c r="H218" s="127"/>
    </row>
    <row r="219" spans="1:8" ht="18.75">
      <c r="A219" s="788" t="s">
        <v>114</v>
      </c>
      <c r="B219" s="789"/>
      <c r="C219" s="790"/>
      <c r="D219" s="736">
        <v>0</v>
      </c>
      <c r="E219" s="737"/>
      <c r="F219" s="127"/>
      <c r="G219" s="127"/>
      <c r="H219" s="127"/>
    </row>
    <row r="220" spans="1:8" ht="21" customHeight="1">
      <c r="A220" s="788" t="s">
        <v>115</v>
      </c>
      <c r="B220" s="789"/>
      <c r="C220" s="790"/>
      <c r="D220" s="736">
        <v>0</v>
      </c>
      <c r="E220" s="737"/>
      <c r="F220" s="127"/>
      <c r="G220" s="127"/>
      <c r="H220" s="127"/>
    </row>
    <row r="221" spans="1:8" ht="18.75">
      <c r="A221" s="788" t="s">
        <v>116</v>
      </c>
      <c r="B221" s="789"/>
      <c r="C221" s="790"/>
      <c r="D221" s="736">
        <v>0</v>
      </c>
      <c r="E221" s="737"/>
      <c r="F221" s="127"/>
      <c r="G221" s="127"/>
      <c r="H221" s="127"/>
    </row>
    <row r="222" spans="1:8" ht="18.75">
      <c r="A222" s="788" t="s">
        <v>117</v>
      </c>
      <c r="B222" s="789"/>
      <c r="C222" s="790"/>
      <c r="D222" s="736">
        <v>0</v>
      </c>
      <c r="E222" s="737"/>
      <c r="F222" s="127"/>
      <c r="G222" s="127"/>
      <c r="H222" s="127"/>
    </row>
    <row r="223" spans="1:8" ht="18.75">
      <c r="A223" s="798" t="s">
        <v>105</v>
      </c>
      <c r="B223" s="799"/>
      <c r="C223" s="800"/>
      <c r="D223" s="794">
        <f>SUM(D218:E222)</f>
        <v>0</v>
      </c>
      <c r="E223" s="795"/>
      <c r="F223" s="134"/>
      <c r="G223" s="127"/>
      <c r="H223" s="163"/>
    </row>
    <row r="224" spans="1:8" ht="18.75">
      <c r="A224" s="164"/>
      <c r="B224" s="164"/>
      <c r="C224" s="164"/>
      <c r="D224" s="165"/>
      <c r="E224" s="165"/>
      <c r="F224" s="134"/>
      <c r="G224" s="127"/>
      <c r="H224" s="127"/>
    </row>
    <row r="225" spans="1:8" ht="21" customHeight="1">
      <c r="A225" s="801" t="s">
        <v>118</v>
      </c>
      <c r="B225" s="801"/>
      <c r="C225" s="801"/>
      <c r="D225" s="801"/>
      <c r="E225" s="801"/>
      <c r="F225" s="127"/>
      <c r="G225" s="127"/>
      <c r="H225" s="127"/>
    </row>
    <row r="226" spans="1:8" ht="15.75">
      <c r="A226" s="798" t="s">
        <v>10</v>
      </c>
      <c r="B226" s="799"/>
      <c r="C226" s="800"/>
      <c r="D226" s="786" t="s">
        <v>11</v>
      </c>
      <c r="E226" s="787"/>
      <c r="F226" s="127"/>
      <c r="G226" s="127"/>
      <c r="H226" s="127"/>
    </row>
    <row r="227" spans="1:8" ht="18.75">
      <c r="A227" s="788" t="s">
        <v>85</v>
      </c>
      <c r="B227" s="789"/>
      <c r="C227" s="790"/>
      <c r="D227" s="736">
        <v>0</v>
      </c>
      <c r="E227" s="737"/>
      <c r="F227" s="149"/>
      <c r="G227" s="127"/>
      <c r="H227" s="127"/>
    </row>
    <row r="228" spans="1:8" ht="18.75">
      <c r="A228" s="788" t="s">
        <v>119</v>
      </c>
      <c r="B228" s="789"/>
      <c r="C228" s="790"/>
      <c r="D228" s="736">
        <v>0</v>
      </c>
      <c r="E228" s="737"/>
      <c r="F228" s="127"/>
      <c r="G228" s="127"/>
      <c r="H228" s="127"/>
    </row>
    <row r="229" spans="1:8" ht="18.75">
      <c r="A229" s="788" t="s">
        <v>120</v>
      </c>
      <c r="B229" s="789"/>
      <c r="C229" s="790"/>
      <c r="D229" s="734">
        <f>D223</f>
        <v>0</v>
      </c>
      <c r="E229" s="735"/>
      <c r="F229" s="134"/>
      <c r="G229" s="127"/>
      <c r="H229" s="127"/>
    </row>
    <row r="230" spans="1:8" ht="18.75">
      <c r="A230" s="791" t="s">
        <v>121</v>
      </c>
      <c r="B230" s="792"/>
      <c r="C230" s="793"/>
      <c r="D230" s="794">
        <f>D227+D228-D229</f>
        <v>0</v>
      </c>
      <c r="E230" s="795"/>
      <c r="F230" s="134"/>
      <c r="G230" s="127"/>
      <c r="H230" s="127"/>
    </row>
    <row r="231" spans="1:8" ht="15.75">
      <c r="A231" s="166"/>
      <c r="B231" s="166"/>
      <c r="C231" s="167"/>
      <c r="D231" s="796"/>
      <c r="E231" s="797"/>
      <c r="F231" s="127"/>
      <c r="G231" s="127"/>
      <c r="H231" s="163"/>
    </row>
    <row r="232" spans="1:8" ht="15.75" customHeight="1">
      <c r="A232" s="769" t="s">
        <v>57</v>
      </c>
      <c r="B232" s="769"/>
      <c r="C232" s="141" t="s">
        <v>58</v>
      </c>
      <c r="D232" s="770" t="s">
        <v>57</v>
      </c>
      <c r="E232" s="771"/>
      <c r="F232" s="127"/>
      <c r="G232" s="127"/>
      <c r="H232" s="163"/>
    </row>
    <row r="233" spans="1:8" ht="36.75" customHeight="1">
      <c r="A233" s="772" t="s">
        <v>59</v>
      </c>
      <c r="B233" s="772"/>
      <c r="C233" s="143" t="s">
        <v>60</v>
      </c>
      <c r="D233" s="773" t="s">
        <v>61</v>
      </c>
      <c r="E233" s="774"/>
      <c r="F233" s="127"/>
      <c r="G233" s="127"/>
      <c r="H233" s="163"/>
    </row>
  </sheetData>
  <customSheetViews>
    <customSheetView guid="{4D67ECEB-8567-46A4-915F-4BBFDD1E02FC}" scale="90" topLeftCell="A55">
      <selection activeCell="C75" sqref="C75"/>
      <rowBreaks count="2" manualBreakCount="2">
        <brk id="75" max="16383" man="1"/>
        <brk id="158" max="16383" man="1"/>
      </rowBreaks>
      <colBreaks count="1" manualBreakCount="1">
        <brk id="5" max="1048575" man="1"/>
      </colBreaks>
      <pageMargins left="0.511811024" right="0.511811024" top="0.78740157499999996" bottom="0.78740157499999996" header="0.31496062000000002" footer="0.31496062000000002"/>
      <pageSetup paperSize="9" scale="55" orientation="portrait" r:id="rId1"/>
    </customSheetView>
  </customSheetViews>
  <mergeCells count="433">
    <mergeCell ref="B1:C1"/>
    <mergeCell ref="D1:E1"/>
    <mergeCell ref="B2:C2"/>
    <mergeCell ref="B3:C3"/>
    <mergeCell ref="B5:C5"/>
    <mergeCell ref="A6:B6"/>
    <mergeCell ref="A7:B7"/>
    <mergeCell ref="A8:C8"/>
    <mergeCell ref="A9:C9"/>
    <mergeCell ref="C7:D7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D57:E57"/>
    <mergeCell ref="A42:C42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D56:E56"/>
    <mergeCell ref="A40:C40"/>
    <mergeCell ref="D40:E40"/>
    <mergeCell ref="A41:C41"/>
    <mergeCell ref="D41:E41"/>
    <mergeCell ref="A43:C43"/>
    <mergeCell ref="D43:E43"/>
    <mergeCell ref="A44:C44"/>
    <mergeCell ref="D44:E44"/>
    <mergeCell ref="D72:E72"/>
    <mergeCell ref="A58:C58"/>
    <mergeCell ref="D58:E58"/>
    <mergeCell ref="A59:C59"/>
    <mergeCell ref="D59:E59"/>
    <mergeCell ref="A60:C60"/>
    <mergeCell ref="D60:E60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D50:E50"/>
    <mergeCell ref="D51:E51"/>
    <mergeCell ref="D52:E52"/>
    <mergeCell ref="D53:E53"/>
    <mergeCell ref="D54:E54"/>
    <mergeCell ref="D55:E55"/>
    <mergeCell ref="A56:C56"/>
    <mergeCell ref="D66:E66"/>
    <mergeCell ref="A67:C67"/>
    <mergeCell ref="D67:E67"/>
    <mergeCell ref="A68:C68"/>
    <mergeCell ref="D68:E68"/>
    <mergeCell ref="A69:C69"/>
    <mergeCell ref="D69:E69"/>
    <mergeCell ref="A70:C70"/>
    <mergeCell ref="A71:C71"/>
    <mergeCell ref="D70:E70"/>
    <mergeCell ref="D71:E71"/>
    <mergeCell ref="A91:C91"/>
    <mergeCell ref="A92:C92"/>
    <mergeCell ref="A93:C93"/>
    <mergeCell ref="A94:C94"/>
    <mergeCell ref="A95:C95"/>
    <mergeCell ref="A96:C96"/>
    <mergeCell ref="A97:C97"/>
    <mergeCell ref="D73:E73"/>
    <mergeCell ref="A74:B74"/>
    <mergeCell ref="D74:E74"/>
    <mergeCell ref="A75:B75"/>
    <mergeCell ref="D75:E75"/>
    <mergeCell ref="B76:C76"/>
    <mergeCell ref="D76:E76"/>
    <mergeCell ref="B80:C80"/>
    <mergeCell ref="A81:B81"/>
    <mergeCell ref="C81:E81"/>
    <mergeCell ref="A82:B82"/>
    <mergeCell ref="C82:E82"/>
    <mergeCell ref="A83:C83"/>
    <mergeCell ref="D83:E83"/>
    <mergeCell ref="A84:C84"/>
    <mergeCell ref="D84:E84"/>
    <mergeCell ref="B78:C78"/>
    <mergeCell ref="A132:C132"/>
    <mergeCell ref="A133:C133"/>
    <mergeCell ref="A134:C134"/>
    <mergeCell ref="A135:C135"/>
    <mergeCell ref="A100:C100"/>
    <mergeCell ref="D100:E100"/>
    <mergeCell ref="A101:C101"/>
    <mergeCell ref="D101:E101"/>
    <mergeCell ref="A102:C102"/>
    <mergeCell ref="D102:E102"/>
    <mergeCell ref="A103:C103"/>
    <mergeCell ref="D103:E103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D105:E105"/>
    <mergeCell ref="A105:C105"/>
    <mergeCell ref="D104:E104"/>
    <mergeCell ref="A144:C144"/>
    <mergeCell ref="D144:E144"/>
    <mergeCell ref="A141:C141"/>
    <mergeCell ref="D141:E141"/>
    <mergeCell ref="A142:C142"/>
    <mergeCell ref="D142:E142"/>
    <mergeCell ref="A126:C126"/>
    <mergeCell ref="D126:E126"/>
    <mergeCell ref="A127:C127"/>
    <mergeCell ref="D127:E127"/>
    <mergeCell ref="A128:C128"/>
    <mergeCell ref="A129:C129"/>
    <mergeCell ref="A130:C130"/>
    <mergeCell ref="A143:C143"/>
    <mergeCell ref="D128:E128"/>
    <mergeCell ref="D129:E129"/>
    <mergeCell ref="D130:E130"/>
    <mergeCell ref="D131:E131"/>
    <mergeCell ref="A136:C136"/>
    <mergeCell ref="A137:C137"/>
    <mergeCell ref="A138:C138"/>
    <mergeCell ref="A139:C139"/>
    <mergeCell ref="A140:C140"/>
    <mergeCell ref="A131:C131"/>
    <mergeCell ref="A145:C145"/>
    <mergeCell ref="D145:E145"/>
    <mergeCell ref="A146:C146"/>
    <mergeCell ref="D146:E146"/>
    <mergeCell ref="A147:C147"/>
    <mergeCell ref="D147:E147"/>
    <mergeCell ref="A148:C148"/>
    <mergeCell ref="D148:E148"/>
    <mergeCell ref="A149:C149"/>
    <mergeCell ref="D149:E149"/>
    <mergeCell ref="A150:C150"/>
    <mergeCell ref="D150:E150"/>
    <mergeCell ref="A152:C152"/>
    <mergeCell ref="D152:E152"/>
    <mergeCell ref="A153:C153"/>
    <mergeCell ref="D153:E153"/>
    <mergeCell ref="A154:C154"/>
    <mergeCell ref="D154:E154"/>
    <mergeCell ref="A155:C155"/>
    <mergeCell ref="D155:E155"/>
    <mergeCell ref="D151:E151"/>
    <mergeCell ref="A156:C156"/>
    <mergeCell ref="D156:E156"/>
    <mergeCell ref="D157:E157"/>
    <mergeCell ref="A158:B158"/>
    <mergeCell ref="D158:E158"/>
    <mergeCell ref="A159:B159"/>
    <mergeCell ref="D159:E159"/>
    <mergeCell ref="B160:C160"/>
    <mergeCell ref="D160:E160"/>
    <mergeCell ref="B161:C161"/>
    <mergeCell ref="B162:C162"/>
    <mergeCell ref="B163:C163"/>
    <mergeCell ref="B164:C164"/>
    <mergeCell ref="A165:B165"/>
    <mergeCell ref="C165:E165"/>
    <mergeCell ref="A166:B166"/>
    <mergeCell ref="C166:E166"/>
    <mergeCell ref="A168:C168"/>
    <mergeCell ref="D168:E168"/>
    <mergeCell ref="A169:C169"/>
    <mergeCell ref="D169:E169"/>
    <mergeCell ref="A170:C170"/>
    <mergeCell ref="D170:E170"/>
    <mergeCell ref="A171:C171"/>
    <mergeCell ref="D171:E171"/>
    <mergeCell ref="A172:C172"/>
    <mergeCell ref="D172:E172"/>
    <mergeCell ref="A175:C175"/>
    <mergeCell ref="D175:E175"/>
    <mergeCell ref="A176:C176"/>
    <mergeCell ref="D176:E176"/>
    <mergeCell ref="A177:C177"/>
    <mergeCell ref="D177:E177"/>
    <mergeCell ref="A178:C178"/>
    <mergeCell ref="D178:E178"/>
    <mergeCell ref="A179:C179"/>
    <mergeCell ref="D179:E179"/>
    <mergeCell ref="A182:C182"/>
    <mergeCell ref="D182:E182"/>
    <mergeCell ref="A183:C183"/>
    <mergeCell ref="D183:E183"/>
    <mergeCell ref="A184:C184"/>
    <mergeCell ref="D184:E184"/>
    <mergeCell ref="A186:C186"/>
    <mergeCell ref="D186:E186"/>
    <mergeCell ref="A189:C189"/>
    <mergeCell ref="D189:E189"/>
    <mergeCell ref="A190:C190"/>
    <mergeCell ref="D190:E190"/>
    <mergeCell ref="A191:C191"/>
    <mergeCell ref="D191:E191"/>
    <mergeCell ref="A192:C192"/>
    <mergeCell ref="D192:E192"/>
    <mergeCell ref="A193:C193"/>
    <mergeCell ref="D193:E193"/>
    <mergeCell ref="A194:C194"/>
    <mergeCell ref="D194:E194"/>
    <mergeCell ref="A195:C195"/>
    <mergeCell ref="D195:E195"/>
    <mergeCell ref="A197:C197"/>
    <mergeCell ref="D197:E197"/>
    <mergeCell ref="A198:C198"/>
    <mergeCell ref="A200:C200"/>
    <mergeCell ref="D200:E200"/>
    <mergeCell ref="A201:C201"/>
    <mergeCell ref="A202:C202"/>
    <mergeCell ref="D201:E201"/>
    <mergeCell ref="D202:E202"/>
    <mergeCell ref="A203:C203"/>
    <mergeCell ref="A204:C204"/>
    <mergeCell ref="A205:C205"/>
    <mergeCell ref="D205:E205"/>
    <mergeCell ref="A208:C208"/>
    <mergeCell ref="D208:E208"/>
    <mergeCell ref="A209:C209"/>
    <mergeCell ref="D209:E209"/>
    <mergeCell ref="D203:E203"/>
    <mergeCell ref="D204:E204"/>
    <mergeCell ref="A210:C210"/>
    <mergeCell ref="D210:E210"/>
    <mergeCell ref="A211:C211"/>
    <mergeCell ref="D211:E211"/>
    <mergeCell ref="A212:C212"/>
    <mergeCell ref="D212:E212"/>
    <mergeCell ref="A213:C213"/>
    <mergeCell ref="D213:E213"/>
    <mergeCell ref="A214:C214"/>
    <mergeCell ref="D214:E214"/>
    <mergeCell ref="A216:C216"/>
    <mergeCell ref="A217:C217"/>
    <mergeCell ref="D217:E217"/>
    <mergeCell ref="A218:C218"/>
    <mergeCell ref="D218:E218"/>
    <mergeCell ref="A219:C219"/>
    <mergeCell ref="D219:E219"/>
    <mergeCell ref="A220:C220"/>
    <mergeCell ref="D220:E220"/>
    <mergeCell ref="A228:C228"/>
    <mergeCell ref="D228:E228"/>
    <mergeCell ref="A229:C229"/>
    <mergeCell ref="D229:E229"/>
    <mergeCell ref="A230:C230"/>
    <mergeCell ref="D230:E230"/>
    <mergeCell ref="D231:E231"/>
    <mergeCell ref="A221:C221"/>
    <mergeCell ref="D221:E221"/>
    <mergeCell ref="A222:C222"/>
    <mergeCell ref="D222:E222"/>
    <mergeCell ref="A223:C223"/>
    <mergeCell ref="D223:E223"/>
    <mergeCell ref="A225:E225"/>
    <mergeCell ref="A226:C226"/>
    <mergeCell ref="D226:E226"/>
    <mergeCell ref="G5:H5"/>
    <mergeCell ref="G4:H4"/>
    <mergeCell ref="A232:B232"/>
    <mergeCell ref="D232:E232"/>
    <mergeCell ref="A233:B233"/>
    <mergeCell ref="D233:E233"/>
    <mergeCell ref="A1:A5"/>
    <mergeCell ref="A76:A80"/>
    <mergeCell ref="A160:A164"/>
    <mergeCell ref="D2:D3"/>
    <mergeCell ref="D4:D5"/>
    <mergeCell ref="D77:D78"/>
    <mergeCell ref="D79:D80"/>
    <mergeCell ref="D161:D162"/>
    <mergeCell ref="D163:D164"/>
    <mergeCell ref="E2:E3"/>
    <mergeCell ref="E4:E5"/>
    <mergeCell ref="E77:E78"/>
    <mergeCell ref="E79:E80"/>
    <mergeCell ref="E161:E162"/>
    <mergeCell ref="E163:E164"/>
    <mergeCell ref="D8:E9"/>
    <mergeCell ref="A227:C227"/>
    <mergeCell ref="D227:E227"/>
    <mergeCell ref="D61:E61"/>
    <mergeCell ref="A62:C62"/>
    <mergeCell ref="D62:E62"/>
    <mergeCell ref="A63:C63"/>
    <mergeCell ref="D63:E63"/>
    <mergeCell ref="A64:C64"/>
    <mergeCell ref="D64:E64"/>
    <mergeCell ref="A65:C65"/>
    <mergeCell ref="D65:E65"/>
    <mergeCell ref="B77:C77"/>
    <mergeCell ref="A50:C50"/>
    <mergeCell ref="A51:C51"/>
    <mergeCell ref="A52:C52"/>
    <mergeCell ref="A53:C53"/>
    <mergeCell ref="A54:C54"/>
    <mergeCell ref="A55:C55"/>
    <mergeCell ref="A57:C57"/>
    <mergeCell ref="A61:C61"/>
    <mergeCell ref="A66:C66"/>
    <mergeCell ref="A72:C72"/>
    <mergeCell ref="A104:C104"/>
    <mergeCell ref="A99:C99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A85:C85"/>
    <mergeCell ref="A86:C86"/>
    <mergeCell ref="A87:C87"/>
    <mergeCell ref="A88:C88"/>
    <mergeCell ref="A98:C98"/>
    <mergeCell ref="A89:C89"/>
    <mergeCell ref="A90:C90"/>
    <mergeCell ref="D124:E124"/>
    <mergeCell ref="D125:E125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43:E143"/>
    <mergeCell ref="A185:C185"/>
    <mergeCell ref="D185:E185"/>
    <mergeCell ref="D42:E42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A124:C124"/>
    <mergeCell ref="A125:C12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</mergeCells>
  <pageMargins left="0.511811024" right="0.511811024" top="0.78740157499999996" bottom="0.78740157499999996" header="0.31496062000000002" footer="0.31496062000000002"/>
  <pageSetup paperSize="9" scale="17" orientation="portrait" horizontalDpi="300" verticalDpi="300" r:id="rId2"/>
  <rowBreaks count="2" manualBreakCount="2">
    <brk id="75" max="16383" man="1"/>
    <brk id="159" max="16383" man="1"/>
  </rowBreaks>
  <colBreaks count="1" manualBreakCount="1">
    <brk id="5" max="1048575" man="1"/>
  </colBreaks>
  <ignoredErrors>
    <ignoredError sqref="D151" unlockedFormula="1"/>
  </ignoredError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P76"/>
  <sheetViews>
    <sheetView zoomScale="80" zoomScaleNormal="80" workbookViewId="0">
      <selection activeCell="J32" sqref="J32"/>
    </sheetView>
  </sheetViews>
  <sheetFormatPr defaultColWidth="9" defaultRowHeight="15.75"/>
  <cols>
    <col min="1" max="1" width="17.85546875" style="289" customWidth="1"/>
    <col min="2" max="2" width="21" style="289" customWidth="1"/>
    <col min="3" max="3" width="14.42578125" style="290" customWidth="1"/>
    <col min="4" max="4" width="43.85546875" style="290" customWidth="1"/>
    <col min="5" max="6" width="10.28515625" style="294" customWidth="1"/>
    <col min="7" max="7" width="10.85546875" style="294" customWidth="1"/>
    <col min="8" max="8" width="10.140625" style="291" customWidth="1"/>
    <col min="9" max="9" width="16" style="291" customWidth="1"/>
    <col min="10" max="10" width="10.7109375" style="292" customWidth="1"/>
    <col min="11" max="11" width="9.42578125" style="292" customWidth="1"/>
    <col min="12" max="12" width="11.28515625" style="292" customWidth="1"/>
    <col min="13" max="13" width="11.140625" style="292" customWidth="1"/>
    <col min="14" max="14" width="10.7109375" style="292" customWidth="1"/>
    <col min="15" max="15" width="10.85546875" style="292" customWidth="1"/>
    <col min="16" max="16" width="9.7109375" style="292" customWidth="1"/>
    <col min="17" max="17" width="14.85546875" style="293" customWidth="1"/>
    <col min="18" max="18" width="13.85546875" style="293" customWidth="1"/>
    <col min="19" max="240" width="9.140625" style="293" customWidth="1"/>
    <col min="241" max="241" width="9" style="293"/>
    <col min="242" max="242" width="6.5703125" style="293" customWidth="1"/>
    <col min="243" max="243" width="79.5703125" style="293" customWidth="1"/>
    <col min="244" max="244" width="23.5703125" style="293" customWidth="1"/>
    <col min="245" max="245" width="27.85546875" style="293" customWidth="1"/>
    <col min="246" max="246" width="22.28515625" style="293" customWidth="1"/>
    <col min="247" max="247" width="23.5703125" style="293" customWidth="1"/>
    <col min="248" max="248" width="39" style="293" customWidth="1"/>
    <col min="249" max="249" width="36.42578125" style="293" customWidth="1"/>
    <col min="250" max="250" width="8" style="293" customWidth="1"/>
    <col min="251" max="251" width="15.5703125" style="293" customWidth="1"/>
    <col min="252" max="252" width="17.28515625" style="293" customWidth="1"/>
    <col min="253" max="253" width="18.85546875" style="293" customWidth="1"/>
    <col min="254" max="254" width="81" style="293" customWidth="1"/>
    <col min="255" max="255" width="14.85546875" style="293" customWidth="1"/>
    <col min="256" max="256" width="15.7109375" style="293" customWidth="1"/>
    <col min="257" max="257" width="17.5703125" style="293" customWidth="1"/>
    <col min="258" max="258" width="18.42578125" style="293" customWidth="1"/>
    <col min="259" max="259" width="16.5703125" style="293" customWidth="1"/>
    <col min="260" max="260" width="17.7109375" style="293" customWidth="1"/>
    <col min="261" max="261" width="17.85546875" style="293" customWidth="1"/>
    <col min="262" max="262" width="18.42578125" style="293" customWidth="1"/>
    <col min="263" max="263" width="15.42578125" style="293" customWidth="1"/>
    <col min="264" max="264" width="14.5703125" style="293" customWidth="1"/>
    <col min="265" max="265" width="15" style="293" customWidth="1"/>
    <col min="266" max="266" width="6.7109375" style="293" customWidth="1"/>
    <col min="267" max="267" width="14.28515625" style="293" customWidth="1"/>
    <col min="268" max="268" width="17.5703125" style="293" customWidth="1"/>
    <col min="269" max="269" width="27.7109375" style="293" customWidth="1"/>
    <col min="270" max="272" width="9.140625" style="293" customWidth="1"/>
    <col min="273" max="273" width="14.85546875" style="293" customWidth="1"/>
    <col min="274" max="274" width="13.85546875" style="293" customWidth="1"/>
    <col min="275" max="496" width="9.140625" style="293" customWidth="1"/>
    <col min="497" max="497" width="9" style="293"/>
    <col min="498" max="498" width="6.5703125" style="293" customWidth="1"/>
    <col min="499" max="499" width="79.5703125" style="293" customWidth="1"/>
    <col min="500" max="500" width="23.5703125" style="293" customWidth="1"/>
    <col min="501" max="501" width="27.85546875" style="293" customWidth="1"/>
    <col min="502" max="502" width="22.28515625" style="293" customWidth="1"/>
    <col min="503" max="503" width="23.5703125" style="293" customWidth="1"/>
    <col min="504" max="504" width="39" style="293" customWidth="1"/>
    <col min="505" max="505" width="36.42578125" style="293" customWidth="1"/>
    <col min="506" max="506" width="8" style="293" customWidth="1"/>
    <col min="507" max="507" width="15.5703125" style="293" customWidth="1"/>
    <col min="508" max="508" width="17.28515625" style="293" customWidth="1"/>
    <col min="509" max="509" width="18.85546875" style="293" customWidth="1"/>
    <col min="510" max="510" width="81" style="293" customWidth="1"/>
    <col min="511" max="511" width="14.85546875" style="293" customWidth="1"/>
    <col min="512" max="512" width="15.7109375" style="293" customWidth="1"/>
    <col min="513" max="513" width="17.5703125" style="293" customWidth="1"/>
    <col min="514" max="514" width="18.42578125" style="293" customWidth="1"/>
    <col min="515" max="515" width="16.5703125" style="293" customWidth="1"/>
    <col min="516" max="516" width="17.7109375" style="293" customWidth="1"/>
    <col min="517" max="517" width="17.85546875" style="293" customWidth="1"/>
    <col min="518" max="518" width="18.42578125" style="293" customWidth="1"/>
    <col min="519" max="519" width="15.42578125" style="293" customWidth="1"/>
    <col min="520" max="520" width="14.5703125" style="293" customWidth="1"/>
    <col min="521" max="521" width="15" style="293" customWidth="1"/>
    <col min="522" max="522" width="6.7109375" style="293" customWidth="1"/>
    <col min="523" max="523" width="14.28515625" style="293" customWidth="1"/>
    <col min="524" max="524" width="17.5703125" style="293" customWidth="1"/>
    <col min="525" max="525" width="27.7109375" style="293" customWidth="1"/>
    <col min="526" max="528" width="9.140625" style="293" customWidth="1"/>
    <col min="529" max="529" width="14.85546875" style="293" customWidth="1"/>
    <col min="530" max="530" width="13.85546875" style="293" customWidth="1"/>
    <col min="531" max="752" width="9.140625" style="293" customWidth="1"/>
    <col min="753" max="753" width="9" style="293"/>
    <col min="754" max="754" width="6.5703125" style="293" customWidth="1"/>
    <col min="755" max="755" width="79.5703125" style="293" customWidth="1"/>
    <col min="756" max="756" width="23.5703125" style="293" customWidth="1"/>
    <col min="757" max="757" width="27.85546875" style="293" customWidth="1"/>
    <col min="758" max="758" width="22.28515625" style="293" customWidth="1"/>
    <col min="759" max="759" width="23.5703125" style="293" customWidth="1"/>
    <col min="760" max="760" width="39" style="293" customWidth="1"/>
    <col min="761" max="761" width="36.42578125" style="293" customWidth="1"/>
    <col min="762" max="762" width="8" style="293" customWidth="1"/>
    <col min="763" max="763" width="15.5703125" style="293" customWidth="1"/>
    <col min="764" max="764" width="17.28515625" style="293" customWidth="1"/>
    <col min="765" max="765" width="18.85546875" style="293" customWidth="1"/>
    <col min="766" max="766" width="81" style="293" customWidth="1"/>
    <col min="767" max="767" width="14.85546875" style="293" customWidth="1"/>
    <col min="768" max="768" width="15.7109375" style="293" customWidth="1"/>
    <col min="769" max="769" width="17.5703125" style="293" customWidth="1"/>
    <col min="770" max="770" width="18.42578125" style="293" customWidth="1"/>
    <col min="771" max="771" width="16.5703125" style="293" customWidth="1"/>
    <col min="772" max="772" width="17.7109375" style="293" customWidth="1"/>
    <col min="773" max="773" width="17.85546875" style="293" customWidth="1"/>
    <col min="774" max="774" width="18.42578125" style="293" customWidth="1"/>
    <col min="775" max="775" width="15.42578125" style="293" customWidth="1"/>
    <col min="776" max="776" width="14.5703125" style="293" customWidth="1"/>
    <col min="777" max="777" width="15" style="293" customWidth="1"/>
    <col min="778" max="778" width="6.7109375" style="293" customWidth="1"/>
    <col min="779" max="779" width="14.28515625" style="293" customWidth="1"/>
    <col min="780" max="780" width="17.5703125" style="293" customWidth="1"/>
    <col min="781" max="781" width="27.7109375" style="293" customWidth="1"/>
    <col min="782" max="784" width="9.140625" style="293" customWidth="1"/>
    <col min="785" max="785" width="14.85546875" style="293" customWidth="1"/>
    <col min="786" max="786" width="13.85546875" style="293" customWidth="1"/>
    <col min="787" max="1008" width="9.140625" style="293" customWidth="1"/>
    <col min="1009" max="1009" width="9" style="293"/>
    <col min="1010" max="1010" width="6.5703125" style="293" customWidth="1"/>
    <col min="1011" max="1011" width="79.5703125" style="293" customWidth="1"/>
    <col min="1012" max="1012" width="23.5703125" style="293" customWidth="1"/>
    <col min="1013" max="1013" width="27.85546875" style="293" customWidth="1"/>
    <col min="1014" max="1014" width="22.28515625" style="293" customWidth="1"/>
    <col min="1015" max="1015" width="23.5703125" style="293" customWidth="1"/>
    <col min="1016" max="1016" width="39" style="293" customWidth="1"/>
    <col min="1017" max="1017" width="36.42578125" style="293" customWidth="1"/>
    <col min="1018" max="1018" width="8" style="293" customWidth="1"/>
    <col min="1019" max="1019" width="15.5703125" style="293" customWidth="1"/>
    <col min="1020" max="1020" width="17.28515625" style="293" customWidth="1"/>
    <col min="1021" max="1021" width="18.85546875" style="293" customWidth="1"/>
    <col min="1022" max="1022" width="81" style="293" customWidth="1"/>
    <col min="1023" max="1023" width="14.85546875" style="293" customWidth="1"/>
    <col min="1024" max="1024" width="15.7109375" style="293" customWidth="1"/>
    <col min="1025" max="1025" width="17.5703125" style="293" customWidth="1"/>
    <col min="1026" max="1026" width="18.42578125" style="293" customWidth="1"/>
    <col min="1027" max="1027" width="16.5703125" style="293" customWidth="1"/>
    <col min="1028" max="1028" width="17.7109375" style="293" customWidth="1"/>
    <col min="1029" max="1029" width="17.85546875" style="293" customWidth="1"/>
    <col min="1030" max="1030" width="18.42578125" style="293" customWidth="1"/>
    <col min="1031" max="1031" width="15.42578125" style="293" customWidth="1"/>
    <col min="1032" max="1032" width="14.5703125" style="293" customWidth="1"/>
    <col min="1033" max="1033" width="15" style="293" customWidth="1"/>
    <col min="1034" max="1034" width="6.7109375" style="293" customWidth="1"/>
    <col min="1035" max="1035" width="14.28515625" style="293" customWidth="1"/>
    <col min="1036" max="1036" width="17.5703125" style="293" customWidth="1"/>
    <col min="1037" max="1037" width="27.7109375" style="293" customWidth="1"/>
    <col min="1038" max="1040" width="9.140625" style="293" customWidth="1"/>
    <col min="1041" max="1041" width="14.85546875" style="293" customWidth="1"/>
    <col min="1042" max="1042" width="13.85546875" style="293" customWidth="1"/>
    <col min="1043" max="1264" width="9.140625" style="293" customWidth="1"/>
    <col min="1265" max="1265" width="9" style="293"/>
    <col min="1266" max="1266" width="6.5703125" style="293" customWidth="1"/>
    <col min="1267" max="1267" width="79.5703125" style="293" customWidth="1"/>
    <col min="1268" max="1268" width="23.5703125" style="293" customWidth="1"/>
    <col min="1269" max="1269" width="27.85546875" style="293" customWidth="1"/>
    <col min="1270" max="1270" width="22.28515625" style="293" customWidth="1"/>
    <col min="1271" max="1271" width="23.5703125" style="293" customWidth="1"/>
    <col min="1272" max="1272" width="39" style="293" customWidth="1"/>
    <col min="1273" max="1273" width="36.42578125" style="293" customWidth="1"/>
    <col min="1274" max="1274" width="8" style="293" customWidth="1"/>
    <col min="1275" max="1275" width="15.5703125" style="293" customWidth="1"/>
    <col min="1276" max="1276" width="17.28515625" style="293" customWidth="1"/>
    <col min="1277" max="1277" width="18.85546875" style="293" customWidth="1"/>
    <col min="1278" max="1278" width="81" style="293" customWidth="1"/>
    <col min="1279" max="1279" width="14.85546875" style="293" customWidth="1"/>
    <col min="1280" max="1280" width="15.7109375" style="293" customWidth="1"/>
    <col min="1281" max="1281" width="17.5703125" style="293" customWidth="1"/>
    <col min="1282" max="1282" width="18.42578125" style="293" customWidth="1"/>
    <col min="1283" max="1283" width="16.5703125" style="293" customWidth="1"/>
    <col min="1284" max="1284" width="17.7109375" style="293" customWidth="1"/>
    <col min="1285" max="1285" width="17.85546875" style="293" customWidth="1"/>
    <col min="1286" max="1286" width="18.42578125" style="293" customWidth="1"/>
    <col min="1287" max="1287" width="15.42578125" style="293" customWidth="1"/>
    <col min="1288" max="1288" width="14.5703125" style="293" customWidth="1"/>
    <col min="1289" max="1289" width="15" style="293" customWidth="1"/>
    <col min="1290" max="1290" width="6.7109375" style="293" customWidth="1"/>
    <col min="1291" max="1291" width="14.28515625" style="293" customWidth="1"/>
    <col min="1292" max="1292" width="17.5703125" style="293" customWidth="1"/>
    <col min="1293" max="1293" width="27.7109375" style="293" customWidth="1"/>
    <col min="1294" max="1296" width="9.140625" style="293" customWidth="1"/>
    <col min="1297" max="1297" width="14.85546875" style="293" customWidth="1"/>
    <col min="1298" max="1298" width="13.85546875" style="293" customWidth="1"/>
    <col min="1299" max="1520" width="9.140625" style="293" customWidth="1"/>
    <col min="1521" max="1521" width="9" style="293"/>
    <col min="1522" max="1522" width="6.5703125" style="293" customWidth="1"/>
    <col min="1523" max="1523" width="79.5703125" style="293" customWidth="1"/>
    <col min="1524" max="1524" width="23.5703125" style="293" customWidth="1"/>
    <col min="1525" max="1525" width="27.85546875" style="293" customWidth="1"/>
    <col min="1526" max="1526" width="22.28515625" style="293" customWidth="1"/>
    <col min="1527" max="1527" width="23.5703125" style="293" customWidth="1"/>
    <col min="1528" max="1528" width="39" style="293" customWidth="1"/>
    <col min="1529" max="1529" width="36.42578125" style="293" customWidth="1"/>
    <col min="1530" max="1530" width="8" style="293" customWidth="1"/>
    <col min="1531" max="1531" width="15.5703125" style="293" customWidth="1"/>
    <col min="1532" max="1532" width="17.28515625" style="293" customWidth="1"/>
    <col min="1533" max="1533" width="18.85546875" style="293" customWidth="1"/>
    <col min="1534" max="1534" width="81" style="293" customWidth="1"/>
    <col min="1535" max="1535" width="14.85546875" style="293" customWidth="1"/>
    <col min="1536" max="1536" width="15.7109375" style="293" customWidth="1"/>
    <col min="1537" max="1537" width="17.5703125" style="293" customWidth="1"/>
    <col min="1538" max="1538" width="18.42578125" style="293" customWidth="1"/>
    <col min="1539" max="1539" width="16.5703125" style="293" customWidth="1"/>
    <col min="1540" max="1540" width="17.7109375" style="293" customWidth="1"/>
    <col min="1541" max="1541" width="17.85546875" style="293" customWidth="1"/>
    <col min="1542" max="1542" width="18.42578125" style="293" customWidth="1"/>
    <col min="1543" max="1543" width="15.42578125" style="293" customWidth="1"/>
    <col min="1544" max="1544" width="14.5703125" style="293" customWidth="1"/>
    <col min="1545" max="1545" width="15" style="293" customWidth="1"/>
    <col min="1546" max="1546" width="6.7109375" style="293" customWidth="1"/>
    <col min="1547" max="1547" width="14.28515625" style="293" customWidth="1"/>
    <col min="1548" max="1548" width="17.5703125" style="293" customWidth="1"/>
    <col min="1549" max="1549" width="27.7109375" style="293" customWidth="1"/>
    <col min="1550" max="1552" width="9.140625" style="293" customWidth="1"/>
    <col min="1553" max="1553" width="14.85546875" style="293" customWidth="1"/>
    <col min="1554" max="1554" width="13.85546875" style="293" customWidth="1"/>
    <col min="1555" max="1776" width="9.140625" style="293" customWidth="1"/>
    <col min="1777" max="1777" width="9" style="293"/>
    <col min="1778" max="1778" width="6.5703125" style="293" customWidth="1"/>
    <col min="1779" max="1779" width="79.5703125" style="293" customWidth="1"/>
    <col min="1780" max="1780" width="23.5703125" style="293" customWidth="1"/>
    <col min="1781" max="1781" width="27.85546875" style="293" customWidth="1"/>
    <col min="1782" max="1782" width="22.28515625" style="293" customWidth="1"/>
    <col min="1783" max="1783" width="23.5703125" style="293" customWidth="1"/>
    <col min="1784" max="1784" width="39" style="293" customWidth="1"/>
    <col min="1785" max="1785" width="36.42578125" style="293" customWidth="1"/>
    <col min="1786" max="1786" width="8" style="293" customWidth="1"/>
    <col min="1787" max="1787" width="15.5703125" style="293" customWidth="1"/>
    <col min="1788" max="1788" width="17.28515625" style="293" customWidth="1"/>
    <col min="1789" max="1789" width="18.85546875" style="293" customWidth="1"/>
    <col min="1790" max="1790" width="81" style="293" customWidth="1"/>
    <col min="1791" max="1791" width="14.85546875" style="293" customWidth="1"/>
    <col min="1792" max="1792" width="15.7109375" style="293" customWidth="1"/>
    <col min="1793" max="1793" width="17.5703125" style="293" customWidth="1"/>
    <col min="1794" max="1794" width="18.42578125" style="293" customWidth="1"/>
    <col min="1795" max="1795" width="16.5703125" style="293" customWidth="1"/>
    <col min="1796" max="1796" width="17.7109375" style="293" customWidth="1"/>
    <col min="1797" max="1797" width="17.85546875" style="293" customWidth="1"/>
    <col min="1798" max="1798" width="18.42578125" style="293" customWidth="1"/>
    <col min="1799" max="1799" width="15.42578125" style="293" customWidth="1"/>
    <col min="1800" max="1800" width="14.5703125" style="293" customWidth="1"/>
    <col min="1801" max="1801" width="15" style="293" customWidth="1"/>
    <col min="1802" max="1802" width="6.7109375" style="293" customWidth="1"/>
    <col min="1803" max="1803" width="14.28515625" style="293" customWidth="1"/>
    <col min="1804" max="1804" width="17.5703125" style="293" customWidth="1"/>
    <col min="1805" max="1805" width="27.7109375" style="293" customWidth="1"/>
    <col min="1806" max="1808" width="9.140625" style="293" customWidth="1"/>
    <col min="1809" max="1809" width="14.85546875" style="293" customWidth="1"/>
    <col min="1810" max="1810" width="13.85546875" style="293" customWidth="1"/>
    <col min="1811" max="2032" width="9.140625" style="293" customWidth="1"/>
    <col min="2033" max="2033" width="9" style="293"/>
    <col min="2034" max="2034" width="6.5703125" style="293" customWidth="1"/>
    <col min="2035" max="2035" width="79.5703125" style="293" customWidth="1"/>
    <col min="2036" max="2036" width="23.5703125" style="293" customWidth="1"/>
    <col min="2037" max="2037" width="27.85546875" style="293" customWidth="1"/>
    <col min="2038" max="2038" width="22.28515625" style="293" customWidth="1"/>
    <col min="2039" max="2039" width="23.5703125" style="293" customWidth="1"/>
    <col min="2040" max="2040" width="39" style="293" customWidth="1"/>
    <col min="2041" max="2041" width="36.42578125" style="293" customWidth="1"/>
    <col min="2042" max="2042" width="8" style="293" customWidth="1"/>
    <col min="2043" max="2043" width="15.5703125" style="293" customWidth="1"/>
    <col min="2044" max="2044" width="17.28515625" style="293" customWidth="1"/>
    <col min="2045" max="2045" width="18.85546875" style="293" customWidth="1"/>
    <col min="2046" max="2046" width="81" style="293" customWidth="1"/>
    <col min="2047" max="2047" width="14.85546875" style="293" customWidth="1"/>
    <col min="2048" max="2048" width="15.7109375" style="293" customWidth="1"/>
    <col min="2049" max="2049" width="17.5703125" style="293" customWidth="1"/>
    <col min="2050" max="2050" width="18.42578125" style="293" customWidth="1"/>
    <col min="2051" max="2051" width="16.5703125" style="293" customWidth="1"/>
    <col min="2052" max="2052" width="17.7109375" style="293" customWidth="1"/>
    <col min="2053" max="2053" width="17.85546875" style="293" customWidth="1"/>
    <col min="2054" max="2054" width="18.42578125" style="293" customWidth="1"/>
    <col min="2055" max="2055" width="15.42578125" style="293" customWidth="1"/>
    <col min="2056" max="2056" width="14.5703125" style="293" customWidth="1"/>
    <col min="2057" max="2057" width="15" style="293" customWidth="1"/>
    <col min="2058" max="2058" width="6.7109375" style="293" customWidth="1"/>
    <col min="2059" max="2059" width="14.28515625" style="293" customWidth="1"/>
    <col min="2060" max="2060" width="17.5703125" style="293" customWidth="1"/>
    <col min="2061" max="2061" width="27.7109375" style="293" customWidth="1"/>
    <col min="2062" max="2064" width="9.140625" style="293" customWidth="1"/>
    <col min="2065" max="2065" width="14.85546875" style="293" customWidth="1"/>
    <col min="2066" max="2066" width="13.85546875" style="293" customWidth="1"/>
    <col min="2067" max="2288" width="9.140625" style="293" customWidth="1"/>
    <col min="2289" max="2289" width="9" style="293"/>
    <col min="2290" max="2290" width="6.5703125" style="293" customWidth="1"/>
    <col min="2291" max="2291" width="79.5703125" style="293" customWidth="1"/>
    <col min="2292" max="2292" width="23.5703125" style="293" customWidth="1"/>
    <col min="2293" max="2293" width="27.85546875" style="293" customWidth="1"/>
    <col min="2294" max="2294" width="22.28515625" style="293" customWidth="1"/>
    <col min="2295" max="2295" width="23.5703125" style="293" customWidth="1"/>
    <col min="2296" max="2296" width="39" style="293" customWidth="1"/>
    <col min="2297" max="2297" width="36.42578125" style="293" customWidth="1"/>
    <col min="2298" max="2298" width="8" style="293" customWidth="1"/>
    <col min="2299" max="2299" width="15.5703125" style="293" customWidth="1"/>
    <col min="2300" max="2300" width="17.28515625" style="293" customWidth="1"/>
    <col min="2301" max="2301" width="18.85546875" style="293" customWidth="1"/>
    <col min="2302" max="2302" width="81" style="293" customWidth="1"/>
    <col min="2303" max="2303" width="14.85546875" style="293" customWidth="1"/>
    <col min="2304" max="2304" width="15.7109375" style="293" customWidth="1"/>
    <col min="2305" max="2305" width="17.5703125" style="293" customWidth="1"/>
    <col min="2306" max="2306" width="18.42578125" style="293" customWidth="1"/>
    <col min="2307" max="2307" width="16.5703125" style="293" customWidth="1"/>
    <col min="2308" max="2308" width="17.7109375" style="293" customWidth="1"/>
    <col min="2309" max="2309" width="17.85546875" style="293" customWidth="1"/>
    <col min="2310" max="2310" width="18.42578125" style="293" customWidth="1"/>
    <col min="2311" max="2311" width="15.42578125" style="293" customWidth="1"/>
    <col min="2312" max="2312" width="14.5703125" style="293" customWidth="1"/>
    <col min="2313" max="2313" width="15" style="293" customWidth="1"/>
    <col min="2314" max="2314" width="6.7109375" style="293" customWidth="1"/>
    <col min="2315" max="2315" width="14.28515625" style="293" customWidth="1"/>
    <col min="2316" max="2316" width="17.5703125" style="293" customWidth="1"/>
    <col min="2317" max="2317" width="27.7109375" style="293" customWidth="1"/>
    <col min="2318" max="2320" width="9.140625" style="293" customWidth="1"/>
    <col min="2321" max="2321" width="14.85546875" style="293" customWidth="1"/>
    <col min="2322" max="2322" width="13.85546875" style="293" customWidth="1"/>
    <col min="2323" max="2544" width="9.140625" style="293" customWidth="1"/>
    <col min="2545" max="2545" width="9" style="293"/>
    <col min="2546" max="2546" width="6.5703125" style="293" customWidth="1"/>
    <col min="2547" max="2547" width="79.5703125" style="293" customWidth="1"/>
    <col min="2548" max="2548" width="23.5703125" style="293" customWidth="1"/>
    <col min="2549" max="2549" width="27.85546875" style="293" customWidth="1"/>
    <col min="2550" max="2550" width="22.28515625" style="293" customWidth="1"/>
    <col min="2551" max="2551" width="23.5703125" style="293" customWidth="1"/>
    <col min="2552" max="2552" width="39" style="293" customWidth="1"/>
    <col min="2553" max="2553" width="36.42578125" style="293" customWidth="1"/>
    <col min="2554" max="2554" width="8" style="293" customWidth="1"/>
    <col min="2555" max="2555" width="15.5703125" style="293" customWidth="1"/>
    <col min="2556" max="2556" width="17.28515625" style="293" customWidth="1"/>
    <col min="2557" max="2557" width="18.85546875" style="293" customWidth="1"/>
    <col min="2558" max="2558" width="81" style="293" customWidth="1"/>
    <col min="2559" max="2559" width="14.85546875" style="293" customWidth="1"/>
    <col min="2560" max="2560" width="15.7109375" style="293" customWidth="1"/>
    <col min="2561" max="2561" width="17.5703125" style="293" customWidth="1"/>
    <col min="2562" max="2562" width="18.42578125" style="293" customWidth="1"/>
    <col min="2563" max="2563" width="16.5703125" style="293" customWidth="1"/>
    <col min="2564" max="2564" width="17.7109375" style="293" customWidth="1"/>
    <col min="2565" max="2565" width="17.85546875" style="293" customWidth="1"/>
    <col min="2566" max="2566" width="18.42578125" style="293" customWidth="1"/>
    <col min="2567" max="2567" width="15.42578125" style="293" customWidth="1"/>
    <col min="2568" max="2568" width="14.5703125" style="293" customWidth="1"/>
    <col min="2569" max="2569" width="15" style="293" customWidth="1"/>
    <col min="2570" max="2570" width="6.7109375" style="293" customWidth="1"/>
    <col min="2571" max="2571" width="14.28515625" style="293" customWidth="1"/>
    <col min="2572" max="2572" width="17.5703125" style="293" customWidth="1"/>
    <col min="2573" max="2573" width="27.7109375" style="293" customWidth="1"/>
    <col min="2574" max="2576" width="9.140625" style="293" customWidth="1"/>
    <col min="2577" max="2577" width="14.85546875" style="293" customWidth="1"/>
    <col min="2578" max="2578" width="13.85546875" style="293" customWidth="1"/>
    <col min="2579" max="2800" width="9.140625" style="293" customWidth="1"/>
    <col min="2801" max="2801" width="9" style="293"/>
    <col min="2802" max="2802" width="6.5703125" style="293" customWidth="1"/>
    <col min="2803" max="2803" width="79.5703125" style="293" customWidth="1"/>
    <col min="2804" max="2804" width="23.5703125" style="293" customWidth="1"/>
    <col min="2805" max="2805" width="27.85546875" style="293" customWidth="1"/>
    <col min="2806" max="2806" width="22.28515625" style="293" customWidth="1"/>
    <col min="2807" max="2807" width="23.5703125" style="293" customWidth="1"/>
    <col min="2808" max="2808" width="39" style="293" customWidth="1"/>
    <col min="2809" max="2809" width="36.42578125" style="293" customWidth="1"/>
    <col min="2810" max="2810" width="8" style="293" customWidth="1"/>
    <col min="2811" max="2811" width="15.5703125" style="293" customWidth="1"/>
    <col min="2812" max="2812" width="17.28515625" style="293" customWidth="1"/>
    <col min="2813" max="2813" width="18.85546875" style="293" customWidth="1"/>
    <col min="2814" max="2814" width="81" style="293" customWidth="1"/>
    <col min="2815" max="2815" width="14.85546875" style="293" customWidth="1"/>
    <col min="2816" max="2816" width="15.7109375" style="293" customWidth="1"/>
    <col min="2817" max="2817" width="17.5703125" style="293" customWidth="1"/>
    <col min="2818" max="2818" width="18.42578125" style="293" customWidth="1"/>
    <col min="2819" max="2819" width="16.5703125" style="293" customWidth="1"/>
    <col min="2820" max="2820" width="17.7109375" style="293" customWidth="1"/>
    <col min="2821" max="2821" width="17.85546875" style="293" customWidth="1"/>
    <col min="2822" max="2822" width="18.42578125" style="293" customWidth="1"/>
    <col min="2823" max="2823" width="15.42578125" style="293" customWidth="1"/>
    <col min="2824" max="2824" width="14.5703125" style="293" customWidth="1"/>
    <col min="2825" max="2825" width="15" style="293" customWidth="1"/>
    <col min="2826" max="2826" width="6.7109375" style="293" customWidth="1"/>
    <col min="2827" max="2827" width="14.28515625" style="293" customWidth="1"/>
    <col min="2828" max="2828" width="17.5703125" style="293" customWidth="1"/>
    <col min="2829" max="2829" width="27.7109375" style="293" customWidth="1"/>
    <col min="2830" max="2832" width="9.140625" style="293" customWidth="1"/>
    <col min="2833" max="2833" width="14.85546875" style="293" customWidth="1"/>
    <col min="2834" max="2834" width="13.85546875" style="293" customWidth="1"/>
    <col min="2835" max="3056" width="9.140625" style="293" customWidth="1"/>
    <col min="3057" max="3057" width="9" style="293"/>
    <col min="3058" max="3058" width="6.5703125" style="293" customWidth="1"/>
    <col min="3059" max="3059" width="79.5703125" style="293" customWidth="1"/>
    <col min="3060" max="3060" width="23.5703125" style="293" customWidth="1"/>
    <col min="3061" max="3061" width="27.85546875" style="293" customWidth="1"/>
    <col min="3062" max="3062" width="22.28515625" style="293" customWidth="1"/>
    <col min="3063" max="3063" width="23.5703125" style="293" customWidth="1"/>
    <col min="3064" max="3064" width="39" style="293" customWidth="1"/>
    <col min="3065" max="3065" width="36.42578125" style="293" customWidth="1"/>
    <col min="3066" max="3066" width="8" style="293" customWidth="1"/>
    <col min="3067" max="3067" width="15.5703125" style="293" customWidth="1"/>
    <col min="3068" max="3068" width="17.28515625" style="293" customWidth="1"/>
    <col min="3069" max="3069" width="18.85546875" style="293" customWidth="1"/>
    <col min="3070" max="3070" width="81" style="293" customWidth="1"/>
    <col min="3071" max="3071" width="14.85546875" style="293" customWidth="1"/>
    <col min="3072" max="3072" width="15.7109375" style="293" customWidth="1"/>
    <col min="3073" max="3073" width="17.5703125" style="293" customWidth="1"/>
    <col min="3074" max="3074" width="18.42578125" style="293" customWidth="1"/>
    <col min="3075" max="3075" width="16.5703125" style="293" customWidth="1"/>
    <col min="3076" max="3076" width="17.7109375" style="293" customWidth="1"/>
    <col min="3077" max="3077" width="17.85546875" style="293" customWidth="1"/>
    <col min="3078" max="3078" width="18.42578125" style="293" customWidth="1"/>
    <col min="3079" max="3079" width="15.42578125" style="293" customWidth="1"/>
    <col min="3080" max="3080" width="14.5703125" style="293" customWidth="1"/>
    <col min="3081" max="3081" width="15" style="293" customWidth="1"/>
    <col min="3082" max="3082" width="6.7109375" style="293" customWidth="1"/>
    <col min="3083" max="3083" width="14.28515625" style="293" customWidth="1"/>
    <col min="3084" max="3084" width="17.5703125" style="293" customWidth="1"/>
    <col min="3085" max="3085" width="27.7109375" style="293" customWidth="1"/>
    <col min="3086" max="3088" width="9.140625" style="293" customWidth="1"/>
    <col min="3089" max="3089" width="14.85546875" style="293" customWidth="1"/>
    <col min="3090" max="3090" width="13.85546875" style="293" customWidth="1"/>
    <col min="3091" max="3312" width="9.140625" style="293" customWidth="1"/>
    <col min="3313" max="3313" width="9" style="293"/>
    <col min="3314" max="3314" width="6.5703125" style="293" customWidth="1"/>
    <col min="3315" max="3315" width="79.5703125" style="293" customWidth="1"/>
    <col min="3316" max="3316" width="23.5703125" style="293" customWidth="1"/>
    <col min="3317" max="3317" width="27.85546875" style="293" customWidth="1"/>
    <col min="3318" max="3318" width="22.28515625" style="293" customWidth="1"/>
    <col min="3319" max="3319" width="23.5703125" style="293" customWidth="1"/>
    <col min="3320" max="3320" width="39" style="293" customWidth="1"/>
    <col min="3321" max="3321" width="36.42578125" style="293" customWidth="1"/>
    <col min="3322" max="3322" width="8" style="293" customWidth="1"/>
    <col min="3323" max="3323" width="15.5703125" style="293" customWidth="1"/>
    <col min="3324" max="3324" width="17.28515625" style="293" customWidth="1"/>
    <col min="3325" max="3325" width="18.85546875" style="293" customWidth="1"/>
    <col min="3326" max="3326" width="81" style="293" customWidth="1"/>
    <col min="3327" max="3327" width="14.85546875" style="293" customWidth="1"/>
    <col min="3328" max="3328" width="15.7109375" style="293" customWidth="1"/>
    <col min="3329" max="3329" width="17.5703125" style="293" customWidth="1"/>
    <col min="3330" max="3330" width="18.42578125" style="293" customWidth="1"/>
    <col min="3331" max="3331" width="16.5703125" style="293" customWidth="1"/>
    <col min="3332" max="3332" width="17.7109375" style="293" customWidth="1"/>
    <col min="3333" max="3333" width="17.85546875" style="293" customWidth="1"/>
    <col min="3334" max="3334" width="18.42578125" style="293" customWidth="1"/>
    <col min="3335" max="3335" width="15.42578125" style="293" customWidth="1"/>
    <col min="3336" max="3336" width="14.5703125" style="293" customWidth="1"/>
    <col min="3337" max="3337" width="15" style="293" customWidth="1"/>
    <col min="3338" max="3338" width="6.7109375" style="293" customWidth="1"/>
    <col min="3339" max="3339" width="14.28515625" style="293" customWidth="1"/>
    <col min="3340" max="3340" width="17.5703125" style="293" customWidth="1"/>
    <col min="3341" max="3341" width="27.7109375" style="293" customWidth="1"/>
    <col min="3342" max="3344" width="9.140625" style="293" customWidth="1"/>
    <col min="3345" max="3345" width="14.85546875" style="293" customWidth="1"/>
    <col min="3346" max="3346" width="13.85546875" style="293" customWidth="1"/>
    <col min="3347" max="3568" width="9.140625" style="293" customWidth="1"/>
    <col min="3569" max="3569" width="9" style="293"/>
    <col min="3570" max="3570" width="6.5703125" style="293" customWidth="1"/>
    <col min="3571" max="3571" width="79.5703125" style="293" customWidth="1"/>
    <col min="3572" max="3572" width="23.5703125" style="293" customWidth="1"/>
    <col min="3573" max="3573" width="27.85546875" style="293" customWidth="1"/>
    <col min="3574" max="3574" width="22.28515625" style="293" customWidth="1"/>
    <col min="3575" max="3575" width="23.5703125" style="293" customWidth="1"/>
    <col min="3576" max="3576" width="39" style="293" customWidth="1"/>
    <col min="3577" max="3577" width="36.42578125" style="293" customWidth="1"/>
    <col min="3578" max="3578" width="8" style="293" customWidth="1"/>
    <col min="3579" max="3579" width="15.5703125" style="293" customWidth="1"/>
    <col min="3580" max="3580" width="17.28515625" style="293" customWidth="1"/>
    <col min="3581" max="3581" width="18.85546875" style="293" customWidth="1"/>
    <col min="3582" max="3582" width="81" style="293" customWidth="1"/>
    <col min="3583" max="3583" width="14.85546875" style="293" customWidth="1"/>
    <col min="3584" max="3584" width="15.7109375" style="293" customWidth="1"/>
    <col min="3585" max="3585" width="17.5703125" style="293" customWidth="1"/>
    <col min="3586" max="3586" width="18.42578125" style="293" customWidth="1"/>
    <col min="3587" max="3587" width="16.5703125" style="293" customWidth="1"/>
    <col min="3588" max="3588" width="17.7109375" style="293" customWidth="1"/>
    <col min="3589" max="3589" width="17.85546875" style="293" customWidth="1"/>
    <col min="3590" max="3590" width="18.42578125" style="293" customWidth="1"/>
    <col min="3591" max="3591" width="15.42578125" style="293" customWidth="1"/>
    <col min="3592" max="3592" width="14.5703125" style="293" customWidth="1"/>
    <col min="3593" max="3593" width="15" style="293" customWidth="1"/>
    <col min="3594" max="3594" width="6.7109375" style="293" customWidth="1"/>
    <col min="3595" max="3595" width="14.28515625" style="293" customWidth="1"/>
    <col min="3596" max="3596" width="17.5703125" style="293" customWidth="1"/>
    <col min="3597" max="3597" width="27.7109375" style="293" customWidth="1"/>
    <col min="3598" max="3600" width="9.140625" style="293" customWidth="1"/>
    <col min="3601" max="3601" width="14.85546875" style="293" customWidth="1"/>
    <col min="3602" max="3602" width="13.85546875" style="293" customWidth="1"/>
    <col min="3603" max="3824" width="9.140625" style="293" customWidth="1"/>
    <col min="3825" max="3825" width="9" style="293"/>
    <col min="3826" max="3826" width="6.5703125" style="293" customWidth="1"/>
    <col min="3827" max="3827" width="79.5703125" style="293" customWidth="1"/>
    <col min="3828" max="3828" width="23.5703125" style="293" customWidth="1"/>
    <col min="3829" max="3829" width="27.85546875" style="293" customWidth="1"/>
    <col min="3830" max="3830" width="22.28515625" style="293" customWidth="1"/>
    <col min="3831" max="3831" width="23.5703125" style="293" customWidth="1"/>
    <col min="3832" max="3832" width="39" style="293" customWidth="1"/>
    <col min="3833" max="3833" width="36.42578125" style="293" customWidth="1"/>
    <col min="3834" max="3834" width="8" style="293" customWidth="1"/>
    <col min="3835" max="3835" width="15.5703125" style="293" customWidth="1"/>
    <col min="3836" max="3836" width="17.28515625" style="293" customWidth="1"/>
    <col min="3837" max="3837" width="18.85546875" style="293" customWidth="1"/>
    <col min="3838" max="3838" width="81" style="293" customWidth="1"/>
    <col min="3839" max="3839" width="14.85546875" style="293" customWidth="1"/>
    <col min="3840" max="3840" width="15.7109375" style="293" customWidth="1"/>
    <col min="3841" max="3841" width="17.5703125" style="293" customWidth="1"/>
    <col min="3842" max="3842" width="18.42578125" style="293" customWidth="1"/>
    <col min="3843" max="3843" width="16.5703125" style="293" customWidth="1"/>
    <col min="3844" max="3844" width="17.7109375" style="293" customWidth="1"/>
    <col min="3845" max="3845" width="17.85546875" style="293" customWidth="1"/>
    <col min="3846" max="3846" width="18.42578125" style="293" customWidth="1"/>
    <col min="3847" max="3847" width="15.42578125" style="293" customWidth="1"/>
    <col min="3848" max="3848" width="14.5703125" style="293" customWidth="1"/>
    <col min="3849" max="3849" width="15" style="293" customWidth="1"/>
    <col min="3850" max="3850" width="6.7109375" style="293" customWidth="1"/>
    <col min="3851" max="3851" width="14.28515625" style="293" customWidth="1"/>
    <col min="3852" max="3852" width="17.5703125" style="293" customWidth="1"/>
    <col min="3853" max="3853" width="27.7109375" style="293" customWidth="1"/>
    <col min="3854" max="3856" width="9.140625" style="293" customWidth="1"/>
    <col min="3857" max="3857" width="14.85546875" style="293" customWidth="1"/>
    <col min="3858" max="3858" width="13.85546875" style="293" customWidth="1"/>
    <col min="3859" max="4080" width="9.140625" style="293" customWidth="1"/>
    <col min="4081" max="4081" width="9" style="293"/>
    <col min="4082" max="4082" width="6.5703125" style="293" customWidth="1"/>
    <col min="4083" max="4083" width="79.5703125" style="293" customWidth="1"/>
    <col min="4084" max="4084" width="23.5703125" style="293" customWidth="1"/>
    <col min="4085" max="4085" width="27.85546875" style="293" customWidth="1"/>
    <col min="4086" max="4086" width="22.28515625" style="293" customWidth="1"/>
    <col min="4087" max="4087" width="23.5703125" style="293" customWidth="1"/>
    <col min="4088" max="4088" width="39" style="293" customWidth="1"/>
    <col min="4089" max="4089" width="36.42578125" style="293" customWidth="1"/>
    <col min="4090" max="4090" width="8" style="293" customWidth="1"/>
    <col min="4091" max="4091" width="15.5703125" style="293" customWidth="1"/>
    <col min="4092" max="4092" width="17.28515625" style="293" customWidth="1"/>
    <col min="4093" max="4093" width="18.85546875" style="293" customWidth="1"/>
    <col min="4094" max="4094" width="81" style="293" customWidth="1"/>
    <col min="4095" max="4095" width="14.85546875" style="293" customWidth="1"/>
    <col min="4096" max="4096" width="15.7109375" style="293" customWidth="1"/>
    <col min="4097" max="4097" width="17.5703125" style="293" customWidth="1"/>
    <col min="4098" max="4098" width="18.42578125" style="293" customWidth="1"/>
    <col min="4099" max="4099" width="16.5703125" style="293" customWidth="1"/>
    <col min="4100" max="4100" width="17.7109375" style="293" customWidth="1"/>
    <col min="4101" max="4101" width="17.85546875" style="293" customWidth="1"/>
    <col min="4102" max="4102" width="18.42578125" style="293" customWidth="1"/>
    <col min="4103" max="4103" width="15.42578125" style="293" customWidth="1"/>
    <col min="4104" max="4104" width="14.5703125" style="293" customWidth="1"/>
    <col min="4105" max="4105" width="15" style="293" customWidth="1"/>
    <col min="4106" max="4106" width="6.7109375" style="293" customWidth="1"/>
    <col min="4107" max="4107" width="14.28515625" style="293" customWidth="1"/>
    <col min="4108" max="4108" width="17.5703125" style="293" customWidth="1"/>
    <col min="4109" max="4109" width="27.7109375" style="293" customWidth="1"/>
    <col min="4110" max="4112" width="9.140625" style="293" customWidth="1"/>
    <col min="4113" max="4113" width="14.85546875" style="293" customWidth="1"/>
    <col min="4114" max="4114" width="13.85546875" style="293" customWidth="1"/>
    <col min="4115" max="4336" width="9.140625" style="293" customWidth="1"/>
    <col min="4337" max="4337" width="9" style="293"/>
    <col min="4338" max="4338" width="6.5703125" style="293" customWidth="1"/>
    <col min="4339" max="4339" width="79.5703125" style="293" customWidth="1"/>
    <col min="4340" max="4340" width="23.5703125" style="293" customWidth="1"/>
    <col min="4341" max="4341" width="27.85546875" style="293" customWidth="1"/>
    <col min="4342" max="4342" width="22.28515625" style="293" customWidth="1"/>
    <col min="4343" max="4343" width="23.5703125" style="293" customWidth="1"/>
    <col min="4344" max="4344" width="39" style="293" customWidth="1"/>
    <col min="4345" max="4345" width="36.42578125" style="293" customWidth="1"/>
    <col min="4346" max="4346" width="8" style="293" customWidth="1"/>
    <col min="4347" max="4347" width="15.5703125" style="293" customWidth="1"/>
    <col min="4348" max="4348" width="17.28515625" style="293" customWidth="1"/>
    <col min="4349" max="4349" width="18.85546875" style="293" customWidth="1"/>
    <col min="4350" max="4350" width="81" style="293" customWidth="1"/>
    <col min="4351" max="4351" width="14.85546875" style="293" customWidth="1"/>
    <col min="4352" max="4352" width="15.7109375" style="293" customWidth="1"/>
    <col min="4353" max="4353" width="17.5703125" style="293" customWidth="1"/>
    <col min="4354" max="4354" width="18.42578125" style="293" customWidth="1"/>
    <col min="4355" max="4355" width="16.5703125" style="293" customWidth="1"/>
    <col min="4356" max="4356" width="17.7109375" style="293" customWidth="1"/>
    <col min="4357" max="4357" width="17.85546875" style="293" customWidth="1"/>
    <col min="4358" max="4358" width="18.42578125" style="293" customWidth="1"/>
    <col min="4359" max="4359" width="15.42578125" style="293" customWidth="1"/>
    <col min="4360" max="4360" width="14.5703125" style="293" customWidth="1"/>
    <col min="4361" max="4361" width="15" style="293" customWidth="1"/>
    <col min="4362" max="4362" width="6.7109375" style="293" customWidth="1"/>
    <col min="4363" max="4363" width="14.28515625" style="293" customWidth="1"/>
    <col min="4364" max="4364" width="17.5703125" style="293" customWidth="1"/>
    <col min="4365" max="4365" width="27.7109375" style="293" customWidth="1"/>
    <col min="4366" max="4368" width="9.140625" style="293" customWidth="1"/>
    <col min="4369" max="4369" width="14.85546875" style="293" customWidth="1"/>
    <col min="4370" max="4370" width="13.85546875" style="293" customWidth="1"/>
    <col min="4371" max="4592" width="9.140625" style="293" customWidth="1"/>
    <col min="4593" max="4593" width="9" style="293"/>
    <col min="4594" max="4594" width="6.5703125" style="293" customWidth="1"/>
    <col min="4595" max="4595" width="79.5703125" style="293" customWidth="1"/>
    <col min="4596" max="4596" width="23.5703125" style="293" customWidth="1"/>
    <col min="4597" max="4597" width="27.85546875" style="293" customWidth="1"/>
    <col min="4598" max="4598" width="22.28515625" style="293" customWidth="1"/>
    <col min="4599" max="4599" width="23.5703125" style="293" customWidth="1"/>
    <col min="4600" max="4600" width="39" style="293" customWidth="1"/>
    <col min="4601" max="4601" width="36.42578125" style="293" customWidth="1"/>
    <col min="4602" max="4602" width="8" style="293" customWidth="1"/>
    <col min="4603" max="4603" width="15.5703125" style="293" customWidth="1"/>
    <col min="4604" max="4604" width="17.28515625" style="293" customWidth="1"/>
    <col min="4605" max="4605" width="18.85546875" style="293" customWidth="1"/>
    <col min="4606" max="4606" width="81" style="293" customWidth="1"/>
    <col min="4607" max="4607" width="14.85546875" style="293" customWidth="1"/>
    <col min="4608" max="4608" width="15.7109375" style="293" customWidth="1"/>
    <col min="4609" max="4609" width="17.5703125" style="293" customWidth="1"/>
    <col min="4610" max="4610" width="18.42578125" style="293" customWidth="1"/>
    <col min="4611" max="4611" width="16.5703125" style="293" customWidth="1"/>
    <col min="4612" max="4612" width="17.7109375" style="293" customWidth="1"/>
    <col min="4613" max="4613" width="17.85546875" style="293" customWidth="1"/>
    <col min="4614" max="4614" width="18.42578125" style="293" customWidth="1"/>
    <col min="4615" max="4615" width="15.42578125" style="293" customWidth="1"/>
    <col min="4616" max="4616" width="14.5703125" style="293" customWidth="1"/>
    <col min="4617" max="4617" width="15" style="293" customWidth="1"/>
    <col min="4618" max="4618" width="6.7109375" style="293" customWidth="1"/>
    <col min="4619" max="4619" width="14.28515625" style="293" customWidth="1"/>
    <col min="4620" max="4620" width="17.5703125" style="293" customWidth="1"/>
    <col min="4621" max="4621" width="27.7109375" style="293" customWidth="1"/>
    <col min="4622" max="4624" width="9.140625" style="293" customWidth="1"/>
    <col min="4625" max="4625" width="14.85546875" style="293" customWidth="1"/>
    <col min="4626" max="4626" width="13.85546875" style="293" customWidth="1"/>
    <col min="4627" max="4848" width="9.140625" style="293" customWidth="1"/>
    <col min="4849" max="4849" width="9" style="293"/>
    <col min="4850" max="4850" width="6.5703125" style="293" customWidth="1"/>
    <col min="4851" max="4851" width="79.5703125" style="293" customWidth="1"/>
    <col min="4852" max="4852" width="23.5703125" style="293" customWidth="1"/>
    <col min="4853" max="4853" width="27.85546875" style="293" customWidth="1"/>
    <col min="4854" max="4854" width="22.28515625" style="293" customWidth="1"/>
    <col min="4855" max="4855" width="23.5703125" style="293" customWidth="1"/>
    <col min="4856" max="4856" width="39" style="293" customWidth="1"/>
    <col min="4857" max="4857" width="36.42578125" style="293" customWidth="1"/>
    <col min="4858" max="4858" width="8" style="293" customWidth="1"/>
    <col min="4859" max="4859" width="15.5703125" style="293" customWidth="1"/>
    <col min="4860" max="4860" width="17.28515625" style="293" customWidth="1"/>
    <col min="4861" max="4861" width="18.85546875" style="293" customWidth="1"/>
    <col min="4862" max="4862" width="81" style="293" customWidth="1"/>
    <col min="4863" max="4863" width="14.85546875" style="293" customWidth="1"/>
    <col min="4864" max="4864" width="15.7109375" style="293" customWidth="1"/>
    <col min="4865" max="4865" width="17.5703125" style="293" customWidth="1"/>
    <col min="4866" max="4866" width="18.42578125" style="293" customWidth="1"/>
    <col min="4867" max="4867" width="16.5703125" style="293" customWidth="1"/>
    <col min="4868" max="4868" width="17.7109375" style="293" customWidth="1"/>
    <col min="4869" max="4869" width="17.85546875" style="293" customWidth="1"/>
    <col min="4870" max="4870" width="18.42578125" style="293" customWidth="1"/>
    <col min="4871" max="4871" width="15.42578125" style="293" customWidth="1"/>
    <col min="4872" max="4872" width="14.5703125" style="293" customWidth="1"/>
    <col min="4873" max="4873" width="15" style="293" customWidth="1"/>
    <col min="4874" max="4874" width="6.7109375" style="293" customWidth="1"/>
    <col min="4875" max="4875" width="14.28515625" style="293" customWidth="1"/>
    <col min="4876" max="4876" width="17.5703125" style="293" customWidth="1"/>
    <col min="4877" max="4877" width="27.7109375" style="293" customWidth="1"/>
    <col min="4878" max="4880" width="9.140625" style="293" customWidth="1"/>
    <col min="4881" max="4881" width="14.85546875" style="293" customWidth="1"/>
    <col min="4882" max="4882" width="13.85546875" style="293" customWidth="1"/>
    <col min="4883" max="5104" width="9.140625" style="293" customWidth="1"/>
    <col min="5105" max="5105" width="9" style="293"/>
    <col min="5106" max="5106" width="6.5703125" style="293" customWidth="1"/>
    <col min="5107" max="5107" width="79.5703125" style="293" customWidth="1"/>
    <col min="5108" max="5108" width="23.5703125" style="293" customWidth="1"/>
    <col min="5109" max="5109" width="27.85546875" style="293" customWidth="1"/>
    <col min="5110" max="5110" width="22.28515625" style="293" customWidth="1"/>
    <col min="5111" max="5111" width="23.5703125" style="293" customWidth="1"/>
    <col min="5112" max="5112" width="39" style="293" customWidth="1"/>
    <col min="5113" max="5113" width="36.42578125" style="293" customWidth="1"/>
    <col min="5114" max="5114" width="8" style="293" customWidth="1"/>
    <col min="5115" max="5115" width="15.5703125" style="293" customWidth="1"/>
    <col min="5116" max="5116" width="17.28515625" style="293" customWidth="1"/>
    <col min="5117" max="5117" width="18.85546875" style="293" customWidth="1"/>
    <col min="5118" max="5118" width="81" style="293" customWidth="1"/>
    <col min="5119" max="5119" width="14.85546875" style="293" customWidth="1"/>
    <col min="5120" max="5120" width="15.7109375" style="293" customWidth="1"/>
    <col min="5121" max="5121" width="17.5703125" style="293" customWidth="1"/>
    <col min="5122" max="5122" width="18.42578125" style="293" customWidth="1"/>
    <col min="5123" max="5123" width="16.5703125" style="293" customWidth="1"/>
    <col min="5124" max="5124" width="17.7109375" style="293" customWidth="1"/>
    <col min="5125" max="5125" width="17.85546875" style="293" customWidth="1"/>
    <col min="5126" max="5126" width="18.42578125" style="293" customWidth="1"/>
    <col min="5127" max="5127" width="15.42578125" style="293" customWidth="1"/>
    <col min="5128" max="5128" width="14.5703125" style="293" customWidth="1"/>
    <col min="5129" max="5129" width="15" style="293" customWidth="1"/>
    <col min="5130" max="5130" width="6.7109375" style="293" customWidth="1"/>
    <col min="5131" max="5131" width="14.28515625" style="293" customWidth="1"/>
    <col min="5132" max="5132" width="17.5703125" style="293" customWidth="1"/>
    <col min="5133" max="5133" width="27.7109375" style="293" customWidth="1"/>
    <col min="5134" max="5136" width="9.140625" style="293" customWidth="1"/>
    <col min="5137" max="5137" width="14.85546875" style="293" customWidth="1"/>
    <col min="5138" max="5138" width="13.85546875" style="293" customWidth="1"/>
    <col min="5139" max="5360" width="9.140625" style="293" customWidth="1"/>
    <col min="5361" max="5361" width="9" style="293"/>
    <col min="5362" max="5362" width="6.5703125" style="293" customWidth="1"/>
    <col min="5363" max="5363" width="79.5703125" style="293" customWidth="1"/>
    <col min="5364" max="5364" width="23.5703125" style="293" customWidth="1"/>
    <col min="5365" max="5365" width="27.85546875" style="293" customWidth="1"/>
    <col min="5366" max="5366" width="22.28515625" style="293" customWidth="1"/>
    <col min="5367" max="5367" width="23.5703125" style="293" customWidth="1"/>
    <col min="5368" max="5368" width="39" style="293" customWidth="1"/>
    <col min="5369" max="5369" width="36.42578125" style="293" customWidth="1"/>
    <col min="5370" max="5370" width="8" style="293" customWidth="1"/>
    <col min="5371" max="5371" width="15.5703125" style="293" customWidth="1"/>
    <col min="5372" max="5372" width="17.28515625" style="293" customWidth="1"/>
    <col min="5373" max="5373" width="18.85546875" style="293" customWidth="1"/>
    <col min="5374" max="5374" width="81" style="293" customWidth="1"/>
    <col min="5375" max="5375" width="14.85546875" style="293" customWidth="1"/>
    <col min="5376" max="5376" width="15.7109375" style="293" customWidth="1"/>
    <col min="5377" max="5377" width="17.5703125" style="293" customWidth="1"/>
    <col min="5378" max="5378" width="18.42578125" style="293" customWidth="1"/>
    <col min="5379" max="5379" width="16.5703125" style="293" customWidth="1"/>
    <col min="5380" max="5380" width="17.7109375" style="293" customWidth="1"/>
    <col min="5381" max="5381" width="17.85546875" style="293" customWidth="1"/>
    <col min="5382" max="5382" width="18.42578125" style="293" customWidth="1"/>
    <col min="5383" max="5383" width="15.42578125" style="293" customWidth="1"/>
    <col min="5384" max="5384" width="14.5703125" style="293" customWidth="1"/>
    <col min="5385" max="5385" width="15" style="293" customWidth="1"/>
    <col min="5386" max="5386" width="6.7109375" style="293" customWidth="1"/>
    <col min="5387" max="5387" width="14.28515625" style="293" customWidth="1"/>
    <col min="5388" max="5388" width="17.5703125" style="293" customWidth="1"/>
    <col min="5389" max="5389" width="27.7109375" style="293" customWidth="1"/>
    <col min="5390" max="5392" width="9.140625" style="293" customWidth="1"/>
    <col min="5393" max="5393" width="14.85546875" style="293" customWidth="1"/>
    <col min="5394" max="5394" width="13.85546875" style="293" customWidth="1"/>
    <col min="5395" max="5616" width="9.140625" style="293" customWidth="1"/>
    <col min="5617" max="5617" width="9" style="293"/>
    <col min="5618" max="5618" width="6.5703125" style="293" customWidth="1"/>
    <col min="5619" max="5619" width="79.5703125" style="293" customWidth="1"/>
    <col min="5620" max="5620" width="23.5703125" style="293" customWidth="1"/>
    <col min="5621" max="5621" width="27.85546875" style="293" customWidth="1"/>
    <col min="5622" max="5622" width="22.28515625" style="293" customWidth="1"/>
    <col min="5623" max="5623" width="23.5703125" style="293" customWidth="1"/>
    <col min="5624" max="5624" width="39" style="293" customWidth="1"/>
    <col min="5625" max="5625" width="36.42578125" style="293" customWidth="1"/>
    <col min="5626" max="5626" width="8" style="293" customWidth="1"/>
    <col min="5627" max="5627" width="15.5703125" style="293" customWidth="1"/>
    <col min="5628" max="5628" width="17.28515625" style="293" customWidth="1"/>
    <col min="5629" max="5629" width="18.85546875" style="293" customWidth="1"/>
    <col min="5630" max="5630" width="81" style="293" customWidth="1"/>
    <col min="5631" max="5631" width="14.85546875" style="293" customWidth="1"/>
    <col min="5632" max="5632" width="15.7109375" style="293" customWidth="1"/>
    <col min="5633" max="5633" width="17.5703125" style="293" customWidth="1"/>
    <col min="5634" max="5634" width="18.42578125" style="293" customWidth="1"/>
    <col min="5635" max="5635" width="16.5703125" style="293" customWidth="1"/>
    <col min="5636" max="5636" width="17.7109375" style="293" customWidth="1"/>
    <col min="5637" max="5637" width="17.85546875" style="293" customWidth="1"/>
    <col min="5638" max="5638" width="18.42578125" style="293" customWidth="1"/>
    <col min="5639" max="5639" width="15.42578125" style="293" customWidth="1"/>
    <col min="5640" max="5640" width="14.5703125" style="293" customWidth="1"/>
    <col min="5641" max="5641" width="15" style="293" customWidth="1"/>
    <col min="5642" max="5642" width="6.7109375" style="293" customWidth="1"/>
    <col min="5643" max="5643" width="14.28515625" style="293" customWidth="1"/>
    <col min="5644" max="5644" width="17.5703125" style="293" customWidth="1"/>
    <col min="5645" max="5645" width="27.7109375" style="293" customWidth="1"/>
    <col min="5646" max="5648" width="9.140625" style="293" customWidth="1"/>
    <col min="5649" max="5649" width="14.85546875" style="293" customWidth="1"/>
    <col min="5650" max="5650" width="13.85546875" style="293" customWidth="1"/>
    <col min="5651" max="5872" width="9.140625" style="293" customWidth="1"/>
    <col min="5873" max="5873" width="9" style="293"/>
    <col min="5874" max="5874" width="6.5703125" style="293" customWidth="1"/>
    <col min="5875" max="5875" width="79.5703125" style="293" customWidth="1"/>
    <col min="5876" max="5876" width="23.5703125" style="293" customWidth="1"/>
    <col min="5877" max="5877" width="27.85546875" style="293" customWidth="1"/>
    <col min="5878" max="5878" width="22.28515625" style="293" customWidth="1"/>
    <col min="5879" max="5879" width="23.5703125" style="293" customWidth="1"/>
    <col min="5880" max="5880" width="39" style="293" customWidth="1"/>
    <col min="5881" max="5881" width="36.42578125" style="293" customWidth="1"/>
    <col min="5882" max="5882" width="8" style="293" customWidth="1"/>
    <col min="5883" max="5883" width="15.5703125" style="293" customWidth="1"/>
    <col min="5884" max="5884" width="17.28515625" style="293" customWidth="1"/>
    <col min="5885" max="5885" width="18.85546875" style="293" customWidth="1"/>
    <col min="5886" max="5886" width="81" style="293" customWidth="1"/>
    <col min="5887" max="5887" width="14.85546875" style="293" customWidth="1"/>
    <col min="5888" max="5888" width="15.7109375" style="293" customWidth="1"/>
    <col min="5889" max="5889" width="17.5703125" style="293" customWidth="1"/>
    <col min="5890" max="5890" width="18.42578125" style="293" customWidth="1"/>
    <col min="5891" max="5891" width="16.5703125" style="293" customWidth="1"/>
    <col min="5892" max="5892" width="17.7109375" style="293" customWidth="1"/>
    <col min="5893" max="5893" width="17.85546875" style="293" customWidth="1"/>
    <col min="5894" max="5894" width="18.42578125" style="293" customWidth="1"/>
    <col min="5895" max="5895" width="15.42578125" style="293" customWidth="1"/>
    <col min="5896" max="5896" width="14.5703125" style="293" customWidth="1"/>
    <col min="5897" max="5897" width="15" style="293" customWidth="1"/>
    <col min="5898" max="5898" width="6.7109375" style="293" customWidth="1"/>
    <col min="5899" max="5899" width="14.28515625" style="293" customWidth="1"/>
    <col min="5900" max="5900" width="17.5703125" style="293" customWidth="1"/>
    <col min="5901" max="5901" width="27.7109375" style="293" customWidth="1"/>
    <col min="5902" max="5904" width="9.140625" style="293" customWidth="1"/>
    <col min="5905" max="5905" width="14.85546875" style="293" customWidth="1"/>
    <col min="5906" max="5906" width="13.85546875" style="293" customWidth="1"/>
    <col min="5907" max="6128" width="9.140625" style="293" customWidth="1"/>
    <col min="6129" max="6129" width="9" style="293"/>
    <col min="6130" max="6130" width="6.5703125" style="293" customWidth="1"/>
    <col min="6131" max="6131" width="79.5703125" style="293" customWidth="1"/>
    <col min="6132" max="6132" width="23.5703125" style="293" customWidth="1"/>
    <col min="6133" max="6133" width="27.85546875" style="293" customWidth="1"/>
    <col min="6134" max="6134" width="22.28515625" style="293" customWidth="1"/>
    <col min="6135" max="6135" width="23.5703125" style="293" customWidth="1"/>
    <col min="6136" max="6136" width="39" style="293" customWidth="1"/>
    <col min="6137" max="6137" width="36.42578125" style="293" customWidth="1"/>
    <col min="6138" max="6138" width="8" style="293" customWidth="1"/>
    <col min="6139" max="6139" width="15.5703125" style="293" customWidth="1"/>
    <col min="6140" max="6140" width="17.28515625" style="293" customWidth="1"/>
    <col min="6141" max="6141" width="18.85546875" style="293" customWidth="1"/>
    <col min="6142" max="6142" width="81" style="293" customWidth="1"/>
    <col min="6143" max="6143" width="14.85546875" style="293" customWidth="1"/>
    <col min="6144" max="6144" width="15.7109375" style="293" customWidth="1"/>
    <col min="6145" max="6145" width="17.5703125" style="293" customWidth="1"/>
    <col min="6146" max="6146" width="18.42578125" style="293" customWidth="1"/>
    <col min="6147" max="6147" width="16.5703125" style="293" customWidth="1"/>
    <col min="6148" max="6148" width="17.7109375" style="293" customWidth="1"/>
    <col min="6149" max="6149" width="17.85546875" style="293" customWidth="1"/>
    <col min="6150" max="6150" width="18.42578125" style="293" customWidth="1"/>
    <col min="6151" max="6151" width="15.42578125" style="293" customWidth="1"/>
    <col min="6152" max="6152" width="14.5703125" style="293" customWidth="1"/>
    <col min="6153" max="6153" width="15" style="293" customWidth="1"/>
    <col min="6154" max="6154" width="6.7109375" style="293" customWidth="1"/>
    <col min="6155" max="6155" width="14.28515625" style="293" customWidth="1"/>
    <col min="6156" max="6156" width="17.5703125" style="293" customWidth="1"/>
    <col min="6157" max="6157" width="27.7109375" style="293" customWidth="1"/>
    <col min="6158" max="6160" width="9.140625" style="293" customWidth="1"/>
    <col min="6161" max="6161" width="14.85546875" style="293" customWidth="1"/>
    <col min="6162" max="6162" width="13.85546875" style="293" customWidth="1"/>
    <col min="6163" max="6384" width="9.140625" style="293" customWidth="1"/>
    <col min="6385" max="6385" width="9" style="293"/>
    <col min="6386" max="6386" width="6.5703125" style="293" customWidth="1"/>
    <col min="6387" max="6387" width="79.5703125" style="293" customWidth="1"/>
    <col min="6388" max="6388" width="23.5703125" style="293" customWidth="1"/>
    <col min="6389" max="6389" width="27.85546875" style="293" customWidth="1"/>
    <col min="6390" max="6390" width="22.28515625" style="293" customWidth="1"/>
    <col min="6391" max="6391" width="23.5703125" style="293" customWidth="1"/>
    <col min="6392" max="6392" width="39" style="293" customWidth="1"/>
    <col min="6393" max="6393" width="36.42578125" style="293" customWidth="1"/>
    <col min="6394" max="6394" width="8" style="293" customWidth="1"/>
    <col min="6395" max="6395" width="15.5703125" style="293" customWidth="1"/>
    <col min="6396" max="6396" width="17.28515625" style="293" customWidth="1"/>
    <col min="6397" max="6397" width="18.85546875" style="293" customWidth="1"/>
    <col min="6398" max="6398" width="81" style="293" customWidth="1"/>
    <col min="6399" max="6399" width="14.85546875" style="293" customWidth="1"/>
    <col min="6400" max="6400" width="15.7109375" style="293" customWidth="1"/>
    <col min="6401" max="6401" width="17.5703125" style="293" customWidth="1"/>
    <col min="6402" max="6402" width="18.42578125" style="293" customWidth="1"/>
    <col min="6403" max="6403" width="16.5703125" style="293" customWidth="1"/>
    <col min="6404" max="6404" width="17.7109375" style="293" customWidth="1"/>
    <col min="6405" max="6405" width="17.85546875" style="293" customWidth="1"/>
    <col min="6406" max="6406" width="18.42578125" style="293" customWidth="1"/>
    <col min="6407" max="6407" width="15.42578125" style="293" customWidth="1"/>
    <col min="6408" max="6408" width="14.5703125" style="293" customWidth="1"/>
    <col min="6409" max="6409" width="15" style="293" customWidth="1"/>
    <col min="6410" max="6410" width="6.7109375" style="293" customWidth="1"/>
    <col min="6411" max="6411" width="14.28515625" style="293" customWidth="1"/>
    <col min="6412" max="6412" width="17.5703125" style="293" customWidth="1"/>
    <col min="6413" max="6413" width="27.7109375" style="293" customWidth="1"/>
    <col min="6414" max="6416" width="9.140625" style="293" customWidth="1"/>
    <col min="6417" max="6417" width="14.85546875" style="293" customWidth="1"/>
    <col min="6418" max="6418" width="13.85546875" style="293" customWidth="1"/>
    <col min="6419" max="6640" width="9.140625" style="293" customWidth="1"/>
    <col min="6641" max="6641" width="9" style="293"/>
    <col min="6642" max="6642" width="6.5703125" style="293" customWidth="1"/>
    <col min="6643" max="6643" width="79.5703125" style="293" customWidth="1"/>
    <col min="6644" max="6644" width="23.5703125" style="293" customWidth="1"/>
    <col min="6645" max="6645" width="27.85546875" style="293" customWidth="1"/>
    <col min="6646" max="6646" width="22.28515625" style="293" customWidth="1"/>
    <col min="6647" max="6647" width="23.5703125" style="293" customWidth="1"/>
    <col min="6648" max="6648" width="39" style="293" customWidth="1"/>
    <col min="6649" max="6649" width="36.42578125" style="293" customWidth="1"/>
    <col min="6650" max="6650" width="8" style="293" customWidth="1"/>
    <col min="6651" max="6651" width="15.5703125" style="293" customWidth="1"/>
    <col min="6652" max="6652" width="17.28515625" style="293" customWidth="1"/>
    <col min="6653" max="6653" width="18.85546875" style="293" customWidth="1"/>
    <col min="6654" max="6654" width="81" style="293" customWidth="1"/>
    <col min="6655" max="6655" width="14.85546875" style="293" customWidth="1"/>
    <col min="6656" max="6656" width="15.7109375" style="293" customWidth="1"/>
    <col min="6657" max="6657" width="17.5703125" style="293" customWidth="1"/>
    <col min="6658" max="6658" width="18.42578125" style="293" customWidth="1"/>
    <col min="6659" max="6659" width="16.5703125" style="293" customWidth="1"/>
    <col min="6660" max="6660" width="17.7109375" style="293" customWidth="1"/>
    <col min="6661" max="6661" width="17.85546875" style="293" customWidth="1"/>
    <col min="6662" max="6662" width="18.42578125" style="293" customWidth="1"/>
    <col min="6663" max="6663" width="15.42578125" style="293" customWidth="1"/>
    <col min="6664" max="6664" width="14.5703125" style="293" customWidth="1"/>
    <col min="6665" max="6665" width="15" style="293" customWidth="1"/>
    <col min="6666" max="6666" width="6.7109375" style="293" customWidth="1"/>
    <col min="6667" max="6667" width="14.28515625" style="293" customWidth="1"/>
    <col min="6668" max="6668" width="17.5703125" style="293" customWidth="1"/>
    <col min="6669" max="6669" width="27.7109375" style="293" customWidth="1"/>
    <col min="6670" max="6672" width="9.140625" style="293" customWidth="1"/>
    <col min="6673" max="6673" width="14.85546875" style="293" customWidth="1"/>
    <col min="6674" max="6674" width="13.85546875" style="293" customWidth="1"/>
    <col min="6675" max="6896" width="9.140625" style="293" customWidth="1"/>
    <col min="6897" max="6897" width="9" style="293"/>
    <col min="6898" max="6898" width="6.5703125" style="293" customWidth="1"/>
    <col min="6899" max="6899" width="79.5703125" style="293" customWidth="1"/>
    <col min="6900" max="6900" width="23.5703125" style="293" customWidth="1"/>
    <col min="6901" max="6901" width="27.85546875" style="293" customWidth="1"/>
    <col min="6902" max="6902" width="22.28515625" style="293" customWidth="1"/>
    <col min="6903" max="6903" width="23.5703125" style="293" customWidth="1"/>
    <col min="6904" max="6904" width="39" style="293" customWidth="1"/>
    <col min="6905" max="6905" width="36.42578125" style="293" customWidth="1"/>
    <col min="6906" max="6906" width="8" style="293" customWidth="1"/>
    <col min="6907" max="6907" width="15.5703125" style="293" customWidth="1"/>
    <col min="6908" max="6908" width="17.28515625" style="293" customWidth="1"/>
    <col min="6909" max="6909" width="18.85546875" style="293" customWidth="1"/>
    <col min="6910" max="6910" width="81" style="293" customWidth="1"/>
    <col min="6911" max="6911" width="14.85546875" style="293" customWidth="1"/>
    <col min="6912" max="6912" width="15.7109375" style="293" customWidth="1"/>
    <col min="6913" max="6913" width="17.5703125" style="293" customWidth="1"/>
    <col min="6914" max="6914" width="18.42578125" style="293" customWidth="1"/>
    <col min="6915" max="6915" width="16.5703125" style="293" customWidth="1"/>
    <col min="6916" max="6916" width="17.7109375" style="293" customWidth="1"/>
    <col min="6917" max="6917" width="17.85546875" style="293" customWidth="1"/>
    <col min="6918" max="6918" width="18.42578125" style="293" customWidth="1"/>
    <col min="6919" max="6919" width="15.42578125" style="293" customWidth="1"/>
    <col min="6920" max="6920" width="14.5703125" style="293" customWidth="1"/>
    <col min="6921" max="6921" width="15" style="293" customWidth="1"/>
    <col min="6922" max="6922" width="6.7109375" style="293" customWidth="1"/>
    <col min="6923" max="6923" width="14.28515625" style="293" customWidth="1"/>
    <col min="6924" max="6924" width="17.5703125" style="293" customWidth="1"/>
    <col min="6925" max="6925" width="27.7109375" style="293" customWidth="1"/>
    <col min="6926" max="6928" width="9.140625" style="293" customWidth="1"/>
    <col min="6929" max="6929" width="14.85546875" style="293" customWidth="1"/>
    <col min="6930" max="6930" width="13.85546875" style="293" customWidth="1"/>
    <col min="6931" max="7152" width="9.140625" style="293" customWidth="1"/>
    <col min="7153" max="7153" width="9" style="293"/>
    <col min="7154" max="7154" width="6.5703125" style="293" customWidth="1"/>
    <col min="7155" max="7155" width="79.5703125" style="293" customWidth="1"/>
    <col min="7156" max="7156" width="23.5703125" style="293" customWidth="1"/>
    <col min="7157" max="7157" width="27.85546875" style="293" customWidth="1"/>
    <col min="7158" max="7158" width="22.28515625" style="293" customWidth="1"/>
    <col min="7159" max="7159" width="23.5703125" style="293" customWidth="1"/>
    <col min="7160" max="7160" width="39" style="293" customWidth="1"/>
    <col min="7161" max="7161" width="36.42578125" style="293" customWidth="1"/>
    <col min="7162" max="7162" width="8" style="293" customWidth="1"/>
    <col min="7163" max="7163" width="15.5703125" style="293" customWidth="1"/>
    <col min="7164" max="7164" width="17.28515625" style="293" customWidth="1"/>
    <col min="7165" max="7165" width="18.85546875" style="293" customWidth="1"/>
    <col min="7166" max="7166" width="81" style="293" customWidth="1"/>
    <col min="7167" max="7167" width="14.85546875" style="293" customWidth="1"/>
    <col min="7168" max="7168" width="15.7109375" style="293" customWidth="1"/>
    <col min="7169" max="7169" width="17.5703125" style="293" customWidth="1"/>
    <col min="7170" max="7170" width="18.42578125" style="293" customWidth="1"/>
    <col min="7171" max="7171" width="16.5703125" style="293" customWidth="1"/>
    <col min="7172" max="7172" width="17.7109375" style="293" customWidth="1"/>
    <col min="7173" max="7173" width="17.85546875" style="293" customWidth="1"/>
    <col min="7174" max="7174" width="18.42578125" style="293" customWidth="1"/>
    <col min="7175" max="7175" width="15.42578125" style="293" customWidth="1"/>
    <col min="7176" max="7176" width="14.5703125" style="293" customWidth="1"/>
    <col min="7177" max="7177" width="15" style="293" customWidth="1"/>
    <col min="7178" max="7178" width="6.7109375" style="293" customWidth="1"/>
    <col min="7179" max="7179" width="14.28515625" style="293" customWidth="1"/>
    <col min="7180" max="7180" width="17.5703125" style="293" customWidth="1"/>
    <col min="7181" max="7181" width="27.7109375" style="293" customWidth="1"/>
    <col min="7182" max="7184" width="9.140625" style="293" customWidth="1"/>
    <col min="7185" max="7185" width="14.85546875" style="293" customWidth="1"/>
    <col min="7186" max="7186" width="13.85546875" style="293" customWidth="1"/>
    <col min="7187" max="7408" width="9.140625" style="293" customWidth="1"/>
    <col min="7409" max="7409" width="9" style="293"/>
    <col min="7410" max="7410" width="6.5703125" style="293" customWidth="1"/>
    <col min="7411" max="7411" width="79.5703125" style="293" customWidth="1"/>
    <col min="7412" max="7412" width="23.5703125" style="293" customWidth="1"/>
    <col min="7413" max="7413" width="27.85546875" style="293" customWidth="1"/>
    <col min="7414" max="7414" width="22.28515625" style="293" customWidth="1"/>
    <col min="7415" max="7415" width="23.5703125" style="293" customWidth="1"/>
    <col min="7416" max="7416" width="39" style="293" customWidth="1"/>
    <col min="7417" max="7417" width="36.42578125" style="293" customWidth="1"/>
    <col min="7418" max="7418" width="8" style="293" customWidth="1"/>
    <col min="7419" max="7419" width="15.5703125" style="293" customWidth="1"/>
    <col min="7420" max="7420" width="17.28515625" style="293" customWidth="1"/>
    <col min="7421" max="7421" width="18.85546875" style="293" customWidth="1"/>
    <col min="7422" max="7422" width="81" style="293" customWidth="1"/>
    <col min="7423" max="7423" width="14.85546875" style="293" customWidth="1"/>
    <col min="7424" max="7424" width="15.7109375" style="293" customWidth="1"/>
    <col min="7425" max="7425" width="17.5703125" style="293" customWidth="1"/>
    <col min="7426" max="7426" width="18.42578125" style="293" customWidth="1"/>
    <col min="7427" max="7427" width="16.5703125" style="293" customWidth="1"/>
    <col min="7428" max="7428" width="17.7109375" style="293" customWidth="1"/>
    <col min="7429" max="7429" width="17.85546875" style="293" customWidth="1"/>
    <col min="7430" max="7430" width="18.42578125" style="293" customWidth="1"/>
    <col min="7431" max="7431" width="15.42578125" style="293" customWidth="1"/>
    <col min="7432" max="7432" width="14.5703125" style="293" customWidth="1"/>
    <col min="7433" max="7433" width="15" style="293" customWidth="1"/>
    <col min="7434" max="7434" width="6.7109375" style="293" customWidth="1"/>
    <col min="7435" max="7435" width="14.28515625" style="293" customWidth="1"/>
    <col min="7436" max="7436" width="17.5703125" style="293" customWidth="1"/>
    <col min="7437" max="7437" width="27.7109375" style="293" customWidth="1"/>
    <col min="7438" max="7440" width="9.140625" style="293" customWidth="1"/>
    <col min="7441" max="7441" width="14.85546875" style="293" customWidth="1"/>
    <col min="7442" max="7442" width="13.85546875" style="293" customWidth="1"/>
    <col min="7443" max="7664" width="9.140625" style="293" customWidth="1"/>
    <col min="7665" max="7665" width="9" style="293"/>
    <col min="7666" max="7666" width="6.5703125" style="293" customWidth="1"/>
    <col min="7667" max="7667" width="79.5703125" style="293" customWidth="1"/>
    <col min="7668" max="7668" width="23.5703125" style="293" customWidth="1"/>
    <col min="7669" max="7669" width="27.85546875" style="293" customWidth="1"/>
    <col min="7670" max="7670" width="22.28515625" style="293" customWidth="1"/>
    <col min="7671" max="7671" width="23.5703125" style="293" customWidth="1"/>
    <col min="7672" max="7672" width="39" style="293" customWidth="1"/>
    <col min="7673" max="7673" width="36.42578125" style="293" customWidth="1"/>
    <col min="7674" max="7674" width="8" style="293" customWidth="1"/>
    <col min="7675" max="7675" width="15.5703125" style="293" customWidth="1"/>
    <col min="7676" max="7676" width="17.28515625" style="293" customWidth="1"/>
    <col min="7677" max="7677" width="18.85546875" style="293" customWidth="1"/>
    <col min="7678" max="7678" width="81" style="293" customWidth="1"/>
    <col min="7679" max="7679" width="14.85546875" style="293" customWidth="1"/>
    <col min="7680" max="7680" width="15.7109375" style="293" customWidth="1"/>
    <col min="7681" max="7681" width="17.5703125" style="293" customWidth="1"/>
    <col min="7682" max="7682" width="18.42578125" style="293" customWidth="1"/>
    <col min="7683" max="7683" width="16.5703125" style="293" customWidth="1"/>
    <col min="7684" max="7684" width="17.7109375" style="293" customWidth="1"/>
    <col min="7685" max="7685" width="17.85546875" style="293" customWidth="1"/>
    <col min="7686" max="7686" width="18.42578125" style="293" customWidth="1"/>
    <col min="7687" max="7687" width="15.42578125" style="293" customWidth="1"/>
    <col min="7688" max="7688" width="14.5703125" style="293" customWidth="1"/>
    <col min="7689" max="7689" width="15" style="293" customWidth="1"/>
    <col min="7690" max="7690" width="6.7109375" style="293" customWidth="1"/>
    <col min="7691" max="7691" width="14.28515625" style="293" customWidth="1"/>
    <col min="7692" max="7692" width="17.5703125" style="293" customWidth="1"/>
    <col min="7693" max="7693" width="27.7109375" style="293" customWidth="1"/>
    <col min="7694" max="7696" width="9.140625" style="293" customWidth="1"/>
    <col min="7697" max="7697" width="14.85546875" style="293" customWidth="1"/>
    <col min="7698" max="7698" width="13.85546875" style="293" customWidth="1"/>
    <col min="7699" max="7920" width="9.140625" style="293" customWidth="1"/>
    <col min="7921" max="7921" width="9" style="293"/>
    <col min="7922" max="7922" width="6.5703125" style="293" customWidth="1"/>
    <col min="7923" max="7923" width="79.5703125" style="293" customWidth="1"/>
    <col min="7924" max="7924" width="23.5703125" style="293" customWidth="1"/>
    <col min="7925" max="7925" width="27.85546875" style="293" customWidth="1"/>
    <col min="7926" max="7926" width="22.28515625" style="293" customWidth="1"/>
    <col min="7927" max="7927" width="23.5703125" style="293" customWidth="1"/>
    <col min="7928" max="7928" width="39" style="293" customWidth="1"/>
    <col min="7929" max="7929" width="36.42578125" style="293" customWidth="1"/>
    <col min="7930" max="7930" width="8" style="293" customWidth="1"/>
    <col min="7931" max="7931" width="15.5703125" style="293" customWidth="1"/>
    <col min="7932" max="7932" width="17.28515625" style="293" customWidth="1"/>
    <col min="7933" max="7933" width="18.85546875" style="293" customWidth="1"/>
    <col min="7934" max="7934" width="81" style="293" customWidth="1"/>
    <col min="7935" max="7935" width="14.85546875" style="293" customWidth="1"/>
    <col min="7936" max="7936" width="15.7109375" style="293" customWidth="1"/>
    <col min="7937" max="7937" width="17.5703125" style="293" customWidth="1"/>
    <col min="7938" max="7938" width="18.42578125" style="293" customWidth="1"/>
    <col min="7939" max="7939" width="16.5703125" style="293" customWidth="1"/>
    <col min="7940" max="7940" width="17.7109375" style="293" customWidth="1"/>
    <col min="7941" max="7941" width="17.85546875" style="293" customWidth="1"/>
    <col min="7942" max="7942" width="18.42578125" style="293" customWidth="1"/>
    <col min="7943" max="7943" width="15.42578125" style="293" customWidth="1"/>
    <col min="7944" max="7944" width="14.5703125" style="293" customWidth="1"/>
    <col min="7945" max="7945" width="15" style="293" customWidth="1"/>
    <col min="7946" max="7946" width="6.7109375" style="293" customWidth="1"/>
    <col min="7947" max="7947" width="14.28515625" style="293" customWidth="1"/>
    <col min="7948" max="7948" width="17.5703125" style="293" customWidth="1"/>
    <col min="7949" max="7949" width="27.7109375" style="293" customWidth="1"/>
    <col min="7950" max="7952" width="9.140625" style="293" customWidth="1"/>
    <col min="7953" max="7953" width="14.85546875" style="293" customWidth="1"/>
    <col min="7954" max="7954" width="13.85546875" style="293" customWidth="1"/>
    <col min="7955" max="8176" width="9.140625" style="293" customWidth="1"/>
    <col min="8177" max="8177" width="9" style="293"/>
    <col min="8178" max="8178" width="6.5703125" style="293" customWidth="1"/>
    <col min="8179" max="8179" width="79.5703125" style="293" customWidth="1"/>
    <col min="8180" max="8180" width="23.5703125" style="293" customWidth="1"/>
    <col min="8181" max="8181" width="27.85546875" style="293" customWidth="1"/>
    <col min="8182" max="8182" width="22.28515625" style="293" customWidth="1"/>
    <col min="8183" max="8183" width="23.5703125" style="293" customWidth="1"/>
    <col min="8184" max="8184" width="39" style="293" customWidth="1"/>
    <col min="8185" max="8185" width="36.42578125" style="293" customWidth="1"/>
    <col min="8186" max="8186" width="8" style="293" customWidth="1"/>
    <col min="8187" max="8187" width="15.5703125" style="293" customWidth="1"/>
    <col min="8188" max="8188" width="17.28515625" style="293" customWidth="1"/>
    <col min="8189" max="8189" width="18.85546875" style="293" customWidth="1"/>
    <col min="8190" max="8190" width="81" style="293" customWidth="1"/>
    <col min="8191" max="8191" width="14.85546875" style="293" customWidth="1"/>
    <col min="8192" max="8192" width="15.7109375" style="293" customWidth="1"/>
    <col min="8193" max="8193" width="17.5703125" style="293" customWidth="1"/>
    <col min="8194" max="8194" width="18.42578125" style="293" customWidth="1"/>
    <col min="8195" max="8195" width="16.5703125" style="293" customWidth="1"/>
    <col min="8196" max="8196" width="17.7109375" style="293" customWidth="1"/>
    <col min="8197" max="8197" width="17.85546875" style="293" customWidth="1"/>
    <col min="8198" max="8198" width="18.42578125" style="293" customWidth="1"/>
    <col min="8199" max="8199" width="15.42578125" style="293" customWidth="1"/>
    <col min="8200" max="8200" width="14.5703125" style="293" customWidth="1"/>
    <col min="8201" max="8201" width="15" style="293" customWidth="1"/>
    <col min="8202" max="8202" width="6.7109375" style="293" customWidth="1"/>
    <col min="8203" max="8203" width="14.28515625" style="293" customWidth="1"/>
    <col min="8204" max="8204" width="17.5703125" style="293" customWidth="1"/>
    <col min="8205" max="8205" width="27.7109375" style="293" customWidth="1"/>
    <col min="8206" max="8208" width="9.140625" style="293" customWidth="1"/>
    <col min="8209" max="8209" width="14.85546875" style="293" customWidth="1"/>
    <col min="8210" max="8210" width="13.85546875" style="293" customWidth="1"/>
    <col min="8211" max="8432" width="9.140625" style="293" customWidth="1"/>
    <col min="8433" max="8433" width="9" style="293"/>
    <col min="8434" max="8434" width="6.5703125" style="293" customWidth="1"/>
    <col min="8435" max="8435" width="79.5703125" style="293" customWidth="1"/>
    <col min="8436" max="8436" width="23.5703125" style="293" customWidth="1"/>
    <col min="8437" max="8437" width="27.85546875" style="293" customWidth="1"/>
    <col min="8438" max="8438" width="22.28515625" style="293" customWidth="1"/>
    <col min="8439" max="8439" width="23.5703125" style="293" customWidth="1"/>
    <col min="8440" max="8440" width="39" style="293" customWidth="1"/>
    <col min="8441" max="8441" width="36.42578125" style="293" customWidth="1"/>
    <col min="8442" max="8442" width="8" style="293" customWidth="1"/>
    <col min="8443" max="8443" width="15.5703125" style="293" customWidth="1"/>
    <col min="8444" max="8444" width="17.28515625" style="293" customWidth="1"/>
    <col min="8445" max="8445" width="18.85546875" style="293" customWidth="1"/>
    <col min="8446" max="8446" width="81" style="293" customWidth="1"/>
    <col min="8447" max="8447" width="14.85546875" style="293" customWidth="1"/>
    <col min="8448" max="8448" width="15.7109375" style="293" customWidth="1"/>
    <col min="8449" max="8449" width="17.5703125" style="293" customWidth="1"/>
    <col min="8450" max="8450" width="18.42578125" style="293" customWidth="1"/>
    <col min="8451" max="8451" width="16.5703125" style="293" customWidth="1"/>
    <col min="8452" max="8452" width="17.7109375" style="293" customWidth="1"/>
    <col min="8453" max="8453" width="17.85546875" style="293" customWidth="1"/>
    <col min="8454" max="8454" width="18.42578125" style="293" customWidth="1"/>
    <col min="8455" max="8455" width="15.42578125" style="293" customWidth="1"/>
    <col min="8456" max="8456" width="14.5703125" style="293" customWidth="1"/>
    <col min="8457" max="8457" width="15" style="293" customWidth="1"/>
    <col min="8458" max="8458" width="6.7109375" style="293" customWidth="1"/>
    <col min="8459" max="8459" width="14.28515625" style="293" customWidth="1"/>
    <col min="8460" max="8460" width="17.5703125" style="293" customWidth="1"/>
    <col min="8461" max="8461" width="27.7109375" style="293" customWidth="1"/>
    <col min="8462" max="8464" width="9.140625" style="293" customWidth="1"/>
    <col min="8465" max="8465" width="14.85546875" style="293" customWidth="1"/>
    <col min="8466" max="8466" width="13.85546875" style="293" customWidth="1"/>
    <col min="8467" max="8688" width="9.140625" style="293" customWidth="1"/>
    <col min="8689" max="8689" width="9" style="293"/>
    <col min="8690" max="8690" width="6.5703125" style="293" customWidth="1"/>
    <col min="8691" max="8691" width="79.5703125" style="293" customWidth="1"/>
    <col min="8692" max="8692" width="23.5703125" style="293" customWidth="1"/>
    <col min="8693" max="8693" width="27.85546875" style="293" customWidth="1"/>
    <col min="8694" max="8694" width="22.28515625" style="293" customWidth="1"/>
    <col min="8695" max="8695" width="23.5703125" style="293" customWidth="1"/>
    <col min="8696" max="8696" width="39" style="293" customWidth="1"/>
    <col min="8697" max="8697" width="36.42578125" style="293" customWidth="1"/>
    <col min="8698" max="8698" width="8" style="293" customWidth="1"/>
    <col min="8699" max="8699" width="15.5703125" style="293" customWidth="1"/>
    <col min="8700" max="8700" width="17.28515625" style="293" customWidth="1"/>
    <col min="8701" max="8701" width="18.85546875" style="293" customWidth="1"/>
    <col min="8702" max="8702" width="81" style="293" customWidth="1"/>
    <col min="8703" max="8703" width="14.85546875" style="293" customWidth="1"/>
    <col min="8704" max="8704" width="15.7109375" style="293" customWidth="1"/>
    <col min="8705" max="8705" width="17.5703125" style="293" customWidth="1"/>
    <col min="8706" max="8706" width="18.42578125" style="293" customWidth="1"/>
    <col min="8707" max="8707" width="16.5703125" style="293" customWidth="1"/>
    <col min="8708" max="8708" width="17.7109375" style="293" customWidth="1"/>
    <col min="8709" max="8709" width="17.85546875" style="293" customWidth="1"/>
    <col min="8710" max="8710" width="18.42578125" style="293" customWidth="1"/>
    <col min="8711" max="8711" width="15.42578125" style="293" customWidth="1"/>
    <col min="8712" max="8712" width="14.5703125" style="293" customWidth="1"/>
    <col min="8713" max="8713" width="15" style="293" customWidth="1"/>
    <col min="8714" max="8714" width="6.7109375" style="293" customWidth="1"/>
    <col min="8715" max="8715" width="14.28515625" style="293" customWidth="1"/>
    <col min="8716" max="8716" width="17.5703125" style="293" customWidth="1"/>
    <col min="8717" max="8717" width="27.7109375" style="293" customWidth="1"/>
    <col min="8718" max="8720" width="9.140625" style="293" customWidth="1"/>
    <col min="8721" max="8721" width="14.85546875" style="293" customWidth="1"/>
    <col min="8722" max="8722" width="13.85546875" style="293" customWidth="1"/>
    <col min="8723" max="8944" width="9.140625" style="293" customWidth="1"/>
    <col min="8945" max="8945" width="9" style="293"/>
    <col min="8946" max="8946" width="6.5703125" style="293" customWidth="1"/>
    <col min="8947" max="8947" width="79.5703125" style="293" customWidth="1"/>
    <col min="8948" max="8948" width="23.5703125" style="293" customWidth="1"/>
    <col min="8949" max="8949" width="27.85546875" style="293" customWidth="1"/>
    <col min="8950" max="8950" width="22.28515625" style="293" customWidth="1"/>
    <col min="8951" max="8951" width="23.5703125" style="293" customWidth="1"/>
    <col min="8952" max="8952" width="39" style="293" customWidth="1"/>
    <col min="8953" max="8953" width="36.42578125" style="293" customWidth="1"/>
    <col min="8954" max="8954" width="8" style="293" customWidth="1"/>
    <col min="8955" max="8955" width="15.5703125" style="293" customWidth="1"/>
    <col min="8956" max="8956" width="17.28515625" style="293" customWidth="1"/>
    <col min="8957" max="8957" width="18.85546875" style="293" customWidth="1"/>
    <col min="8958" max="8958" width="81" style="293" customWidth="1"/>
    <col min="8959" max="8959" width="14.85546875" style="293" customWidth="1"/>
    <col min="8960" max="8960" width="15.7109375" style="293" customWidth="1"/>
    <col min="8961" max="8961" width="17.5703125" style="293" customWidth="1"/>
    <col min="8962" max="8962" width="18.42578125" style="293" customWidth="1"/>
    <col min="8963" max="8963" width="16.5703125" style="293" customWidth="1"/>
    <col min="8964" max="8964" width="17.7109375" style="293" customWidth="1"/>
    <col min="8965" max="8965" width="17.85546875" style="293" customWidth="1"/>
    <col min="8966" max="8966" width="18.42578125" style="293" customWidth="1"/>
    <col min="8967" max="8967" width="15.42578125" style="293" customWidth="1"/>
    <col min="8968" max="8968" width="14.5703125" style="293" customWidth="1"/>
    <col min="8969" max="8969" width="15" style="293" customWidth="1"/>
    <col min="8970" max="8970" width="6.7109375" style="293" customWidth="1"/>
    <col min="8971" max="8971" width="14.28515625" style="293" customWidth="1"/>
    <col min="8972" max="8972" width="17.5703125" style="293" customWidth="1"/>
    <col min="8973" max="8973" width="27.7109375" style="293" customWidth="1"/>
    <col min="8974" max="8976" width="9.140625" style="293" customWidth="1"/>
    <col min="8977" max="8977" width="14.85546875" style="293" customWidth="1"/>
    <col min="8978" max="8978" width="13.85546875" style="293" customWidth="1"/>
    <col min="8979" max="9200" width="9.140625" style="293" customWidth="1"/>
    <col min="9201" max="9201" width="9" style="293"/>
    <col min="9202" max="9202" width="6.5703125" style="293" customWidth="1"/>
    <col min="9203" max="9203" width="79.5703125" style="293" customWidth="1"/>
    <col min="9204" max="9204" width="23.5703125" style="293" customWidth="1"/>
    <col min="9205" max="9205" width="27.85546875" style="293" customWidth="1"/>
    <col min="9206" max="9206" width="22.28515625" style="293" customWidth="1"/>
    <col min="9207" max="9207" width="23.5703125" style="293" customWidth="1"/>
    <col min="9208" max="9208" width="39" style="293" customWidth="1"/>
    <col min="9209" max="9209" width="36.42578125" style="293" customWidth="1"/>
    <col min="9210" max="9210" width="8" style="293" customWidth="1"/>
    <col min="9211" max="9211" width="15.5703125" style="293" customWidth="1"/>
    <col min="9212" max="9212" width="17.28515625" style="293" customWidth="1"/>
    <col min="9213" max="9213" width="18.85546875" style="293" customWidth="1"/>
    <col min="9214" max="9214" width="81" style="293" customWidth="1"/>
    <col min="9215" max="9215" width="14.85546875" style="293" customWidth="1"/>
    <col min="9216" max="9216" width="15.7109375" style="293" customWidth="1"/>
    <col min="9217" max="9217" width="17.5703125" style="293" customWidth="1"/>
    <col min="9218" max="9218" width="18.42578125" style="293" customWidth="1"/>
    <col min="9219" max="9219" width="16.5703125" style="293" customWidth="1"/>
    <col min="9220" max="9220" width="17.7109375" style="293" customWidth="1"/>
    <col min="9221" max="9221" width="17.85546875" style="293" customWidth="1"/>
    <col min="9222" max="9222" width="18.42578125" style="293" customWidth="1"/>
    <col min="9223" max="9223" width="15.42578125" style="293" customWidth="1"/>
    <col min="9224" max="9224" width="14.5703125" style="293" customWidth="1"/>
    <col min="9225" max="9225" width="15" style="293" customWidth="1"/>
    <col min="9226" max="9226" width="6.7109375" style="293" customWidth="1"/>
    <col min="9227" max="9227" width="14.28515625" style="293" customWidth="1"/>
    <col min="9228" max="9228" width="17.5703125" style="293" customWidth="1"/>
    <col min="9229" max="9229" width="27.7109375" style="293" customWidth="1"/>
    <col min="9230" max="9232" width="9.140625" style="293" customWidth="1"/>
    <col min="9233" max="9233" width="14.85546875" style="293" customWidth="1"/>
    <col min="9234" max="9234" width="13.85546875" style="293" customWidth="1"/>
    <col min="9235" max="9456" width="9.140625" style="293" customWidth="1"/>
    <col min="9457" max="9457" width="9" style="293"/>
    <col min="9458" max="9458" width="6.5703125" style="293" customWidth="1"/>
    <col min="9459" max="9459" width="79.5703125" style="293" customWidth="1"/>
    <col min="9460" max="9460" width="23.5703125" style="293" customWidth="1"/>
    <col min="9461" max="9461" width="27.85546875" style="293" customWidth="1"/>
    <col min="9462" max="9462" width="22.28515625" style="293" customWidth="1"/>
    <col min="9463" max="9463" width="23.5703125" style="293" customWidth="1"/>
    <col min="9464" max="9464" width="39" style="293" customWidth="1"/>
    <col min="9465" max="9465" width="36.42578125" style="293" customWidth="1"/>
    <col min="9466" max="9466" width="8" style="293" customWidth="1"/>
    <col min="9467" max="9467" width="15.5703125" style="293" customWidth="1"/>
    <col min="9468" max="9468" width="17.28515625" style="293" customWidth="1"/>
    <col min="9469" max="9469" width="18.85546875" style="293" customWidth="1"/>
    <col min="9470" max="9470" width="81" style="293" customWidth="1"/>
    <col min="9471" max="9471" width="14.85546875" style="293" customWidth="1"/>
    <col min="9472" max="9472" width="15.7109375" style="293" customWidth="1"/>
    <col min="9473" max="9473" width="17.5703125" style="293" customWidth="1"/>
    <col min="9474" max="9474" width="18.42578125" style="293" customWidth="1"/>
    <col min="9475" max="9475" width="16.5703125" style="293" customWidth="1"/>
    <col min="9476" max="9476" width="17.7109375" style="293" customWidth="1"/>
    <col min="9477" max="9477" width="17.85546875" style="293" customWidth="1"/>
    <col min="9478" max="9478" width="18.42578125" style="293" customWidth="1"/>
    <col min="9479" max="9479" width="15.42578125" style="293" customWidth="1"/>
    <col min="9480" max="9480" width="14.5703125" style="293" customWidth="1"/>
    <col min="9481" max="9481" width="15" style="293" customWidth="1"/>
    <col min="9482" max="9482" width="6.7109375" style="293" customWidth="1"/>
    <col min="9483" max="9483" width="14.28515625" style="293" customWidth="1"/>
    <col min="9484" max="9484" width="17.5703125" style="293" customWidth="1"/>
    <col min="9485" max="9485" width="27.7109375" style="293" customWidth="1"/>
    <col min="9486" max="9488" width="9.140625" style="293" customWidth="1"/>
    <col min="9489" max="9489" width="14.85546875" style="293" customWidth="1"/>
    <col min="9490" max="9490" width="13.85546875" style="293" customWidth="1"/>
    <col min="9491" max="9712" width="9.140625" style="293" customWidth="1"/>
    <col min="9713" max="9713" width="9" style="293"/>
    <col min="9714" max="9714" width="6.5703125" style="293" customWidth="1"/>
    <col min="9715" max="9715" width="79.5703125" style="293" customWidth="1"/>
    <col min="9716" max="9716" width="23.5703125" style="293" customWidth="1"/>
    <col min="9717" max="9717" width="27.85546875" style="293" customWidth="1"/>
    <col min="9718" max="9718" width="22.28515625" style="293" customWidth="1"/>
    <col min="9719" max="9719" width="23.5703125" style="293" customWidth="1"/>
    <col min="9720" max="9720" width="39" style="293" customWidth="1"/>
    <col min="9721" max="9721" width="36.42578125" style="293" customWidth="1"/>
    <col min="9722" max="9722" width="8" style="293" customWidth="1"/>
    <col min="9723" max="9723" width="15.5703125" style="293" customWidth="1"/>
    <col min="9724" max="9724" width="17.28515625" style="293" customWidth="1"/>
    <col min="9725" max="9725" width="18.85546875" style="293" customWidth="1"/>
    <col min="9726" max="9726" width="81" style="293" customWidth="1"/>
    <col min="9727" max="9727" width="14.85546875" style="293" customWidth="1"/>
    <col min="9728" max="9728" width="15.7109375" style="293" customWidth="1"/>
    <col min="9729" max="9729" width="17.5703125" style="293" customWidth="1"/>
    <col min="9730" max="9730" width="18.42578125" style="293" customWidth="1"/>
    <col min="9731" max="9731" width="16.5703125" style="293" customWidth="1"/>
    <col min="9732" max="9732" width="17.7109375" style="293" customWidth="1"/>
    <col min="9733" max="9733" width="17.85546875" style="293" customWidth="1"/>
    <col min="9734" max="9734" width="18.42578125" style="293" customWidth="1"/>
    <col min="9735" max="9735" width="15.42578125" style="293" customWidth="1"/>
    <col min="9736" max="9736" width="14.5703125" style="293" customWidth="1"/>
    <col min="9737" max="9737" width="15" style="293" customWidth="1"/>
    <col min="9738" max="9738" width="6.7109375" style="293" customWidth="1"/>
    <col min="9739" max="9739" width="14.28515625" style="293" customWidth="1"/>
    <col min="9740" max="9740" width="17.5703125" style="293" customWidth="1"/>
    <col min="9741" max="9741" width="27.7109375" style="293" customWidth="1"/>
    <col min="9742" max="9744" width="9.140625" style="293" customWidth="1"/>
    <col min="9745" max="9745" width="14.85546875" style="293" customWidth="1"/>
    <col min="9746" max="9746" width="13.85546875" style="293" customWidth="1"/>
    <col min="9747" max="9968" width="9.140625" style="293" customWidth="1"/>
    <col min="9969" max="9969" width="9" style="293"/>
    <col min="9970" max="9970" width="6.5703125" style="293" customWidth="1"/>
    <col min="9971" max="9971" width="79.5703125" style="293" customWidth="1"/>
    <col min="9972" max="9972" width="23.5703125" style="293" customWidth="1"/>
    <col min="9973" max="9973" width="27.85546875" style="293" customWidth="1"/>
    <col min="9974" max="9974" width="22.28515625" style="293" customWidth="1"/>
    <col min="9975" max="9975" width="23.5703125" style="293" customWidth="1"/>
    <col min="9976" max="9976" width="39" style="293" customWidth="1"/>
    <col min="9977" max="9977" width="36.42578125" style="293" customWidth="1"/>
    <col min="9978" max="9978" width="8" style="293" customWidth="1"/>
    <col min="9979" max="9979" width="15.5703125" style="293" customWidth="1"/>
    <col min="9980" max="9980" width="17.28515625" style="293" customWidth="1"/>
    <col min="9981" max="9981" width="18.85546875" style="293" customWidth="1"/>
    <col min="9982" max="9982" width="81" style="293" customWidth="1"/>
    <col min="9983" max="9983" width="14.85546875" style="293" customWidth="1"/>
    <col min="9984" max="9984" width="15.7109375" style="293" customWidth="1"/>
    <col min="9985" max="9985" width="17.5703125" style="293" customWidth="1"/>
    <col min="9986" max="9986" width="18.42578125" style="293" customWidth="1"/>
    <col min="9987" max="9987" width="16.5703125" style="293" customWidth="1"/>
    <col min="9988" max="9988" width="17.7109375" style="293" customWidth="1"/>
    <col min="9989" max="9989" width="17.85546875" style="293" customWidth="1"/>
    <col min="9990" max="9990" width="18.42578125" style="293" customWidth="1"/>
    <col min="9991" max="9991" width="15.42578125" style="293" customWidth="1"/>
    <col min="9992" max="9992" width="14.5703125" style="293" customWidth="1"/>
    <col min="9993" max="9993" width="15" style="293" customWidth="1"/>
    <col min="9994" max="9994" width="6.7109375" style="293" customWidth="1"/>
    <col min="9995" max="9995" width="14.28515625" style="293" customWidth="1"/>
    <col min="9996" max="9996" width="17.5703125" style="293" customWidth="1"/>
    <col min="9997" max="9997" width="27.7109375" style="293" customWidth="1"/>
    <col min="9998" max="10000" width="9.140625" style="293" customWidth="1"/>
    <col min="10001" max="10001" width="14.85546875" style="293" customWidth="1"/>
    <col min="10002" max="10002" width="13.85546875" style="293" customWidth="1"/>
    <col min="10003" max="10224" width="9.140625" style="293" customWidth="1"/>
    <col min="10225" max="10225" width="9" style="293"/>
    <col min="10226" max="10226" width="6.5703125" style="293" customWidth="1"/>
    <col min="10227" max="10227" width="79.5703125" style="293" customWidth="1"/>
    <col min="10228" max="10228" width="23.5703125" style="293" customWidth="1"/>
    <col min="10229" max="10229" width="27.85546875" style="293" customWidth="1"/>
    <col min="10230" max="10230" width="22.28515625" style="293" customWidth="1"/>
    <col min="10231" max="10231" width="23.5703125" style="293" customWidth="1"/>
    <col min="10232" max="10232" width="39" style="293" customWidth="1"/>
    <col min="10233" max="10233" width="36.42578125" style="293" customWidth="1"/>
    <col min="10234" max="10234" width="8" style="293" customWidth="1"/>
    <col min="10235" max="10235" width="15.5703125" style="293" customWidth="1"/>
    <col min="10236" max="10236" width="17.28515625" style="293" customWidth="1"/>
    <col min="10237" max="10237" width="18.85546875" style="293" customWidth="1"/>
    <col min="10238" max="10238" width="81" style="293" customWidth="1"/>
    <col min="10239" max="10239" width="14.85546875" style="293" customWidth="1"/>
    <col min="10240" max="10240" width="15.7109375" style="293" customWidth="1"/>
    <col min="10241" max="10241" width="17.5703125" style="293" customWidth="1"/>
    <col min="10242" max="10242" width="18.42578125" style="293" customWidth="1"/>
    <col min="10243" max="10243" width="16.5703125" style="293" customWidth="1"/>
    <col min="10244" max="10244" width="17.7109375" style="293" customWidth="1"/>
    <col min="10245" max="10245" width="17.85546875" style="293" customWidth="1"/>
    <col min="10246" max="10246" width="18.42578125" style="293" customWidth="1"/>
    <col min="10247" max="10247" width="15.42578125" style="293" customWidth="1"/>
    <col min="10248" max="10248" width="14.5703125" style="293" customWidth="1"/>
    <col min="10249" max="10249" width="15" style="293" customWidth="1"/>
    <col min="10250" max="10250" width="6.7109375" style="293" customWidth="1"/>
    <col min="10251" max="10251" width="14.28515625" style="293" customWidth="1"/>
    <col min="10252" max="10252" width="17.5703125" style="293" customWidth="1"/>
    <col min="10253" max="10253" width="27.7109375" style="293" customWidth="1"/>
    <col min="10254" max="10256" width="9.140625" style="293" customWidth="1"/>
    <col min="10257" max="10257" width="14.85546875" style="293" customWidth="1"/>
    <col min="10258" max="10258" width="13.85546875" style="293" customWidth="1"/>
    <col min="10259" max="10480" width="9.140625" style="293" customWidth="1"/>
    <col min="10481" max="10481" width="9" style="293"/>
    <col min="10482" max="10482" width="6.5703125" style="293" customWidth="1"/>
    <col min="10483" max="10483" width="79.5703125" style="293" customWidth="1"/>
    <col min="10484" max="10484" width="23.5703125" style="293" customWidth="1"/>
    <col min="10485" max="10485" width="27.85546875" style="293" customWidth="1"/>
    <col min="10486" max="10486" width="22.28515625" style="293" customWidth="1"/>
    <col min="10487" max="10487" width="23.5703125" style="293" customWidth="1"/>
    <col min="10488" max="10488" width="39" style="293" customWidth="1"/>
    <col min="10489" max="10489" width="36.42578125" style="293" customWidth="1"/>
    <col min="10490" max="10490" width="8" style="293" customWidth="1"/>
    <col min="10491" max="10491" width="15.5703125" style="293" customWidth="1"/>
    <col min="10492" max="10492" width="17.28515625" style="293" customWidth="1"/>
    <col min="10493" max="10493" width="18.85546875" style="293" customWidth="1"/>
    <col min="10494" max="10494" width="81" style="293" customWidth="1"/>
    <col min="10495" max="10495" width="14.85546875" style="293" customWidth="1"/>
    <col min="10496" max="10496" width="15.7109375" style="293" customWidth="1"/>
    <col min="10497" max="10497" width="17.5703125" style="293" customWidth="1"/>
    <col min="10498" max="10498" width="18.42578125" style="293" customWidth="1"/>
    <col min="10499" max="10499" width="16.5703125" style="293" customWidth="1"/>
    <col min="10500" max="10500" width="17.7109375" style="293" customWidth="1"/>
    <col min="10501" max="10501" width="17.85546875" style="293" customWidth="1"/>
    <col min="10502" max="10502" width="18.42578125" style="293" customWidth="1"/>
    <col min="10503" max="10503" width="15.42578125" style="293" customWidth="1"/>
    <col min="10504" max="10504" width="14.5703125" style="293" customWidth="1"/>
    <col min="10505" max="10505" width="15" style="293" customWidth="1"/>
    <col min="10506" max="10506" width="6.7109375" style="293" customWidth="1"/>
    <col min="10507" max="10507" width="14.28515625" style="293" customWidth="1"/>
    <col min="10508" max="10508" width="17.5703125" style="293" customWidth="1"/>
    <col min="10509" max="10509" width="27.7109375" style="293" customWidth="1"/>
    <col min="10510" max="10512" width="9.140625" style="293" customWidth="1"/>
    <col min="10513" max="10513" width="14.85546875" style="293" customWidth="1"/>
    <col min="10514" max="10514" width="13.85546875" style="293" customWidth="1"/>
    <col min="10515" max="10736" width="9.140625" style="293" customWidth="1"/>
    <col min="10737" max="10737" width="9" style="293"/>
    <col min="10738" max="10738" width="6.5703125" style="293" customWidth="1"/>
    <col min="10739" max="10739" width="79.5703125" style="293" customWidth="1"/>
    <col min="10740" max="10740" width="23.5703125" style="293" customWidth="1"/>
    <col min="10741" max="10741" width="27.85546875" style="293" customWidth="1"/>
    <col min="10742" max="10742" width="22.28515625" style="293" customWidth="1"/>
    <col min="10743" max="10743" width="23.5703125" style="293" customWidth="1"/>
    <col min="10744" max="10744" width="39" style="293" customWidth="1"/>
    <col min="10745" max="10745" width="36.42578125" style="293" customWidth="1"/>
    <col min="10746" max="10746" width="8" style="293" customWidth="1"/>
    <col min="10747" max="10747" width="15.5703125" style="293" customWidth="1"/>
    <col min="10748" max="10748" width="17.28515625" style="293" customWidth="1"/>
    <col min="10749" max="10749" width="18.85546875" style="293" customWidth="1"/>
    <col min="10750" max="10750" width="81" style="293" customWidth="1"/>
    <col min="10751" max="10751" width="14.85546875" style="293" customWidth="1"/>
    <col min="10752" max="10752" width="15.7109375" style="293" customWidth="1"/>
    <col min="10753" max="10753" width="17.5703125" style="293" customWidth="1"/>
    <col min="10754" max="10754" width="18.42578125" style="293" customWidth="1"/>
    <col min="10755" max="10755" width="16.5703125" style="293" customWidth="1"/>
    <col min="10756" max="10756" width="17.7109375" style="293" customWidth="1"/>
    <col min="10757" max="10757" width="17.85546875" style="293" customWidth="1"/>
    <col min="10758" max="10758" width="18.42578125" style="293" customWidth="1"/>
    <col min="10759" max="10759" width="15.42578125" style="293" customWidth="1"/>
    <col min="10760" max="10760" width="14.5703125" style="293" customWidth="1"/>
    <col min="10761" max="10761" width="15" style="293" customWidth="1"/>
    <col min="10762" max="10762" width="6.7109375" style="293" customWidth="1"/>
    <col min="10763" max="10763" width="14.28515625" style="293" customWidth="1"/>
    <col min="10764" max="10764" width="17.5703125" style="293" customWidth="1"/>
    <col min="10765" max="10765" width="27.7109375" style="293" customWidth="1"/>
    <col min="10766" max="10768" width="9.140625" style="293" customWidth="1"/>
    <col min="10769" max="10769" width="14.85546875" style="293" customWidth="1"/>
    <col min="10770" max="10770" width="13.85546875" style="293" customWidth="1"/>
    <col min="10771" max="10992" width="9.140625" style="293" customWidth="1"/>
    <col min="10993" max="10993" width="9" style="293"/>
    <col min="10994" max="10994" width="6.5703125" style="293" customWidth="1"/>
    <col min="10995" max="10995" width="79.5703125" style="293" customWidth="1"/>
    <col min="10996" max="10996" width="23.5703125" style="293" customWidth="1"/>
    <col min="10997" max="10997" width="27.85546875" style="293" customWidth="1"/>
    <col min="10998" max="10998" width="22.28515625" style="293" customWidth="1"/>
    <col min="10999" max="10999" width="23.5703125" style="293" customWidth="1"/>
    <col min="11000" max="11000" width="39" style="293" customWidth="1"/>
    <col min="11001" max="11001" width="36.42578125" style="293" customWidth="1"/>
    <col min="11002" max="11002" width="8" style="293" customWidth="1"/>
    <col min="11003" max="11003" width="15.5703125" style="293" customWidth="1"/>
    <col min="11004" max="11004" width="17.28515625" style="293" customWidth="1"/>
    <col min="11005" max="11005" width="18.85546875" style="293" customWidth="1"/>
    <col min="11006" max="11006" width="81" style="293" customWidth="1"/>
    <col min="11007" max="11007" width="14.85546875" style="293" customWidth="1"/>
    <col min="11008" max="11008" width="15.7109375" style="293" customWidth="1"/>
    <col min="11009" max="11009" width="17.5703125" style="293" customWidth="1"/>
    <col min="11010" max="11010" width="18.42578125" style="293" customWidth="1"/>
    <col min="11011" max="11011" width="16.5703125" style="293" customWidth="1"/>
    <col min="11012" max="11012" width="17.7109375" style="293" customWidth="1"/>
    <col min="11013" max="11013" width="17.85546875" style="293" customWidth="1"/>
    <col min="11014" max="11014" width="18.42578125" style="293" customWidth="1"/>
    <col min="11015" max="11015" width="15.42578125" style="293" customWidth="1"/>
    <col min="11016" max="11016" width="14.5703125" style="293" customWidth="1"/>
    <col min="11017" max="11017" width="15" style="293" customWidth="1"/>
    <col min="11018" max="11018" width="6.7109375" style="293" customWidth="1"/>
    <col min="11019" max="11019" width="14.28515625" style="293" customWidth="1"/>
    <col min="11020" max="11020" width="17.5703125" style="293" customWidth="1"/>
    <col min="11021" max="11021" width="27.7109375" style="293" customWidth="1"/>
    <col min="11022" max="11024" width="9.140625" style="293" customWidth="1"/>
    <col min="11025" max="11025" width="14.85546875" style="293" customWidth="1"/>
    <col min="11026" max="11026" width="13.85546875" style="293" customWidth="1"/>
    <col min="11027" max="11248" width="9.140625" style="293" customWidth="1"/>
    <col min="11249" max="11249" width="9" style="293"/>
    <col min="11250" max="11250" width="6.5703125" style="293" customWidth="1"/>
    <col min="11251" max="11251" width="79.5703125" style="293" customWidth="1"/>
    <col min="11252" max="11252" width="23.5703125" style="293" customWidth="1"/>
    <col min="11253" max="11253" width="27.85546875" style="293" customWidth="1"/>
    <col min="11254" max="11254" width="22.28515625" style="293" customWidth="1"/>
    <col min="11255" max="11255" width="23.5703125" style="293" customWidth="1"/>
    <col min="11256" max="11256" width="39" style="293" customWidth="1"/>
    <col min="11257" max="11257" width="36.42578125" style="293" customWidth="1"/>
    <col min="11258" max="11258" width="8" style="293" customWidth="1"/>
    <col min="11259" max="11259" width="15.5703125" style="293" customWidth="1"/>
    <col min="11260" max="11260" width="17.28515625" style="293" customWidth="1"/>
    <col min="11261" max="11261" width="18.85546875" style="293" customWidth="1"/>
    <col min="11262" max="11262" width="81" style="293" customWidth="1"/>
    <col min="11263" max="11263" width="14.85546875" style="293" customWidth="1"/>
    <col min="11264" max="11264" width="15.7109375" style="293" customWidth="1"/>
    <col min="11265" max="11265" width="17.5703125" style="293" customWidth="1"/>
    <col min="11266" max="11266" width="18.42578125" style="293" customWidth="1"/>
    <col min="11267" max="11267" width="16.5703125" style="293" customWidth="1"/>
    <col min="11268" max="11268" width="17.7109375" style="293" customWidth="1"/>
    <col min="11269" max="11269" width="17.85546875" style="293" customWidth="1"/>
    <col min="11270" max="11270" width="18.42578125" style="293" customWidth="1"/>
    <col min="11271" max="11271" width="15.42578125" style="293" customWidth="1"/>
    <col min="11272" max="11272" width="14.5703125" style="293" customWidth="1"/>
    <col min="11273" max="11273" width="15" style="293" customWidth="1"/>
    <col min="11274" max="11274" width="6.7109375" style="293" customWidth="1"/>
    <col min="11275" max="11275" width="14.28515625" style="293" customWidth="1"/>
    <col min="11276" max="11276" width="17.5703125" style="293" customWidth="1"/>
    <col min="11277" max="11277" width="27.7109375" style="293" customWidth="1"/>
    <col min="11278" max="11280" width="9.140625" style="293" customWidth="1"/>
    <col min="11281" max="11281" width="14.85546875" style="293" customWidth="1"/>
    <col min="11282" max="11282" width="13.85546875" style="293" customWidth="1"/>
    <col min="11283" max="11504" width="9.140625" style="293" customWidth="1"/>
    <col min="11505" max="11505" width="9" style="293"/>
    <col min="11506" max="11506" width="6.5703125" style="293" customWidth="1"/>
    <col min="11507" max="11507" width="79.5703125" style="293" customWidth="1"/>
    <col min="11508" max="11508" width="23.5703125" style="293" customWidth="1"/>
    <col min="11509" max="11509" width="27.85546875" style="293" customWidth="1"/>
    <col min="11510" max="11510" width="22.28515625" style="293" customWidth="1"/>
    <col min="11511" max="11511" width="23.5703125" style="293" customWidth="1"/>
    <col min="11512" max="11512" width="39" style="293" customWidth="1"/>
    <col min="11513" max="11513" width="36.42578125" style="293" customWidth="1"/>
    <col min="11514" max="11514" width="8" style="293" customWidth="1"/>
    <col min="11515" max="11515" width="15.5703125" style="293" customWidth="1"/>
    <col min="11516" max="11516" width="17.28515625" style="293" customWidth="1"/>
    <col min="11517" max="11517" width="18.85546875" style="293" customWidth="1"/>
    <col min="11518" max="11518" width="81" style="293" customWidth="1"/>
    <col min="11519" max="11519" width="14.85546875" style="293" customWidth="1"/>
    <col min="11520" max="11520" width="15.7109375" style="293" customWidth="1"/>
    <col min="11521" max="11521" width="17.5703125" style="293" customWidth="1"/>
    <col min="11522" max="11522" width="18.42578125" style="293" customWidth="1"/>
    <col min="11523" max="11523" width="16.5703125" style="293" customWidth="1"/>
    <col min="11524" max="11524" width="17.7109375" style="293" customWidth="1"/>
    <col min="11525" max="11525" width="17.85546875" style="293" customWidth="1"/>
    <col min="11526" max="11526" width="18.42578125" style="293" customWidth="1"/>
    <col min="11527" max="11527" width="15.42578125" style="293" customWidth="1"/>
    <col min="11528" max="11528" width="14.5703125" style="293" customWidth="1"/>
    <col min="11529" max="11529" width="15" style="293" customWidth="1"/>
    <col min="11530" max="11530" width="6.7109375" style="293" customWidth="1"/>
    <col min="11531" max="11531" width="14.28515625" style="293" customWidth="1"/>
    <col min="11532" max="11532" width="17.5703125" style="293" customWidth="1"/>
    <col min="11533" max="11533" width="27.7109375" style="293" customWidth="1"/>
    <col min="11534" max="11536" width="9.140625" style="293" customWidth="1"/>
    <col min="11537" max="11537" width="14.85546875" style="293" customWidth="1"/>
    <col min="11538" max="11538" width="13.85546875" style="293" customWidth="1"/>
    <col min="11539" max="11760" width="9.140625" style="293" customWidth="1"/>
    <col min="11761" max="11761" width="9" style="293"/>
    <col min="11762" max="11762" width="6.5703125" style="293" customWidth="1"/>
    <col min="11763" max="11763" width="79.5703125" style="293" customWidth="1"/>
    <col min="11764" max="11764" width="23.5703125" style="293" customWidth="1"/>
    <col min="11765" max="11765" width="27.85546875" style="293" customWidth="1"/>
    <col min="11766" max="11766" width="22.28515625" style="293" customWidth="1"/>
    <col min="11767" max="11767" width="23.5703125" style="293" customWidth="1"/>
    <col min="11768" max="11768" width="39" style="293" customWidth="1"/>
    <col min="11769" max="11769" width="36.42578125" style="293" customWidth="1"/>
    <col min="11770" max="11770" width="8" style="293" customWidth="1"/>
    <col min="11771" max="11771" width="15.5703125" style="293" customWidth="1"/>
    <col min="11772" max="11772" width="17.28515625" style="293" customWidth="1"/>
    <col min="11773" max="11773" width="18.85546875" style="293" customWidth="1"/>
    <col min="11774" max="11774" width="81" style="293" customWidth="1"/>
    <col min="11775" max="11775" width="14.85546875" style="293" customWidth="1"/>
    <col min="11776" max="11776" width="15.7109375" style="293" customWidth="1"/>
    <col min="11777" max="11777" width="17.5703125" style="293" customWidth="1"/>
    <col min="11778" max="11778" width="18.42578125" style="293" customWidth="1"/>
    <col min="11779" max="11779" width="16.5703125" style="293" customWidth="1"/>
    <col min="11780" max="11780" width="17.7109375" style="293" customWidth="1"/>
    <col min="11781" max="11781" width="17.85546875" style="293" customWidth="1"/>
    <col min="11782" max="11782" width="18.42578125" style="293" customWidth="1"/>
    <col min="11783" max="11783" width="15.42578125" style="293" customWidth="1"/>
    <col min="11784" max="11784" width="14.5703125" style="293" customWidth="1"/>
    <col min="11785" max="11785" width="15" style="293" customWidth="1"/>
    <col min="11786" max="11786" width="6.7109375" style="293" customWidth="1"/>
    <col min="11787" max="11787" width="14.28515625" style="293" customWidth="1"/>
    <col min="11788" max="11788" width="17.5703125" style="293" customWidth="1"/>
    <col min="11789" max="11789" width="27.7109375" style="293" customWidth="1"/>
    <col min="11790" max="11792" width="9.140625" style="293" customWidth="1"/>
    <col min="11793" max="11793" width="14.85546875" style="293" customWidth="1"/>
    <col min="11794" max="11794" width="13.85546875" style="293" customWidth="1"/>
    <col min="11795" max="12016" width="9.140625" style="293" customWidth="1"/>
    <col min="12017" max="12017" width="9" style="293"/>
    <col min="12018" max="12018" width="6.5703125" style="293" customWidth="1"/>
    <col min="12019" max="12019" width="79.5703125" style="293" customWidth="1"/>
    <col min="12020" max="12020" width="23.5703125" style="293" customWidth="1"/>
    <col min="12021" max="12021" width="27.85546875" style="293" customWidth="1"/>
    <col min="12022" max="12022" width="22.28515625" style="293" customWidth="1"/>
    <col min="12023" max="12023" width="23.5703125" style="293" customWidth="1"/>
    <col min="12024" max="12024" width="39" style="293" customWidth="1"/>
    <col min="12025" max="12025" width="36.42578125" style="293" customWidth="1"/>
    <col min="12026" max="12026" width="8" style="293" customWidth="1"/>
    <col min="12027" max="12027" width="15.5703125" style="293" customWidth="1"/>
    <col min="12028" max="12028" width="17.28515625" style="293" customWidth="1"/>
    <col min="12029" max="12029" width="18.85546875" style="293" customWidth="1"/>
    <col min="12030" max="12030" width="81" style="293" customWidth="1"/>
    <col min="12031" max="12031" width="14.85546875" style="293" customWidth="1"/>
    <col min="12032" max="12032" width="15.7109375" style="293" customWidth="1"/>
    <col min="12033" max="12033" width="17.5703125" style="293" customWidth="1"/>
    <col min="12034" max="12034" width="18.42578125" style="293" customWidth="1"/>
    <col min="12035" max="12035" width="16.5703125" style="293" customWidth="1"/>
    <col min="12036" max="12036" width="17.7109375" style="293" customWidth="1"/>
    <col min="12037" max="12037" width="17.85546875" style="293" customWidth="1"/>
    <col min="12038" max="12038" width="18.42578125" style="293" customWidth="1"/>
    <col min="12039" max="12039" width="15.42578125" style="293" customWidth="1"/>
    <col min="12040" max="12040" width="14.5703125" style="293" customWidth="1"/>
    <col min="12041" max="12041" width="15" style="293" customWidth="1"/>
    <col min="12042" max="12042" width="6.7109375" style="293" customWidth="1"/>
    <col min="12043" max="12043" width="14.28515625" style="293" customWidth="1"/>
    <col min="12044" max="12044" width="17.5703125" style="293" customWidth="1"/>
    <col min="12045" max="12045" width="27.7109375" style="293" customWidth="1"/>
    <col min="12046" max="12048" width="9.140625" style="293" customWidth="1"/>
    <col min="12049" max="12049" width="14.85546875" style="293" customWidth="1"/>
    <col min="12050" max="12050" width="13.85546875" style="293" customWidth="1"/>
    <col min="12051" max="12272" width="9.140625" style="293" customWidth="1"/>
    <col min="12273" max="12273" width="9" style="293"/>
    <col min="12274" max="12274" width="6.5703125" style="293" customWidth="1"/>
    <col min="12275" max="12275" width="79.5703125" style="293" customWidth="1"/>
    <col min="12276" max="12276" width="23.5703125" style="293" customWidth="1"/>
    <col min="12277" max="12277" width="27.85546875" style="293" customWidth="1"/>
    <col min="12278" max="12278" width="22.28515625" style="293" customWidth="1"/>
    <col min="12279" max="12279" width="23.5703125" style="293" customWidth="1"/>
    <col min="12280" max="12280" width="39" style="293" customWidth="1"/>
    <col min="12281" max="12281" width="36.42578125" style="293" customWidth="1"/>
    <col min="12282" max="12282" width="8" style="293" customWidth="1"/>
    <col min="12283" max="12283" width="15.5703125" style="293" customWidth="1"/>
    <col min="12284" max="12284" width="17.28515625" style="293" customWidth="1"/>
    <col min="12285" max="12285" width="18.85546875" style="293" customWidth="1"/>
    <col min="12286" max="12286" width="81" style="293" customWidth="1"/>
    <col min="12287" max="12287" width="14.85546875" style="293" customWidth="1"/>
    <col min="12288" max="12288" width="15.7109375" style="293" customWidth="1"/>
    <col min="12289" max="12289" width="17.5703125" style="293" customWidth="1"/>
    <col min="12290" max="12290" width="18.42578125" style="293" customWidth="1"/>
    <col min="12291" max="12291" width="16.5703125" style="293" customWidth="1"/>
    <col min="12292" max="12292" width="17.7109375" style="293" customWidth="1"/>
    <col min="12293" max="12293" width="17.85546875" style="293" customWidth="1"/>
    <col min="12294" max="12294" width="18.42578125" style="293" customWidth="1"/>
    <col min="12295" max="12295" width="15.42578125" style="293" customWidth="1"/>
    <col min="12296" max="12296" width="14.5703125" style="293" customWidth="1"/>
    <col min="12297" max="12297" width="15" style="293" customWidth="1"/>
    <col min="12298" max="12298" width="6.7109375" style="293" customWidth="1"/>
    <col min="12299" max="12299" width="14.28515625" style="293" customWidth="1"/>
    <col min="12300" max="12300" width="17.5703125" style="293" customWidth="1"/>
    <col min="12301" max="12301" width="27.7109375" style="293" customWidth="1"/>
    <col min="12302" max="12304" width="9.140625" style="293" customWidth="1"/>
    <col min="12305" max="12305" width="14.85546875" style="293" customWidth="1"/>
    <col min="12306" max="12306" width="13.85546875" style="293" customWidth="1"/>
    <col min="12307" max="12528" width="9.140625" style="293" customWidth="1"/>
    <col min="12529" max="12529" width="9" style="293"/>
    <col min="12530" max="12530" width="6.5703125" style="293" customWidth="1"/>
    <col min="12531" max="12531" width="79.5703125" style="293" customWidth="1"/>
    <col min="12532" max="12532" width="23.5703125" style="293" customWidth="1"/>
    <col min="12533" max="12533" width="27.85546875" style="293" customWidth="1"/>
    <col min="12534" max="12534" width="22.28515625" style="293" customWidth="1"/>
    <col min="12535" max="12535" width="23.5703125" style="293" customWidth="1"/>
    <col min="12536" max="12536" width="39" style="293" customWidth="1"/>
    <col min="12537" max="12537" width="36.42578125" style="293" customWidth="1"/>
    <col min="12538" max="12538" width="8" style="293" customWidth="1"/>
    <col min="12539" max="12539" width="15.5703125" style="293" customWidth="1"/>
    <col min="12540" max="12540" width="17.28515625" style="293" customWidth="1"/>
    <col min="12541" max="12541" width="18.85546875" style="293" customWidth="1"/>
    <col min="12542" max="12542" width="81" style="293" customWidth="1"/>
    <col min="12543" max="12543" width="14.85546875" style="293" customWidth="1"/>
    <col min="12544" max="12544" width="15.7109375" style="293" customWidth="1"/>
    <col min="12545" max="12545" width="17.5703125" style="293" customWidth="1"/>
    <col min="12546" max="12546" width="18.42578125" style="293" customWidth="1"/>
    <col min="12547" max="12547" width="16.5703125" style="293" customWidth="1"/>
    <col min="12548" max="12548" width="17.7109375" style="293" customWidth="1"/>
    <col min="12549" max="12549" width="17.85546875" style="293" customWidth="1"/>
    <col min="12550" max="12550" width="18.42578125" style="293" customWidth="1"/>
    <col min="12551" max="12551" width="15.42578125" style="293" customWidth="1"/>
    <col min="12552" max="12552" width="14.5703125" style="293" customWidth="1"/>
    <col min="12553" max="12553" width="15" style="293" customWidth="1"/>
    <col min="12554" max="12554" width="6.7109375" style="293" customWidth="1"/>
    <col min="12555" max="12555" width="14.28515625" style="293" customWidth="1"/>
    <col min="12556" max="12556" width="17.5703125" style="293" customWidth="1"/>
    <col min="12557" max="12557" width="27.7109375" style="293" customWidth="1"/>
    <col min="12558" max="12560" width="9.140625" style="293" customWidth="1"/>
    <col min="12561" max="12561" width="14.85546875" style="293" customWidth="1"/>
    <col min="12562" max="12562" width="13.85546875" style="293" customWidth="1"/>
    <col min="12563" max="12784" width="9.140625" style="293" customWidth="1"/>
    <col min="12785" max="12785" width="9" style="293"/>
    <col min="12786" max="12786" width="6.5703125" style="293" customWidth="1"/>
    <col min="12787" max="12787" width="79.5703125" style="293" customWidth="1"/>
    <col min="12788" max="12788" width="23.5703125" style="293" customWidth="1"/>
    <col min="12789" max="12789" width="27.85546875" style="293" customWidth="1"/>
    <col min="12790" max="12790" width="22.28515625" style="293" customWidth="1"/>
    <col min="12791" max="12791" width="23.5703125" style="293" customWidth="1"/>
    <col min="12792" max="12792" width="39" style="293" customWidth="1"/>
    <col min="12793" max="12793" width="36.42578125" style="293" customWidth="1"/>
    <col min="12794" max="12794" width="8" style="293" customWidth="1"/>
    <col min="12795" max="12795" width="15.5703125" style="293" customWidth="1"/>
    <col min="12796" max="12796" width="17.28515625" style="293" customWidth="1"/>
    <col min="12797" max="12797" width="18.85546875" style="293" customWidth="1"/>
    <col min="12798" max="12798" width="81" style="293" customWidth="1"/>
    <col min="12799" max="12799" width="14.85546875" style="293" customWidth="1"/>
    <col min="12800" max="12800" width="15.7109375" style="293" customWidth="1"/>
    <col min="12801" max="12801" width="17.5703125" style="293" customWidth="1"/>
    <col min="12802" max="12802" width="18.42578125" style="293" customWidth="1"/>
    <col min="12803" max="12803" width="16.5703125" style="293" customWidth="1"/>
    <col min="12804" max="12804" width="17.7109375" style="293" customWidth="1"/>
    <col min="12805" max="12805" width="17.85546875" style="293" customWidth="1"/>
    <col min="12806" max="12806" width="18.42578125" style="293" customWidth="1"/>
    <col min="12807" max="12807" width="15.42578125" style="293" customWidth="1"/>
    <col min="12808" max="12808" width="14.5703125" style="293" customWidth="1"/>
    <col min="12809" max="12809" width="15" style="293" customWidth="1"/>
    <col min="12810" max="12810" width="6.7109375" style="293" customWidth="1"/>
    <col min="12811" max="12811" width="14.28515625" style="293" customWidth="1"/>
    <col min="12812" max="12812" width="17.5703125" style="293" customWidth="1"/>
    <col min="12813" max="12813" width="27.7109375" style="293" customWidth="1"/>
    <col min="12814" max="12816" width="9.140625" style="293" customWidth="1"/>
    <col min="12817" max="12817" width="14.85546875" style="293" customWidth="1"/>
    <col min="12818" max="12818" width="13.85546875" style="293" customWidth="1"/>
    <col min="12819" max="13040" width="9.140625" style="293" customWidth="1"/>
    <col min="13041" max="13041" width="9" style="293"/>
    <col min="13042" max="13042" width="6.5703125" style="293" customWidth="1"/>
    <col min="13043" max="13043" width="79.5703125" style="293" customWidth="1"/>
    <col min="13044" max="13044" width="23.5703125" style="293" customWidth="1"/>
    <col min="13045" max="13045" width="27.85546875" style="293" customWidth="1"/>
    <col min="13046" max="13046" width="22.28515625" style="293" customWidth="1"/>
    <col min="13047" max="13047" width="23.5703125" style="293" customWidth="1"/>
    <col min="13048" max="13048" width="39" style="293" customWidth="1"/>
    <col min="13049" max="13049" width="36.42578125" style="293" customWidth="1"/>
    <col min="13050" max="13050" width="8" style="293" customWidth="1"/>
    <col min="13051" max="13051" width="15.5703125" style="293" customWidth="1"/>
    <col min="13052" max="13052" width="17.28515625" style="293" customWidth="1"/>
    <col min="13053" max="13053" width="18.85546875" style="293" customWidth="1"/>
    <col min="13054" max="13054" width="81" style="293" customWidth="1"/>
    <col min="13055" max="13055" width="14.85546875" style="293" customWidth="1"/>
    <col min="13056" max="13056" width="15.7109375" style="293" customWidth="1"/>
    <col min="13057" max="13057" width="17.5703125" style="293" customWidth="1"/>
    <col min="13058" max="13058" width="18.42578125" style="293" customWidth="1"/>
    <col min="13059" max="13059" width="16.5703125" style="293" customWidth="1"/>
    <col min="13060" max="13060" width="17.7109375" style="293" customWidth="1"/>
    <col min="13061" max="13061" width="17.85546875" style="293" customWidth="1"/>
    <col min="13062" max="13062" width="18.42578125" style="293" customWidth="1"/>
    <col min="13063" max="13063" width="15.42578125" style="293" customWidth="1"/>
    <col min="13064" max="13064" width="14.5703125" style="293" customWidth="1"/>
    <col min="13065" max="13065" width="15" style="293" customWidth="1"/>
    <col min="13066" max="13066" width="6.7109375" style="293" customWidth="1"/>
    <col min="13067" max="13067" width="14.28515625" style="293" customWidth="1"/>
    <col min="13068" max="13068" width="17.5703125" style="293" customWidth="1"/>
    <col min="13069" max="13069" width="27.7109375" style="293" customWidth="1"/>
    <col min="13070" max="13072" width="9.140625" style="293" customWidth="1"/>
    <col min="13073" max="13073" width="14.85546875" style="293" customWidth="1"/>
    <col min="13074" max="13074" width="13.85546875" style="293" customWidth="1"/>
    <col min="13075" max="13296" width="9.140625" style="293" customWidth="1"/>
    <col min="13297" max="13297" width="9" style="293"/>
    <col min="13298" max="13298" width="6.5703125" style="293" customWidth="1"/>
    <col min="13299" max="13299" width="79.5703125" style="293" customWidth="1"/>
    <col min="13300" max="13300" width="23.5703125" style="293" customWidth="1"/>
    <col min="13301" max="13301" width="27.85546875" style="293" customWidth="1"/>
    <col min="13302" max="13302" width="22.28515625" style="293" customWidth="1"/>
    <col min="13303" max="13303" width="23.5703125" style="293" customWidth="1"/>
    <col min="13304" max="13304" width="39" style="293" customWidth="1"/>
    <col min="13305" max="13305" width="36.42578125" style="293" customWidth="1"/>
    <col min="13306" max="13306" width="8" style="293" customWidth="1"/>
    <col min="13307" max="13307" width="15.5703125" style="293" customWidth="1"/>
    <col min="13308" max="13308" width="17.28515625" style="293" customWidth="1"/>
    <col min="13309" max="13309" width="18.85546875" style="293" customWidth="1"/>
    <col min="13310" max="13310" width="81" style="293" customWidth="1"/>
    <col min="13311" max="13311" width="14.85546875" style="293" customWidth="1"/>
    <col min="13312" max="13312" width="15.7109375" style="293" customWidth="1"/>
    <col min="13313" max="13313" width="17.5703125" style="293" customWidth="1"/>
    <col min="13314" max="13314" width="18.42578125" style="293" customWidth="1"/>
    <col min="13315" max="13315" width="16.5703125" style="293" customWidth="1"/>
    <col min="13316" max="13316" width="17.7109375" style="293" customWidth="1"/>
    <col min="13317" max="13317" width="17.85546875" style="293" customWidth="1"/>
    <col min="13318" max="13318" width="18.42578125" style="293" customWidth="1"/>
    <col min="13319" max="13319" width="15.42578125" style="293" customWidth="1"/>
    <col min="13320" max="13320" width="14.5703125" style="293" customWidth="1"/>
    <col min="13321" max="13321" width="15" style="293" customWidth="1"/>
    <col min="13322" max="13322" width="6.7109375" style="293" customWidth="1"/>
    <col min="13323" max="13323" width="14.28515625" style="293" customWidth="1"/>
    <col min="13324" max="13324" width="17.5703125" style="293" customWidth="1"/>
    <col min="13325" max="13325" width="27.7109375" style="293" customWidth="1"/>
    <col min="13326" max="13328" width="9.140625" style="293" customWidth="1"/>
    <col min="13329" max="13329" width="14.85546875" style="293" customWidth="1"/>
    <col min="13330" max="13330" width="13.85546875" style="293" customWidth="1"/>
    <col min="13331" max="13552" width="9.140625" style="293" customWidth="1"/>
    <col min="13553" max="13553" width="9" style="293"/>
    <col min="13554" max="13554" width="6.5703125" style="293" customWidth="1"/>
    <col min="13555" max="13555" width="79.5703125" style="293" customWidth="1"/>
    <col min="13556" max="13556" width="23.5703125" style="293" customWidth="1"/>
    <col min="13557" max="13557" width="27.85546875" style="293" customWidth="1"/>
    <col min="13558" max="13558" width="22.28515625" style="293" customWidth="1"/>
    <col min="13559" max="13559" width="23.5703125" style="293" customWidth="1"/>
    <col min="13560" max="13560" width="39" style="293" customWidth="1"/>
    <col min="13561" max="13561" width="36.42578125" style="293" customWidth="1"/>
    <col min="13562" max="13562" width="8" style="293" customWidth="1"/>
    <col min="13563" max="13563" width="15.5703125" style="293" customWidth="1"/>
    <col min="13564" max="13564" width="17.28515625" style="293" customWidth="1"/>
    <col min="13565" max="13565" width="18.85546875" style="293" customWidth="1"/>
    <col min="13566" max="13566" width="81" style="293" customWidth="1"/>
    <col min="13567" max="13567" width="14.85546875" style="293" customWidth="1"/>
    <col min="13568" max="13568" width="15.7109375" style="293" customWidth="1"/>
    <col min="13569" max="13569" width="17.5703125" style="293" customWidth="1"/>
    <col min="13570" max="13570" width="18.42578125" style="293" customWidth="1"/>
    <col min="13571" max="13571" width="16.5703125" style="293" customWidth="1"/>
    <col min="13572" max="13572" width="17.7109375" style="293" customWidth="1"/>
    <col min="13573" max="13573" width="17.85546875" style="293" customWidth="1"/>
    <col min="13574" max="13574" width="18.42578125" style="293" customWidth="1"/>
    <col min="13575" max="13575" width="15.42578125" style="293" customWidth="1"/>
    <col min="13576" max="13576" width="14.5703125" style="293" customWidth="1"/>
    <col min="13577" max="13577" width="15" style="293" customWidth="1"/>
    <col min="13578" max="13578" width="6.7109375" style="293" customWidth="1"/>
    <col min="13579" max="13579" width="14.28515625" style="293" customWidth="1"/>
    <col min="13580" max="13580" width="17.5703125" style="293" customWidth="1"/>
    <col min="13581" max="13581" width="27.7109375" style="293" customWidth="1"/>
    <col min="13582" max="13584" width="9.140625" style="293" customWidth="1"/>
    <col min="13585" max="13585" width="14.85546875" style="293" customWidth="1"/>
    <col min="13586" max="13586" width="13.85546875" style="293" customWidth="1"/>
    <col min="13587" max="13808" width="9.140625" style="293" customWidth="1"/>
    <col min="13809" max="13809" width="9" style="293"/>
    <col min="13810" max="13810" width="6.5703125" style="293" customWidth="1"/>
    <col min="13811" max="13811" width="79.5703125" style="293" customWidth="1"/>
    <col min="13812" max="13812" width="23.5703125" style="293" customWidth="1"/>
    <col min="13813" max="13813" width="27.85546875" style="293" customWidth="1"/>
    <col min="13814" max="13814" width="22.28515625" style="293" customWidth="1"/>
    <col min="13815" max="13815" width="23.5703125" style="293" customWidth="1"/>
    <col min="13816" max="13816" width="39" style="293" customWidth="1"/>
    <col min="13817" max="13817" width="36.42578125" style="293" customWidth="1"/>
    <col min="13818" max="13818" width="8" style="293" customWidth="1"/>
    <col min="13819" max="13819" width="15.5703125" style="293" customWidth="1"/>
    <col min="13820" max="13820" width="17.28515625" style="293" customWidth="1"/>
    <col min="13821" max="13821" width="18.85546875" style="293" customWidth="1"/>
    <col min="13822" max="13822" width="81" style="293" customWidth="1"/>
    <col min="13823" max="13823" width="14.85546875" style="293" customWidth="1"/>
    <col min="13824" max="13824" width="15.7109375" style="293" customWidth="1"/>
    <col min="13825" max="13825" width="17.5703125" style="293" customWidth="1"/>
    <col min="13826" max="13826" width="18.42578125" style="293" customWidth="1"/>
    <col min="13827" max="13827" width="16.5703125" style="293" customWidth="1"/>
    <col min="13828" max="13828" width="17.7109375" style="293" customWidth="1"/>
    <col min="13829" max="13829" width="17.85546875" style="293" customWidth="1"/>
    <col min="13830" max="13830" width="18.42578125" style="293" customWidth="1"/>
    <col min="13831" max="13831" width="15.42578125" style="293" customWidth="1"/>
    <col min="13832" max="13832" width="14.5703125" style="293" customWidth="1"/>
    <col min="13833" max="13833" width="15" style="293" customWidth="1"/>
    <col min="13834" max="13834" width="6.7109375" style="293" customWidth="1"/>
    <col min="13835" max="13835" width="14.28515625" style="293" customWidth="1"/>
    <col min="13836" max="13836" width="17.5703125" style="293" customWidth="1"/>
    <col min="13837" max="13837" width="27.7109375" style="293" customWidth="1"/>
    <col min="13838" max="13840" width="9.140625" style="293" customWidth="1"/>
    <col min="13841" max="13841" width="14.85546875" style="293" customWidth="1"/>
    <col min="13842" max="13842" width="13.85546875" style="293" customWidth="1"/>
    <col min="13843" max="14064" width="9.140625" style="293" customWidth="1"/>
    <col min="14065" max="14065" width="9" style="293"/>
    <col min="14066" max="14066" width="6.5703125" style="293" customWidth="1"/>
    <col min="14067" max="14067" width="79.5703125" style="293" customWidth="1"/>
    <col min="14068" max="14068" width="23.5703125" style="293" customWidth="1"/>
    <col min="14069" max="14069" width="27.85546875" style="293" customWidth="1"/>
    <col min="14070" max="14070" width="22.28515625" style="293" customWidth="1"/>
    <col min="14071" max="14071" width="23.5703125" style="293" customWidth="1"/>
    <col min="14072" max="14072" width="39" style="293" customWidth="1"/>
    <col min="14073" max="14073" width="36.42578125" style="293" customWidth="1"/>
    <col min="14074" max="14074" width="8" style="293" customWidth="1"/>
    <col min="14075" max="14075" width="15.5703125" style="293" customWidth="1"/>
    <col min="14076" max="14076" width="17.28515625" style="293" customWidth="1"/>
    <col min="14077" max="14077" width="18.85546875" style="293" customWidth="1"/>
    <col min="14078" max="14078" width="81" style="293" customWidth="1"/>
    <col min="14079" max="14079" width="14.85546875" style="293" customWidth="1"/>
    <col min="14080" max="14080" width="15.7109375" style="293" customWidth="1"/>
    <col min="14081" max="14081" width="17.5703125" style="293" customWidth="1"/>
    <col min="14082" max="14082" width="18.42578125" style="293" customWidth="1"/>
    <col min="14083" max="14083" width="16.5703125" style="293" customWidth="1"/>
    <col min="14084" max="14084" width="17.7109375" style="293" customWidth="1"/>
    <col min="14085" max="14085" width="17.85546875" style="293" customWidth="1"/>
    <col min="14086" max="14086" width="18.42578125" style="293" customWidth="1"/>
    <col min="14087" max="14087" width="15.42578125" style="293" customWidth="1"/>
    <col min="14088" max="14088" width="14.5703125" style="293" customWidth="1"/>
    <col min="14089" max="14089" width="15" style="293" customWidth="1"/>
    <col min="14090" max="14090" width="6.7109375" style="293" customWidth="1"/>
    <col min="14091" max="14091" width="14.28515625" style="293" customWidth="1"/>
    <col min="14092" max="14092" width="17.5703125" style="293" customWidth="1"/>
    <col min="14093" max="14093" width="27.7109375" style="293" customWidth="1"/>
    <col min="14094" max="14096" width="9.140625" style="293" customWidth="1"/>
    <col min="14097" max="14097" width="14.85546875" style="293" customWidth="1"/>
    <col min="14098" max="14098" width="13.85546875" style="293" customWidth="1"/>
    <col min="14099" max="14320" width="9.140625" style="293" customWidth="1"/>
    <col min="14321" max="14321" width="9" style="293"/>
    <col min="14322" max="14322" width="6.5703125" style="293" customWidth="1"/>
    <col min="14323" max="14323" width="79.5703125" style="293" customWidth="1"/>
    <col min="14324" max="14324" width="23.5703125" style="293" customWidth="1"/>
    <col min="14325" max="14325" width="27.85546875" style="293" customWidth="1"/>
    <col min="14326" max="14326" width="22.28515625" style="293" customWidth="1"/>
    <col min="14327" max="14327" width="23.5703125" style="293" customWidth="1"/>
    <col min="14328" max="14328" width="39" style="293" customWidth="1"/>
    <col min="14329" max="14329" width="36.42578125" style="293" customWidth="1"/>
    <col min="14330" max="14330" width="8" style="293" customWidth="1"/>
    <col min="14331" max="14331" width="15.5703125" style="293" customWidth="1"/>
    <col min="14332" max="14332" width="17.28515625" style="293" customWidth="1"/>
    <col min="14333" max="14333" width="18.85546875" style="293" customWidth="1"/>
    <col min="14334" max="14334" width="81" style="293" customWidth="1"/>
    <col min="14335" max="14335" width="14.85546875" style="293" customWidth="1"/>
    <col min="14336" max="14336" width="15.7109375" style="293" customWidth="1"/>
    <col min="14337" max="14337" width="17.5703125" style="293" customWidth="1"/>
    <col min="14338" max="14338" width="18.42578125" style="293" customWidth="1"/>
    <col min="14339" max="14339" width="16.5703125" style="293" customWidth="1"/>
    <col min="14340" max="14340" width="17.7109375" style="293" customWidth="1"/>
    <col min="14341" max="14341" width="17.85546875" style="293" customWidth="1"/>
    <col min="14342" max="14342" width="18.42578125" style="293" customWidth="1"/>
    <col min="14343" max="14343" width="15.42578125" style="293" customWidth="1"/>
    <col min="14344" max="14344" width="14.5703125" style="293" customWidth="1"/>
    <col min="14345" max="14345" width="15" style="293" customWidth="1"/>
    <col min="14346" max="14346" width="6.7109375" style="293" customWidth="1"/>
    <col min="14347" max="14347" width="14.28515625" style="293" customWidth="1"/>
    <col min="14348" max="14348" width="17.5703125" style="293" customWidth="1"/>
    <col min="14349" max="14349" width="27.7109375" style="293" customWidth="1"/>
    <col min="14350" max="14352" width="9.140625" style="293" customWidth="1"/>
    <col min="14353" max="14353" width="14.85546875" style="293" customWidth="1"/>
    <col min="14354" max="14354" width="13.85546875" style="293" customWidth="1"/>
    <col min="14355" max="14576" width="9.140625" style="293" customWidth="1"/>
    <col min="14577" max="14577" width="9" style="293"/>
    <col min="14578" max="14578" width="6.5703125" style="293" customWidth="1"/>
    <col min="14579" max="14579" width="79.5703125" style="293" customWidth="1"/>
    <col min="14580" max="14580" width="23.5703125" style="293" customWidth="1"/>
    <col min="14581" max="14581" width="27.85546875" style="293" customWidth="1"/>
    <col min="14582" max="14582" width="22.28515625" style="293" customWidth="1"/>
    <col min="14583" max="14583" width="23.5703125" style="293" customWidth="1"/>
    <col min="14584" max="14584" width="39" style="293" customWidth="1"/>
    <col min="14585" max="14585" width="36.42578125" style="293" customWidth="1"/>
    <col min="14586" max="14586" width="8" style="293" customWidth="1"/>
    <col min="14587" max="14587" width="15.5703125" style="293" customWidth="1"/>
    <col min="14588" max="14588" width="17.28515625" style="293" customWidth="1"/>
    <col min="14589" max="14589" width="18.85546875" style="293" customWidth="1"/>
    <col min="14590" max="14590" width="81" style="293" customWidth="1"/>
    <col min="14591" max="14591" width="14.85546875" style="293" customWidth="1"/>
    <col min="14592" max="14592" width="15.7109375" style="293" customWidth="1"/>
    <col min="14593" max="14593" width="17.5703125" style="293" customWidth="1"/>
    <col min="14594" max="14594" width="18.42578125" style="293" customWidth="1"/>
    <col min="14595" max="14595" width="16.5703125" style="293" customWidth="1"/>
    <col min="14596" max="14596" width="17.7109375" style="293" customWidth="1"/>
    <col min="14597" max="14597" width="17.85546875" style="293" customWidth="1"/>
    <col min="14598" max="14598" width="18.42578125" style="293" customWidth="1"/>
    <col min="14599" max="14599" width="15.42578125" style="293" customWidth="1"/>
    <col min="14600" max="14600" width="14.5703125" style="293" customWidth="1"/>
    <col min="14601" max="14601" width="15" style="293" customWidth="1"/>
    <col min="14602" max="14602" width="6.7109375" style="293" customWidth="1"/>
    <col min="14603" max="14603" width="14.28515625" style="293" customWidth="1"/>
    <col min="14604" max="14604" width="17.5703125" style="293" customWidth="1"/>
    <col min="14605" max="14605" width="27.7109375" style="293" customWidth="1"/>
    <col min="14606" max="14608" width="9.140625" style="293" customWidth="1"/>
    <col min="14609" max="14609" width="14.85546875" style="293" customWidth="1"/>
    <col min="14610" max="14610" width="13.85546875" style="293" customWidth="1"/>
    <col min="14611" max="14832" width="9.140625" style="293" customWidth="1"/>
    <col min="14833" max="14833" width="9" style="293"/>
    <col min="14834" max="14834" width="6.5703125" style="293" customWidth="1"/>
    <col min="14835" max="14835" width="79.5703125" style="293" customWidth="1"/>
    <col min="14836" max="14836" width="23.5703125" style="293" customWidth="1"/>
    <col min="14837" max="14837" width="27.85546875" style="293" customWidth="1"/>
    <col min="14838" max="14838" width="22.28515625" style="293" customWidth="1"/>
    <col min="14839" max="14839" width="23.5703125" style="293" customWidth="1"/>
    <col min="14840" max="14840" width="39" style="293" customWidth="1"/>
    <col min="14841" max="14841" width="36.42578125" style="293" customWidth="1"/>
    <col min="14842" max="14842" width="8" style="293" customWidth="1"/>
    <col min="14843" max="14843" width="15.5703125" style="293" customWidth="1"/>
    <col min="14844" max="14844" width="17.28515625" style="293" customWidth="1"/>
    <col min="14845" max="14845" width="18.85546875" style="293" customWidth="1"/>
    <col min="14846" max="14846" width="81" style="293" customWidth="1"/>
    <col min="14847" max="14847" width="14.85546875" style="293" customWidth="1"/>
    <col min="14848" max="14848" width="15.7109375" style="293" customWidth="1"/>
    <col min="14849" max="14849" width="17.5703125" style="293" customWidth="1"/>
    <col min="14850" max="14850" width="18.42578125" style="293" customWidth="1"/>
    <col min="14851" max="14851" width="16.5703125" style="293" customWidth="1"/>
    <col min="14852" max="14852" width="17.7109375" style="293" customWidth="1"/>
    <col min="14853" max="14853" width="17.85546875" style="293" customWidth="1"/>
    <col min="14854" max="14854" width="18.42578125" style="293" customWidth="1"/>
    <col min="14855" max="14855" width="15.42578125" style="293" customWidth="1"/>
    <col min="14856" max="14856" width="14.5703125" style="293" customWidth="1"/>
    <col min="14857" max="14857" width="15" style="293" customWidth="1"/>
    <col min="14858" max="14858" width="6.7109375" style="293" customWidth="1"/>
    <col min="14859" max="14859" width="14.28515625" style="293" customWidth="1"/>
    <col min="14860" max="14860" width="17.5703125" style="293" customWidth="1"/>
    <col min="14861" max="14861" width="27.7109375" style="293" customWidth="1"/>
    <col min="14862" max="14864" width="9.140625" style="293" customWidth="1"/>
    <col min="14865" max="14865" width="14.85546875" style="293" customWidth="1"/>
    <col min="14866" max="14866" width="13.85546875" style="293" customWidth="1"/>
    <col min="14867" max="15088" width="9.140625" style="293" customWidth="1"/>
    <col min="15089" max="15089" width="9" style="293"/>
    <col min="15090" max="15090" width="6.5703125" style="293" customWidth="1"/>
    <col min="15091" max="15091" width="79.5703125" style="293" customWidth="1"/>
    <col min="15092" max="15092" width="23.5703125" style="293" customWidth="1"/>
    <col min="15093" max="15093" width="27.85546875" style="293" customWidth="1"/>
    <col min="15094" max="15094" width="22.28515625" style="293" customWidth="1"/>
    <col min="15095" max="15095" width="23.5703125" style="293" customWidth="1"/>
    <col min="15096" max="15096" width="39" style="293" customWidth="1"/>
    <col min="15097" max="15097" width="36.42578125" style="293" customWidth="1"/>
    <col min="15098" max="15098" width="8" style="293" customWidth="1"/>
    <col min="15099" max="15099" width="15.5703125" style="293" customWidth="1"/>
    <col min="15100" max="15100" width="17.28515625" style="293" customWidth="1"/>
    <col min="15101" max="15101" width="18.85546875" style="293" customWidth="1"/>
    <col min="15102" max="15102" width="81" style="293" customWidth="1"/>
    <col min="15103" max="15103" width="14.85546875" style="293" customWidth="1"/>
    <col min="15104" max="15104" width="15.7109375" style="293" customWidth="1"/>
    <col min="15105" max="15105" width="17.5703125" style="293" customWidth="1"/>
    <col min="15106" max="15106" width="18.42578125" style="293" customWidth="1"/>
    <col min="15107" max="15107" width="16.5703125" style="293" customWidth="1"/>
    <col min="15108" max="15108" width="17.7109375" style="293" customWidth="1"/>
    <col min="15109" max="15109" width="17.85546875" style="293" customWidth="1"/>
    <col min="15110" max="15110" width="18.42578125" style="293" customWidth="1"/>
    <col min="15111" max="15111" width="15.42578125" style="293" customWidth="1"/>
    <col min="15112" max="15112" width="14.5703125" style="293" customWidth="1"/>
    <col min="15113" max="15113" width="15" style="293" customWidth="1"/>
    <col min="15114" max="15114" width="6.7109375" style="293" customWidth="1"/>
    <col min="15115" max="15115" width="14.28515625" style="293" customWidth="1"/>
    <col min="15116" max="15116" width="17.5703125" style="293" customWidth="1"/>
    <col min="15117" max="15117" width="27.7109375" style="293" customWidth="1"/>
    <col min="15118" max="15120" width="9.140625" style="293" customWidth="1"/>
    <col min="15121" max="15121" width="14.85546875" style="293" customWidth="1"/>
    <col min="15122" max="15122" width="13.85546875" style="293" customWidth="1"/>
    <col min="15123" max="15344" width="9.140625" style="293" customWidth="1"/>
    <col min="15345" max="15345" width="9" style="293"/>
    <col min="15346" max="15346" width="6.5703125" style="293" customWidth="1"/>
    <col min="15347" max="15347" width="79.5703125" style="293" customWidth="1"/>
    <col min="15348" max="15348" width="23.5703125" style="293" customWidth="1"/>
    <col min="15349" max="15349" width="27.85546875" style="293" customWidth="1"/>
    <col min="15350" max="15350" width="22.28515625" style="293" customWidth="1"/>
    <col min="15351" max="15351" width="23.5703125" style="293" customWidth="1"/>
    <col min="15352" max="15352" width="39" style="293" customWidth="1"/>
    <col min="15353" max="15353" width="36.42578125" style="293" customWidth="1"/>
    <col min="15354" max="15354" width="8" style="293" customWidth="1"/>
    <col min="15355" max="15355" width="15.5703125" style="293" customWidth="1"/>
    <col min="15356" max="15356" width="17.28515625" style="293" customWidth="1"/>
    <col min="15357" max="15357" width="18.85546875" style="293" customWidth="1"/>
    <col min="15358" max="15358" width="81" style="293" customWidth="1"/>
    <col min="15359" max="15359" width="14.85546875" style="293" customWidth="1"/>
    <col min="15360" max="15360" width="15.7109375" style="293" customWidth="1"/>
    <col min="15361" max="15361" width="17.5703125" style="293" customWidth="1"/>
    <col min="15362" max="15362" width="18.42578125" style="293" customWidth="1"/>
    <col min="15363" max="15363" width="16.5703125" style="293" customWidth="1"/>
    <col min="15364" max="15364" width="17.7109375" style="293" customWidth="1"/>
    <col min="15365" max="15365" width="17.85546875" style="293" customWidth="1"/>
    <col min="15366" max="15366" width="18.42578125" style="293" customWidth="1"/>
    <col min="15367" max="15367" width="15.42578125" style="293" customWidth="1"/>
    <col min="15368" max="15368" width="14.5703125" style="293" customWidth="1"/>
    <col min="15369" max="15369" width="15" style="293" customWidth="1"/>
    <col min="15370" max="15370" width="6.7109375" style="293" customWidth="1"/>
    <col min="15371" max="15371" width="14.28515625" style="293" customWidth="1"/>
    <col min="15372" max="15372" width="17.5703125" style="293" customWidth="1"/>
    <col min="15373" max="15373" width="27.7109375" style="293" customWidth="1"/>
    <col min="15374" max="15376" width="9.140625" style="293" customWidth="1"/>
    <col min="15377" max="15377" width="14.85546875" style="293" customWidth="1"/>
    <col min="15378" max="15378" width="13.85546875" style="293" customWidth="1"/>
    <col min="15379" max="15600" width="9.140625" style="293" customWidth="1"/>
    <col min="15601" max="15601" width="9" style="293"/>
    <col min="15602" max="15602" width="6.5703125" style="293" customWidth="1"/>
    <col min="15603" max="15603" width="79.5703125" style="293" customWidth="1"/>
    <col min="15604" max="15604" width="23.5703125" style="293" customWidth="1"/>
    <col min="15605" max="15605" width="27.85546875" style="293" customWidth="1"/>
    <col min="15606" max="15606" width="22.28515625" style="293" customWidth="1"/>
    <col min="15607" max="15607" width="23.5703125" style="293" customWidth="1"/>
    <col min="15608" max="15608" width="39" style="293" customWidth="1"/>
    <col min="15609" max="15609" width="36.42578125" style="293" customWidth="1"/>
    <col min="15610" max="15610" width="8" style="293" customWidth="1"/>
    <col min="15611" max="15611" width="15.5703125" style="293" customWidth="1"/>
    <col min="15612" max="15612" width="17.28515625" style="293" customWidth="1"/>
    <col min="15613" max="15613" width="18.85546875" style="293" customWidth="1"/>
    <col min="15614" max="15614" width="81" style="293" customWidth="1"/>
    <col min="15615" max="15615" width="14.85546875" style="293" customWidth="1"/>
    <col min="15616" max="15616" width="15.7109375" style="293" customWidth="1"/>
    <col min="15617" max="15617" width="17.5703125" style="293" customWidth="1"/>
    <col min="15618" max="15618" width="18.42578125" style="293" customWidth="1"/>
    <col min="15619" max="15619" width="16.5703125" style="293" customWidth="1"/>
    <col min="15620" max="15620" width="17.7109375" style="293" customWidth="1"/>
    <col min="15621" max="15621" width="17.85546875" style="293" customWidth="1"/>
    <col min="15622" max="15622" width="18.42578125" style="293" customWidth="1"/>
    <col min="15623" max="15623" width="15.42578125" style="293" customWidth="1"/>
    <col min="15624" max="15624" width="14.5703125" style="293" customWidth="1"/>
    <col min="15625" max="15625" width="15" style="293" customWidth="1"/>
    <col min="15626" max="15626" width="6.7109375" style="293" customWidth="1"/>
    <col min="15627" max="15627" width="14.28515625" style="293" customWidth="1"/>
    <col min="15628" max="15628" width="17.5703125" style="293" customWidth="1"/>
    <col min="15629" max="15629" width="27.7109375" style="293" customWidth="1"/>
    <col min="15630" max="15632" width="9.140625" style="293" customWidth="1"/>
    <col min="15633" max="15633" width="14.85546875" style="293" customWidth="1"/>
    <col min="15634" max="15634" width="13.85546875" style="293" customWidth="1"/>
    <col min="15635" max="15856" width="9.140625" style="293" customWidth="1"/>
    <col min="15857" max="15857" width="9" style="293"/>
    <col min="15858" max="15858" width="6.5703125" style="293" customWidth="1"/>
    <col min="15859" max="15859" width="79.5703125" style="293" customWidth="1"/>
    <col min="15860" max="15860" width="23.5703125" style="293" customWidth="1"/>
    <col min="15861" max="15861" width="27.85546875" style="293" customWidth="1"/>
    <col min="15862" max="15862" width="22.28515625" style="293" customWidth="1"/>
    <col min="15863" max="15863" width="23.5703125" style="293" customWidth="1"/>
    <col min="15864" max="15864" width="39" style="293" customWidth="1"/>
    <col min="15865" max="15865" width="36.42578125" style="293" customWidth="1"/>
    <col min="15866" max="15866" width="8" style="293" customWidth="1"/>
    <col min="15867" max="15867" width="15.5703125" style="293" customWidth="1"/>
    <col min="15868" max="15868" width="17.28515625" style="293" customWidth="1"/>
    <col min="15869" max="15869" width="18.85546875" style="293" customWidth="1"/>
    <col min="15870" max="15870" width="81" style="293" customWidth="1"/>
    <col min="15871" max="15871" width="14.85546875" style="293" customWidth="1"/>
    <col min="15872" max="15872" width="15.7109375" style="293" customWidth="1"/>
    <col min="15873" max="15873" width="17.5703125" style="293" customWidth="1"/>
    <col min="15874" max="15874" width="18.42578125" style="293" customWidth="1"/>
    <col min="15875" max="15875" width="16.5703125" style="293" customWidth="1"/>
    <col min="15876" max="15876" width="17.7109375" style="293" customWidth="1"/>
    <col min="15877" max="15877" width="17.85546875" style="293" customWidth="1"/>
    <col min="15878" max="15878" width="18.42578125" style="293" customWidth="1"/>
    <col min="15879" max="15879" width="15.42578125" style="293" customWidth="1"/>
    <col min="15880" max="15880" width="14.5703125" style="293" customWidth="1"/>
    <col min="15881" max="15881" width="15" style="293" customWidth="1"/>
    <col min="15882" max="15882" width="6.7109375" style="293" customWidth="1"/>
    <col min="15883" max="15883" width="14.28515625" style="293" customWidth="1"/>
    <col min="15884" max="15884" width="17.5703125" style="293" customWidth="1"/>
    <col min="15885" max="15885" width="27.7109375" style="293" customWidth="1"/>
    <col min="15886" max="15888" width="9.140625" style="293" customWidth="1"/>
    <col min="15889" max="15889" width="14.85546875" style="293" customWidth="1"/>
    <col min="15890" max="15890" width="13.85546875" style="293" customWidth="1"/>
    <col min="15891" max="16112" width="9.140625" style="293" customWidth="1"/>
    <col min="16113" max="16113" width="9" style="293"/>
    <col min="16114" max="16114" width="6.5703125" style="293" customWidth="1"/>
    <col min="16115" max="16115" width="79.5703125" style="293" customWidth="1"/>
    <col min="16116" max="16116" width="23.5703125" style="293" customWidth="1"/>
    <col min="16117" max="16117" width="27.85546875" style="293" customWidth="1"/>
    <col min="16118" max="16118" width="22.28515625" style="293" customWidth="1"/>
    <col min="16119" max="16119" width="23.5703125" style="293" customWidth="1"/>
    <col min="16120" max="16120" width="39" style="293" customWidth="1"/>
    <col min="16121" max="16121" width="36.42578125" style="293" customWidth="1"/>
    <col min="16122" max="16122" width="8" style="293" customWidth="1"/>
    <col min="16123" max="16123" width="15.5703125" style="293" customWidth="1"/>
    <col min="16124" max="16124" width="17.28515625" style="293" customWidth="1"/>
    <col min="16125" max="16125" width="18.85546875" style="293" customWidth="1"/>
    <col min="16126" max="16126" width="81" style="293" customWidth="1"/>
    <col min="16127" max="16127" width="14.85546875" style="293" customWidth="1"/>
    <col min="16128" max="16128" width="15.7109375" style="293" customWidth="1"/>
    <col min="16129" max="16129" width="17.5703125" style="293" customWidth="1"/>
    <col min="16130" max="16130" width="18.42578125" style="293" customWidth="1"/>
    <col min="16131" max="16131" width="16.5703125" style="293" customWidth="1"/>
    <col min="16132" max="16132" width="17.7109375" style="293" customWidth="1"/>
    <col min="16133" max="16133" width="17.85546875" style="293" customWidth="1"/>
    <col min="16134" max="16134" width="18.42578125" style="293" customWidth="1"/>
    <col min="16135" max="16135" width="15.42578125" style="293" customWidth="1"/>
    <col min="16136" max="16136" width="14.5703125" style="293" customWidth="1"/>
    <col min="16137" max="16137" width="15" style="293" customWidth="1"/>
    <col min="16138" max="16138" width="6.7109375" style="293" customWidth="1"/>
    <col min="16139" max="16139" width="14.28515625" style="293" customWidth="1"/>
    <col min="16140" max="16140" width="17.5703125" style="293" customWidth="1"/>
    <col min="16141" max="16141" width="27.7109375" style="293" customWidth="1"/>
    <col min="16142" max="16144" width="9.140625" style="293" customWidth="1"/>
    <col min="16145" max="16145" width="14.85546875" style="293" customWidth="1"/>
    <col min="16146" max="16146" width="13.85546875" style="293" customWidth="1"/>
    <col min="16147" max="16362" width="9.140625" style="293" customWidth="1"/>
    <col min="16363" max="16384" width="9" style="293"/>
  </cols>
  <sheetData>
    <row r="1" spans="1:16" s="284" customFormat="1" ht="48" thickBot="1">
      <c r="A1" s="601" t="s">
        <v>171</v>
      </c>
      <c r="B1" s="601" t="s">
        <v>172</v>
      </c>
      <c r="C1" s="601" t="s">
        <v>173</v>
      </c>
      <c r="D1" s="602" t="s">
        <v>174</v>
      </c>
      <c r="E1" s="601" t="s">
        <v>175</v>
      </c>
      <c r="F1" s="602" t="s">
        <v>176</v>
      </c>
      <c r="G1" s="601" t="s">
        <v>177</v>
      </c>
      <c r="H1" s="603" t="s">
        <v>394</v>
      </c>
      <c r="I1" s="603" t="s">
        <v>395</v>
      </c>
      <c r="J1" s="604" t="s">
        <v>396</v>
      </c>
      <c r="K1" s="604" t="s">
        <v>397</v>
      </c>
      <c r="L1" s="604" t="s">
        <v>398</v>
      </c>
      <c r="M1" s="604" t="s">
        <v>399</v>
      </c>
      <c r="N1" s="604" t="s">
        <v>400</v>
      </c>
      <c r="O1" s="604" t="s">
        <v>401</v>
      </c>
      <c r="P1" s="604" t="s">
        <v>402</v>
      </c>
    </row>
    <row r="2" spans="1:16" s="286" customFormat="1">
      <c r="A2" s="605" t="s">
        <v>520</v>
      </c>
      <c r="B2" s="556" t="s">
        <v>552</v>
      </c>
      <c r="C2" s="557" t="s">
        <v>553</v>
      </c>
      <c r="D2" s="558" t="s">
        <v>554</v>
      </c>
      <c r="E2" s="559">
        <v>2</v>
      </c>
      <c r="F2" s="560">
        <v>322205</v>
      </c>
      <c r="G2" s="606" t="s">
        <v>761</v>
      </c>
      <c r="H2" s="607">
        <v>1</v>
      </c>
      <c r="I2" s="561">
        <v>30</v>
      </c>
      <c r="J2" s="562">
        <v>279.89</v>
      </c>
      <c r="K2" s="563">
        <v>1797.61</v>
      </c>
      <c r="L2" s="563">
        <v>0</v>
      </c>
      <c r="M2" s="563">
        <v>439.19</v>
      </c>
      <c r="N2" s="563">
        <v>0</v>
      </c>
      <c r="O2" s="563">
        <v>1825.42</v>
      </c>
      <c r="P2" s="564">
        <f t="shared" ref="P2:P55" si="0">SUM(J2:N2)-O2</f>
        <v>691.27</v>
      </c>
    </row>
    <row r="3" spans="1:16" s="325" customFormat="1">
      <c r="A3" s="608" t="s">
        <v>520</v>
      </c>
      <c r="B3" s="173" t="s">
        <v>552</v>
      </c>
      <c r="C3" s="283" t="s">
        <v>555</v>
      </c>
      <c r="D3" s="323" t="s">
        <v>556</v>
      </c>
      <c r="E3" s="326">
        <v>2</v>
      </c>
      <c r="F3" s="327">
        <v>223505</v>
      </c>
      <c r="G3" s="328" t="s">
        <v>761</v>
      </c>
      <c r="H3" s="332">
        <v>1</v>
      </c>
      <c r="I3" s="591">
        <v>30</v>
      </c>
      <c r="J3" s="436">
        <v>2611.92</v>
      </c>
      <c r="K3" s="401">
        <v>0</v>
      </c>
      <c r="L3" s="401">
        <v>0</v>
      </c>
      <c r="M3" s="401">
        <v>1172.0899999999999</v>
      </c>
      <c r="N3" s="401">
        <v>143.66</v>
      </c>
      <c r="O3" s="401">
        <v>405.97</v>
      </c>
      <c r="P3" s="592">
        <f t="shared" si="0"/>
        <v>3521.7</v>
      </c>
    </row>
    <row r="4" spans="1:16" s="325" customFormat="1">
      <c r="A4" s="608" t="s">
        <v>520</v>
      </c>
      <c r="B4" s="173" t="s">
        <v>552</v>
      </c>
      <c r="C4" s="283" t="s">
        <v>557</v>
      </c>
      <c r="D4" s="323" t="s">
        <v>558</v>
      </c>
      <c r="E4" s="326">
        <v>3</v>
      </c>
      <c r="F4" s="327">
        <v>513425</v>
      </c>
      <c r="G4" s="328" t="s">
        <v>761</v>
      </c>
      <c r="H4" s="332">
        <v>1</v>
      </c>
      <c r="I4" s="332">
        <v>44</v>
      </c>
      <c r="J4" s="436">
        <v>1276</v>
      </c>
      <c r="K4" s="401">
        <v>0</v>
      </c>
      <c r="L4" s="401">
        <v>0</v>
      </c>
      <c r="M4" s="401">
        <v>602.34</v>
      </c>
      <c r="N4" s="401">
        <v>0</v>
      </c>
      <c r="O4" s="401">
        <v>175.65</v>
      </c>
      <c r="P4" s="592">
        <f t="shared" si="0"/>
        <v>1702.69</v>
      </c>
    </row>
    <row r="5" spans="1:16" s="325" customFormat="1">
      <c r="A5" s="608" t="s">
        <v>520</v>
      </c>
      <c r="B5" s="173" t="s">
        <v>552</v>
      </c>
      <c r="C5" s="283" t="s">
        <v>559</v>
      </c>
      <c r="D5" s="323" t="s">
        <v>560</v>
      </c>
      <c r="E5" s="326">
        <v>3</v>
      </c>
      <c r="F5" s="327">
        <v>521130</v>
      </c>
      <c r="G5" s="328" t="s">
        <v>761</v>
      </c>
      <c r="H5" s="332">
        <v>1</v>
      </c>
      <c r="I5" s="332">
        <v>44</v>
      </c>
      <c r="J5" s="436">
        <v>1320</v>
      </c>
      <c r="K5" s="401">
        <v>0</v>
      </c>
      <c r="L5" s="401">
        <v>0</v>
      </c>
      <c r="M5" s="401">
        <v>304.07</v>
      </c>
      <c r="N5" s="401">
        <v>0</v>
      </c>
      <c r="O5" s="401">
        <v>226.58</v>
      </c>
      <c r="P5" s="592">
        <f t="shared" si="0"/>
        <v>1397.49</v>
      </c>
    </row>
    <row r="6" spans="1:16" s="285" customFormat="1">
      <c r="A6" s="608" t="s">
        <v>520</v>
      </c>
      <c r="B6" s="173" t="s">
        <v>552</v>
      </c>
      <c r="C6" s="321" t="s">
        <v>561</v>
      </c>
      <c r="D6" s="322" t="s">
        <v>732</v>
      </c>
      <c r="E6" s="326">
        <v>2</v>
      </c>
      <c r="F6" s="330">
        <v>223505</v>
      </c>
      <c r="G6" s="328" t="s">
        <v>761</v>
      </c>
      <c r="H6" s="332">
        <v>1</v>
      </c>
      <c r="I6" s="591">
        <v>40</v>
      </c>
      <c r="J6" s="436">
        <v>4788.5200000000004</v>
      </c>
      <c r="K6" s="401">
        <v>0</v>
      </c>
      <c r="L6" s="401">
        <v>0</v>
      </c>
      <c r="M6" s="401">
        <v>3455.26</v>
      </c>
      <c r="N6" s="401">
        <v>263.37</v>
      </c>
      <c r="O6" s="401">
        <v>1815.37</v>
      </c>
      <c r="P6" s="592">
        <f t="shared" si="0"/>
        <v>6691.7800000000016</v>
      </c>
    </row>
    <row r="7" spans="1:16" s="285" customFormat="1">
      <c r="A7" s="608" t="s">
        <v>520</v>
      </c>
      <c r="B7" s="173" t="s">
        <v>552</v>
      </c>
      <c r="C7" s="283" t="s">
        <v>562</v>
      </c>
      <c r="D7" s="323" t="s">
        <v>563</v>
      </c>
      <c r="E7" s="326">
        <v>2</v>
      </c>
      <c r="F7" s="330">
        <v>322205</v>
      </c>
      <c r="G7" s="328" t="s">
        <v>761</v>
      </c>
      <c r="H7" s="332">
        <v>1</v>
      </c>
      <c r="I7" s="591">
        <v>30</v>
      </c>
      <c r="J7" s="436">
        <v>1306.1500000000001</v>
      </c>
      <c r="K7" s="401">
        <v>0</v>
      </c>
      <c r="L7" s="401">
        <v>0</v>
      </c>
      <c r="M7" s="401">
        <v>1108.99</v>
      </c>
      <c r="N7" s="401">
        <v>0</v>
      </c>
      <c r="O7" s="401">
        <v>269.20999999999998</v>
      </c>
      <c r="P7" s="592">
        <f t="shared" si="0"/>
        <v>2145.9300000000003</v>
      </c>
    </row>
    <row r="8" spans="1:16" s="325" customFormat="1">
      <c r="A8" s="608" t="s">
        <v>520</v>
      </c>
      <c r="B8" s="173" t="s">
        <v>552</v>
      </c>
      <c r="C8" s="283" t="s">
        <v>564</v>
      </c>
      <c r="D8" s="323" t="s">
        <v>565</v>
      </c>
      <c r="E8" s="326">
        <v>2</v>
      </c>
      <c r="F8" s="327">
        <v>322205</v>
      </c>
      <c r="G8" s="328" t="s">
        <v>761</v>
      </c>
      <c r="H8" s="332">
        <v>1</v>
      </c>
      <c r="I8" s="591">
        <v>30</v>
      </c>
      <c r="J8" s="436">
        <v>1399.45</v>
      </c>
      <c r="K8" s="401">
        <v>0</v>
      </c>
      <c r="L8" s="401">
        <v>0</v>
      </c>
      <c r="M8" s="401">
        <v>1373.01</v>
      </c>
      <c r="N8" s="401">
        <v>0</v>
      </c>
      <c r="O8" s="401">
        <v>311.05</v>
      </c>
      <c r="P8" s="592">
        <f t="shared" si="0"/>
        <v>2461.41</v>
      </c>
    </row>
    <row r="9" spans="1:16" s="325" customFormat="1">
      <c r="A9" s="608" t="s">
        <v>520</v>
      </c>
      <c r="B9" s="173" t="s">
        <v>552</v>
      </c>
      <c r="C9" s="283" t="s">
        <v>722</v>
      </c>
      <c r="D9" s="323" t="s">
        <v>723</v>
      </c>
      <c r="E9" s="326">
        <v>3</v>
      </c>
      <c r="F9" s="327">
        <v>422105</v>
      </c>
      <c r="G9" s="328" t="s">
        <v>761</v>
      </c>
      <c r="H9" s="332">
        <v>1</v>
      </c>
      <c r="I9" s="591">
        <v>44</v>
      </c>
      <c r="J9" s="436">
        <v>1320</v>
      </c>
      <c r="K9" s="401">
        <v>0</v>
      </c>
      <c r="L9" s="401">
        <v>0</v>
      </c>
      <c r="M9" s="401">
        <v>34.340000000000003</v>
      </c>
      <c r="N9" s="401">
        <v>0</v>
      </c>
      <c r="O9" s="401">
        <v>207.69</v>
      </c>
      <c r="P9" s="592">
        <f t="shared" si="0"/>
        <v>1146.6499999999999</v>
      </c>
    </row>
    <row r="10" spans="1:16" s="325" customFormat="1">
      <c r="A10" s="608" t="s">
        <v>520</v>
      </c>
      <c r="B10" s="173" t="s">
        <v>552</v>
      </c>
      <c r="C10" s="283" t="s">
        <v>762</v>
      </c>
      <c r="D10" s="323" t="s">
        <v>763</v>
      </c>
      <c r="E10" s="326">
        <v>3</v>
      </c>
      <c r="F10" s="327">
        <v>514320</v>
      </c>
      <c r="G10" s="328" t="s">
        <v>761</v>
      </c>
      <c r="H10" s="332">
        <v>1</v>
      </c>
      <c r="I10" s="591">
        <v>11</v>
      </c>
      <c r="J10" s="436">
        <v>1232</v>
      </c>
      <c r="K10" s="401">
        <v>0</v>
      </c>
      <c r="L10" s="401">
        <v>0</v>
      </c>
      <c r="M10" s="401">
        <v>467.47</v>
      </c>
      <c r="N10" s="401">
        <v>0</v>
      </c>
      <c r="O10" s="401">
        <v>236.99</v>
      </c>
      <c r="P10" s="592">
        <f t="shared" si="0"/>
        <v>1462.48</v>
      </c>
    </row>
    <row r="11" spans="1:16" s="325" customFormat="1">
      <c r="A11" s="608" t="s">
        <v>520</v>
      </c>
      <c r="B11" s="173" t="s">
        <v>552</v>
      </c>
      <c r="C11" s="283" t="s">
        <v>566</v>
      </c>
      <c r="D11" s="323" t="s">
        <v>567</v>
      </c>
      <c r="E11" s="326">
        <v>3</v>
      </c>
      <c r="F11" s="327">
        <v>514320</v>
      </c>
      <c r="G11" s="328" t="s">
        <v>761</v>
      </c>
      <c r="H11" s="332">
        <v>1</v>
      </c>
      <c r="I11" s="332">
        <v>44</v>
      </c>
      <c r="J11" s="436">
        <v>44</v>
      </c>
      <c r="K11" s="401">
        <v>2223.4</v>
      </c>
      <c r="L11" s="401">
        <v>0</v>
      </c>
      <c r="M11" s="401">
        <v>224.61</v>
      </c>
      <c r="N11" s="401">
        <v>0</v>
      </c>
      <c r="O11" s="401">
        <v>2200.8200000000002</v>
      </c>
      <c r="P11" s="592">
        <f t="shared" si="0"/>
        <v>291.19000000000005</v>
      </c>
    </row>
    <row r="12" spans="1:16" s="325" customFormat="1">
      <c r="A12" s="608" t="s">
        <v>520</v>
      </c>
      <c r="B12" s="173" t="s">
        <v>552</v>
      </c>
      <c r="C12" s="283" t="s">
        <v>568</v>
      </c>
      <c r="D12" s="323" t="s">
        <v>569</v>
      </c>
      <c r="E12" s="326">
        <v>2</v>
      </c>
      <c r="F12" s="329">
        <v>223505</v>
      </c>
      <c r="G12" s="328" t="s">
        <v>761</v>
      </c>
      <c r="H12" s="332">
        <v>1</v>
      </c>
      <c r="I12" s="591">
        <v>30</v>
      </c>
      <c r="J12" s="436">
        <v>2611.92</v>
      </c>
      <c r="K12" s="401">
        <v>0</v>
      </c>
      <c r="L12" s="401">
        <v>0</v>
      </c>
      <c r="M12" s="401">
        <v>1057.81</v>
      </c>
      <c r="N12" s="401">
        <v>143.66</v>
      </c>
      <c r="O12" s="401">
        <v>471.03</v>
      </c>
      <c r="P12" s="592">
        <f t="shared" si="0"/>
        <v>3342.3599999999997</v>
      </c>
    </row>
    <row r="13" spans="1:16" s="325" customFormat="1">
      <c r="A13" s="608" t="s">
        <v>520</v>
      </c>
      <c r="B13" s="173" t="s">
        <v>552</v>
      </c>
      <c r="C13" s="283" t="s">
        <v>570</v>
      </c>
      <c r="D13" s="323" t="s">
        <v>571</v>
      </c>
      <c r="E13" s="326">
        <v>1</v>
      </c>
      <c r="F13" s="330">
        <v>225124</v>
      </c>
      <c r="G13" s="328" t="s">
        <v>761</v>
      </c>
      <c r="H13" s="332">
        <v>1</v>
      </c>
      <c r="I13" s="332">
        <v>4</v>
      </c>
      <c r="J13" s="436">
        <v>5200</v>
      </c>
      <c r="K13" s="401">
        <v>0</v>
      </c>
      <c r="L13" s="401">
        <v>0</v>
      </c>
      <c r="M13" s="401">
        <v>264</v>
      </c>
      <c r="N13" s="401">
        <v>0</v>
      </c>
      <c r="O13" s="401">
        <v>472.44</v>
      </c>
      <c r="P13" s="592">
        <f t="shared" si="0"/>
        <v>4991.5600000000004</v>
      </c>
    </row>
    <row r="14" spans="1:16" s="325" customFormat="1">
      <c r="A14" s="608" t="s">
        <v>520</v>
      </c>
      <c r="B14" s="173" t="s">
        <v>552</v>
      </c>
      <c r="C14" s="283" t="s">
        <v>744</v>
      </c>
      <c r="D14" s="323" t="s">
        <v>745</v>
      </c>
      <c r="E14" s="326">
        <v>3</v>
      </c>
      <c r="F14" s="330">
        <v>782320</v>
      </c>
      <c r="G14" s="328" t="s">
        <v>761</v>
      </c>
      <c r="H14" s="332">
        <v>1</v>
      </c>
      <c r="I14" s="332">
        <v>44</v>
      </c>
      <c r="J14" s="436">
        <v>1627.5</v>
      </c>
      <c r="K14" s="401">
        <v>0</v>
      </c>
      <c r="L14" s="401">
        <v>0</v>
      </c>
      <c r="M14" s="401">
        <v>264</v>
      </c>
      <c r="N14" s="401">
        <v>0</v>
      </c>
      <c r="O14" s="401">
        <v>182.98</v>
      </c>
      <c r="P14" s="592">
        <f t="shared" si="0"/>
        <v>1708.52</v>
      </c>
    </row>
    <row r="15" spans="1:16" s="325" customFormat="1">
      <c r="A15" s="608" t="s">
        <v>520</v>
      </c>
      <c r="B15" s="173" t="s">
        <v>552</v>
      </c>
      <c r="C15" s="283" t="s">
        <v>572</v>
      </c>
      <c r="D15" s="323" t="s">
        <v>573</v>
      </c>
      <c r="E15" s="326">
        <v>3</v>
      </c>
      <c r="F15" s="327">
        <v>422105</v>
      </c>
      <c r="G15" s="328" t="s">
        <v>761</v>
      </c>
      <c r="H15" s="332">
        <v>1</v>
      </c>
      <c r="I15" s="332">
        <v>44</v>
      </c>
      <c r="J15" s="436">
        <v>1320</v>
      </c>
      <c r="K15" s="401">
        <v>0</v>
      </c>
      <c r="L15" s="401">
        <v>0</v>
      </c>
      <c r="M15" s="401">
        <v>226.34</v>
      </c>
      <c r="N15" s="401">
        <v>0</v>
      </c>
      <c r="O15" s="401">
        <v>224.97</v>
      </c>
      <c r="P15" s="592">
        <f t="shared" si="0"/>
        <v>1321.37</v>
      </c>
    </row>
    <row r="16" spans="1:16" s="325" customFormat="1">
      <c r="A16" s="608" t="s">
        <v>520</v>
      </c>
      <c r="B16" s="173" t="s">
        <v>552</v>
      </c>
      <c r="C16" s="283" t="s">
        <v>574</v>
      </c>
      <c r="D16" s="323" t="s">
        <v>575</v>
      </c>
      <c r="E16" s="326">
        <v>2</v>
      </c>
      <c r="F16" s="327">
        <v>223505</v>
      </c>
      <c r="G16" s="328" t="s">
        <v>761</v>
      </c>
      <c r="H16" s="332">
        <v>1</v>
      </c>
      <c r="I16" s="591">
        <v>30</v>
      </c>
      <c r="J16" s="436">
        <v>87.06</v>
      </c>
      <c r="K16" s="401">
        <v>4465.21</v>
      </c>
      <c r="L16" s="401">
        <v>0</v>
      </c>
      <c r="M16" s="401">
        <v>890.06</v>
      </c>
      <c r="N16" s="401">
        <v>4.79</v>
      </c>
      <c r="O16" s="401">
        <v>4449.1099999999997</v>
      </c>
      <c r="P16" s="592">
        <f t="shared" si="0"/>
        <v>998.01000000000022</v>
      </c>
    </row>
    <row r="17" spans="1:16" s="325" customFormat="1">
      <c r="A17" s="608" t="s">
        <v>520</v>
      </c>
      <c r="B17" s="173" t="s">
        <v>552</v>
      </c>
      <c r="C17" s="283" t="s">
        <v>576</v>
      </c>
      <c r="D17" s="323" t="s">
        <v>577</v>
      </c>
      <c r="E17" s="326">
        <v>2</v>
      </c>
      <c r="F17" s="327">
        <v>322205</v>
      </c>
      <c r="G17" s="328" t="s">
        <v>761</v>
      </c>
      <c r="H17" s="332">
        <v>1</v>
      </c>
      <c r="I17" s="591">
        <v>30</v>
      </c>
      <c r="J17" s="436">
        <v>1399.45</v>
      </c>
      <c r="K17" s="401">
        <v>0</v>
      </c>
      <c r="L17" s="401">
        <v>0</v>
      </c>
      <c r="M17" s="401">
        <v>927.91</v>
      </c>
      <c r="N17" s="401">
        <v>0</v>
      </c>
      <c r="O17" s="401">
        <v>263.82</v>
      </c>
      <c r="P17" s="592">
        <f t="shared" si="0"/>
        <v>2063.54</v>
      </c>
    </row>
    <row r="18" spans="1:16" s="325" customFormat="1">
      <c r="A18" s="608" t="s">
        <v>520</v>
      </c>
      <c r="B18" s="173" t="s">
        <v>552</v>
      </c>
      <c r="C18" s="283" t="s">
        <v>578</v>
      </c>
      <c r="D18" s="323" t="s">
        <v>579</v>
      </c>
      <c r="E18" s="326">
        <v>3</v>
      </c>
      <c r="F18" s="327">
        <v>514320</v>
      </c>
      <c r="G18" s="328" t="s">
        <v>761</v>
      </c>
      <c r="H18" s="332">
        <v>1</v>
      </c>
      <c r="I18" s="332">
        <v>44</v>
      </c>
      <c r="J18" s="436">
        <v>1320</v>
      </c>
      <c r="K18" s="401">
        <v>0</v>
      </c>
      <c r="L18" s="401">
        <v>0</v>
      </c>
      <c r="M18" s="401">
        <v>570.83000000000004</v>
      </c>
      <c r="N18" s="401">
        <v>0</v>
      </c>
      <c r="O18" s="401">
        <v>255.97</v>
      </c>
      <c r="P18" s="592">
        <f t="shared" si="0"/>
        <v>1634.86</v>
      </c>
    </row>
    <row r="19" spans="1:16" s="325" customFormat="1">
      <c r="A19" s="608" t="s">
        <v>520</v>
      </c>
      <c r="B19" s="173" t="s">
        <v>552</v>
      </c>
      <c r="C19" s="283" t="s">
        <v>674</v>
      </c>
      <c r="D19" s="323" t="s">
        <v>673</v>
      </c>
      <c r="E19" s="326">
        <v>3</v>
      </c>
      <c r="F19" s="327">
        <v>514320</v>
      </c>
      <c r="G19" s="328" t="s">
        <v>761</v>
      </c>
      <c r="H19" s="332">
        <v>1</v>
      </c>
      <c r="I19" s="332">
        <v>44</v>
      </c>
      <c r="J19" s="436">
        <v>1320</v>
      </c>
      <c r="K19" s="401">
        <v>0</v>
      </c>
      <c r="L19" s="401">
        <v>0</v>
      </c>
      <c r="M19" s="401">
        <v>436.14</v>
      </c>
      <c r="N19" s="401">
        <v>0</v>
      </c>
      <c r="O19" s="401">
        <v>243.85</v>
      </c>
      <c r="P19" s="592">
        <f t="shared" si="0"/>
        <v>1512.29</v>
      </c>
    </row>
    <row r="20" spans="1:16" s="325" customFormat="1">
      <c r="A20" s="608" t="s">
        <v>520</v>
      </c>
      <c r="B20" s="173" t="s">
        <v>552</v>
      </c>
      <c r="C20" s="283" t="s">
        <v>746</v>
      </c>
      <c r="D20" s="323" t="s">
        <v>747</v>
      </c>
      <c r="E20" s="326">
        <v>3</v>
      </c>
      <c r="F20" s="327">
        <v>514320</v>
      </c>
      <c r="G20" s="328" t="s">
        <v>761</v>
      </c>
      <c r="H20" s="332">
        <v>1</v>
      </c>
      <c r="I20" s="332">
        <v>44</v>
      </c>
      <c r="J20" s="436">
        <v>1320</v>
      </c>
      <c r="K20" s="401">
        <v>0</v>
      </c>
      <c r="L20" s="401">
        <v>0</v>
      </c>
      <c r="M20" s="401">
        <v>264</v>
      </c>
      <c r="N20" s="401">
        <v>0</v>
      </c>
      <c r="O20" s="401">
        <v>228.36</v>
      </c>
      <c r="P20" s="592">
        <f t="shared" si="0"/>
        <v>1355.6399999999999</v>
      </c>
    </row>
    <row r="21" spans="1:16" s="325" customFormat="1">
      <c r="A21" s="608" t="s">
        <v>520</v>
      </c>
      <c r="B21" s="173" t="s">
        <v>552</v>
      </c>
      <c r="C21" s="283" t="s">
        <v>580</v>
      </c>
      <c r="D21" s="323" t="s">
        <v>581</v>
      </c>
      <c r="E21" s="326">
        <v>2</v>
      </c>
      <c r="F21" s="330">
        <v>223505</v>
      </c>
      <c r="G21" s="328" t="s">
        <v>761</v>
      </c>
      <c r="H21" s="332">
        <v>1</v>
      </c>
      <c r="I21" s="591">
        <v>30</v>
      </c>
      <c r="J21" s="436">
        <v>2611.92</v>
      </c>
      <c r="K21" s="401">
        <v>0</v>
      </c>
      <c r="L21" s="401">
        <v>0</v>
      </c>
      <c r="M21" s="401">
        <v>623.53</v>
      </c>
      <c r="N21" s="401">
        <v>143.66</v>
      </c>
      <c r="O21" s="401">
        <v>297.79000000000002</v>
      </c>
      <c r="P21" s="592">
        <f t="shared" si="0"/>
        <v>3081.3199999999997</v>
      </c>
    </row>
    <row r="22" spans="1:16" s="325" customFormat="1">
      <c r="A22" s="608" t="s">
        <v>520</v>
      </c>
      <c r="B22" s="173" t="s">
        <v>552</v>
      </c>
      <c r="C22" s="283" t="s">
        <v>582</v>
      </c>
      <c r="D22" s="323" t="s">
        <v>583</v>
      </c>
      <c r="E22" s="326">
        <v>3</v>
      </c>
      <c r="F22" s="330">
        <v>782320</v>
      </c>
      <c r="G22" s="328" t="s">
        <v>761</v>
      </c>
      <c r="H22" s="332">
        <v>1</v>
      </c>
      <c r="I22" s="332">
        <v>44</v>
      </c>
      <c r="J22" s="436">
        <v>1627.5</v>
      </c>
      <c r="K22" s="401">
        <v>0</v>
      </c>
      <c r="L22" s="401">
        <v>0</v>
      </c>
      <c r="M22" s="401">
        <v>510.02</v>
      </c>
      <c r="N22" s="401">
        <v>0</v>
      </c>
      <c r="O22" s="401">
        <v>205.12</v>
      </c>
      <c r="P22" s="592">
        <f t="shared" si="0"/>
        <v>1932.4</v>
      </c>
    </row>
    <row r="23" spans="1:16" s="325" customFormat="1">
      <c r="A23" s="608" t="s">
        <v>520</v>
      </c>
      <c r="B23" s="173" t="s">
        <v>552</v>
      </c>
      <c r="C23" s="283" t="s">
        <v>584</v>
      </c>
      <c r="D23" s="323" t="s">
        <v>585</v>
      </c>
      <c r="E23" s="326">
        <v>2</v>
      </c>
      <c r="F23" s="327">
        <v>223505</v>
      </c>
      <c r="G23" s="328" t="s">
        <v>761</v>
      </c>
      <c r="H23" s="332">
        <v>1</v>
      </c>
      <c r="I23" s="591">
        <v>30</v>
      </c>
      <c r="J23" s="436">
        <v>0</v>
      </c>
      <c r="K23" s="401">
        <v>3824.69</v>
      </c>
      <c r="L23" s="401">
        <v>0</v>
      </c>
      <c r="M23" s="401">
        <v>546.21</v>
      </c>
      <c r="N23" s="401">
        <v>9.58</v>
      </c>
      <c r="O23" s="401">
        <v>3786.76</v>
      </c>
      <c r="P23" s="592">
        <f t="shared" si="0"/>
        <v>593.71999999999935</v>
      </c>
    </row>
    <row r="24" spans="1:16" s="325" customFormat="1">
      <c r="A24" s="608" t="s">
        <v>520</v>
      </c>
      <c r="B24" s="173" t="s">
        <v>552</v>
      </c>
      <c r="C24" s="283" t="s">
        <v>725</v>
      </c>
      <c r="D24" s="323" t="s">
        <v>724</v>
      </c>
      <c r="E24" s="326">
        <v>3</v>
      </c>
      <c r="F24" s="327">
        <v>514320</v>
      </c>
      <c r="G24" s="328" t="s">
        <v>761</v>
      </c>
      <c r="H24" s="332">
        <v>1</v>
      </c>
      <c r="I24" s="591">
        <v>44</v>
      </c>
      <c r="J24" s="436">
        <v>1320</v>
      </c>
      <c r="K24" s="401">
        <v>0</v>
      </c>
      <c r="L24" s="401">
        <v>0</v>
      </c>
      <c r="M24" s="401">
        <v>592.13</v>
      </c>
      <c r="N24" s="401">
        <v>0</v>
      </c>
      <c r="O24" s="401">
        <v>171.71</v>
      </c>
      <c r="P24" s="592">
        <f t="shared" si="0"/>
        <v>1740.42</v>
      </c>
    </row>
    <row r="25" spans="1:16" s="325" customFormat="1">
      <c r="A25" s="608" t="s">
        <v>520</v>
      </c>
      <c r="B25" s="173" t="s">
        <v>552</v>
      </c>
      <c r="C25" s="283" t="s">
        <v>586</v>
      </c>
      <c r="D25" s="323" t="s">
        <v>587</v>
      </c>
      <c r="E25" s="326">
        <v>2</v>
      </c>
      <c r="F25" s="330">
        <v>223505</v>
      </c>
      <c r="G25" s="328" t="s">
        <v>761</v>
      </c>
      <c r="H25" s="332">
        <v>1</v>
      </c>
      <c r="I25" s="591">
        <v>30</v>
      </c>
      <c r="J25" s="436">
        <v>2611.92</v>
      </c>
      <c r="K25" s="401">
        <v>0</v>
      </c>
      <c r="L25" s="401">
        <v>0</v>
      </c>
      <c r="M25" s="401">
        <v>741.07</v>
      </c>
      <c r="N25" s="401">
        <v>143.66</v>
      </c>
      <c r="O25" s="401">
        <v>297.79000000000002</v>
      </c>
      <c r="P25" s="592">
        <f t="shared" si="0"/>
        <v>3198.86</v>
      </c>
    </row>
    <row r="26" spans="1:16" s="325" customFormat="1">
      <c r="A26" s="608" t="s">
        <v>520</v>
      </c>
      <c r="B26" s="173" t="s">
        <v>552</v>
      </c>
      <c r="C26" s="283" t="s">
        <v>588</v>
      </c>
      <c r="D26" s="323" t="s">
        <v>589</v>
      </c>
      <c r="E26" s="326">
        <v>2</v>
      </c>
      <c r="F26" s="330">
        <v>223405</v>
      </c>
      <c r="G26" s="328" t="s">
        <v>761</v>
      </c>
      <c r="H26" s="332">
        <v>1</v>
      </c>
      <c r="I26" s="332">
        <v>26</v>
      </c>
      <c r="J26" s="436">
        <v>3742.45</v>
      </c>
      <c r="K26" s="401">
        <v>0</v>
      </c>
      <c r="L26" s="401">
        <v>0</v>
      </c>
      <c r="M26" s="401">
        <v>396</v>
      </c>
      <c r="N26" s="401">
        <v>0</v>
      </c>
      <c r="O26" s="401">
        <v>585.14</v>
      </c>
      <c r="P26" s="592">
        <f t="shared" si="0"/>
        <v>3553.31</v>
      </c>
    </row>
    <row r="27" spans="1:16" s="325" customFormat="1">
      <c r="A27" s="608" t="s">
        <v>520</v>
      </c>
      <c r="B27" s="173" t="s">
        <v>552</v>
      </c>
      <c r="C27" s="283" t="s">
        <v>764</v>
      </c>
      <c r="D27" s="323" t="s">
        <v>765</v>
      </c>
      <c r="E27" s="326">
        <v>2</v>
      </c>
      <c r="F27" s="330">
        <v>223505</v>
      </c>
      <c r="G27" s="328" t="s">
        <v>761</v>
      </c>
      <c r="H27" s="332">
        <v>1</v>
      </c>
      <c r="I27" s="332">
        <v>30</v>
      </c>
      <c r="J27" s="436">
        <v>2350.73</v>
      </c>
      <c r="K27" s="401">
        <v>0</v>
      </c>
      <c r="L27" s="401">
        <v>0</v>
      </c>
      <c r="M27" s="401">
        <v>237.6</v>
      </c>
      <c r="N27" s="401">
        <v>129.29</v>
      </c>
      <c r="O27" s="401">
        <v>417.64</v>
      </c>
      <c r="P27" s="592">
        <f t="shared" si="0"/>
        <v>2299.98</v>
      </c>
    </row>
    <row r="28" spans="1:16" s="325" customFormat="1">
      <c r="A28" s="608" t="s">
        <v>520</v>
      </c>
      <c r="B28" s="173" t="s">
        <v>552</v>
      </c>
      <c r="C28" s="283" t="s">
        <v>590</v>
      </c>
      <c r="D28" s="323" t="s">
        <v>591</v>
      </c>
      <c r="E28" s="326">
        <v>2</v>
      </c>
      <c r="F28" s="327">
        <v>322205</v>
      </c>
      <c r="G28" s="328" t="s">
        <v>761</v>
      </c>
      <c r="H28" s="332">
        <v>1</v>
      </c>
      <c r="I28" s="591">
        <v>30</v>
      </c>
      <c r="J28" s="436">
        <v>1399.45</v>
      </c>
      <c r="K28" s="401">
        <v>0</v>
      </c>
      <c r="L28" s="401">
        <v>0</v>
      </c>
      <c r="M28" s="401">
        <v>1074.48</v>
      </c>
      <c r="N28" s="401">
        <v>0</v>
      </c>
      <c r="O28" s="401">
        <v>196.99</v>
      </c>
      <c r="P28" s="592">
        <f t="shared" si="0"/>
        <v>2276.9400000000005</v>
      </c>
    </row>
    <row r="29" spans="1:16" s="325" customFormat="1">
      <c r="A29" s="608" t="s">
        <v>520</v>
      </c>
      <c r="B29" s="173" t="s">
        <v>552</v>
      </c>
      <c r="C29" s="283" t="s">
        <v>592</v>
      </c>
      <c r="D29" s="323" t="s">
        <v>726</v>
      </c>
      <c r="E29" s="326">
        <v>3</v>
      </c>
      <c r="F29" s="330">
        <v>411010</v>
      </c>
      <c r="G29" s="328" t="s">
        <v>761</v>
      </c>
      <c r="H29" s="332">
        <v>2</v>
      </c>
      <c r="I29" s="332">
        <v>44</v>
      </c>
      <c r="J29" s="436">
        <v>46.55</v>
      </c>
      <c r="K29" s="401">
        <v>0</v>
      </c>
      <c r="L29" s="401">
        <v>0</v>
      </c>
      <c r="M29" s="401">
        <v>1409.89</v>
      </c>
      <c r="N29" s="401">
        <v>0</v>
      </c>
      <c r="O29" s="401">
        <v>670.15</v>
      </c>
      <c r="P29" s="592">
        <f t="shared" si="0"/>
        <v>786.29000000000008</v>
      </c>
    </row>
    <row r="30" spans="1:16" s="325" customFormat="1">
      <c r="A30" s="608" t="s">
        <v>520</v>
      </c>
      <c r="B30" s="173" t="s">
        <v>552</v>
      </c>
      <c r="C30" s="283" t="s">
        <v>593</v>
      </c>
      <c r="D30" s="323" t="s">
        <v>594</v>
      </c>
      <c r="E30" s="326">
        <v>3</v>
      </c>
      <c r="F30" s="330">
        <v>517420</v>
      </c>
      <c r="G30" s="328" t="s">
        <v>761</v>
      </c>
      <c r="H30" s="332">
        <v>1</v>
      </c>
      <c r="I30" s="332">
        <v>44</v>
      </c>
      <c r="J30" s="436">
        <v>1320</v>
      </c>
      <c r="K30" s="401">
        <v>0</v>
      </c>
      <c r="L30" s="401">
        <v>0</v>
      </c>
      <c r="M30" s="401">
        <v>517.84</v>
      </c>
      <c r="N30" s="401">
        <v>0</v>
      </c>
      <c r="O30" s="401">
        <v>172</v>
      </c>
      <c r="P30" s="592">
        <f t="shared" si="0"/>
        <v>1665.8400000000001</v>
      </c>
    </row>
    <row r="31" spans="1:16" s="325" customFormat="1">
      <c r="A31" s="608" t="s">
        <v>520</v>
      </c>
      <c r="B31" s="173" t="s">
        <v>552</v>
      </c>
      <c r="C31" s="283" t="s">
        <v>766</v>
      </c>
      <c r="D31" s="323" t="s">
        <v>767</v>
      </c>
      <c r="E31" s="326">
        <v>3</v>
      </c>
      <c r="F31" s="330">
        <v>513425</v>
      </c>
      <c r="G31" s="328" t="s">
        <v>761</v>
      </c>
      <c r="H31" s="332">
        <v>1</v>
      </c>
      <c r="I31" s="332">
        <v>44</v>
      </c>
      <c r="J31" s="436">
        <v>748</v>
      </c>
      <c r="K31" s="401">
        <v>0</v>
      </c>
      <c r="L31" s="401">
        <v>0</v>
      </c>
      <c r="M31" s="401">
        <v>238.8</v>
      </c>
      <c r="N31" s="401">
        <v>0</v>
      </c>
      <c r="O31" s="401">
        <v>165.62</v>
      </c>
      <c r="P31" s="592">
        <f t="shared" si="0"/>
        <v>821.18</v>
      </c>
    </row>
    <row r="32" spans="1:16" s="325" customFormat="1">
      <c r="A32" s="608" t="s">
        <v>520</v>
      </c>
      <c r="B32" s="173" t="s">
        <v>552</v>
      </c>
      <c r="C32" s="283" t="s">
        <v>595</v>
      </c>
      <c r="D32" s="323" t="s">
        <v>596</v>
      </c>
      <c r="E32" s="326">
        <v>1</v>
      </c>
      <c r="F32" s="327">
        <v>225124</v>
      </c>
      <c r="G32" s="328" t="s">
        <v>761</v>
      </c>
      <c r="H32" s="332">
        <v>1</v>
      </c>
      <c r="I32" s="332">
        <v>4</v>
      </c>
      <c r="J32" s="436">
        <v>5200</v>
      </c>
      <c r="K32" s="401">
        <v>0</v>
      </c>
      <c r="L32" s="401">
        <v>0</v>
      </c>
      <c r="M32" s="401">
        <v>264</v>
      </c>
      <c r="N32" s="401">
        <v>0</v>
      </c>
      <c r="O32" s="401">
        <v>1046.01</v>
      </c>
      <c r="P32" s="592">
        <f t="shared" si="0"/>
        <v>4417.99</v>
      </c>
    </row>
    <row r="33" spans="1:16" s="325" customFormat="1">
      <c r="A33" s="608" t="s">
        <v>520</v>
      </c>
      <c r="B33" s="173" t="s">
        <v>552</v>
      </c>
      <c r="C33" s="321" t="s">
        <v>597</v>
      </c>
      <c r="D33" s="322" t="s">
        <v>598</v>
      </c>
      <c r="E33" s="326">
        <v>2</v>
      </c>
      <c r="F33" s="327">
        <v>223505</v>
      </c>
      <c r="G33" s="328" t="s">
        <v>761</v>
      </c>
      <c r="H33" s="332">
        <v>1</v>
      </c>
      <c r="I33" s="591">
        <v>30</v>
      </c>
      <c r="J33" s="436">
        <v>2611.92</v>
      </c>
      <c r="K33" s="401">
        <v>0</v>
      </c>
      <c r="L33" s="401">
        <v>0</v>
      </c>
      <c r="M33" s="401">
        <v>2177.75</v>
      </c>
      <c r="N33" s="401">
        <v>143.66</v>
      </c>
      <c r="O33" s="401">
        <v>262.81</v>
      </c>
      <c r="P33" s="592">
        <f t="shared" si="0"/>
        <v>4670.5199999999995</v>
      </c>
    </row>
    <row r="34" spans="1:16" s="325" customFormat="1">
      <c r="A34" s="608" t="s">
        <v>520</v>
      </c>
      <c r="B34" s="173" t="s">
        <v>552</v>
      </c>
      <c r="C34" s="283" t="s">
        <v>599</v>
      </c>
      <c r="D34" s="323" t="s">
        <v>600</v>
      </c>
      <c r="E34" s="326">
        <v>3</v>
      </c>
      <c r="F34" s="327">
        <v>131205</v>
      </c>
      <c r="G34" s="328" t="s">
        <v>761</v>
      </c>
      <c r="H34" s="332">
        <v>2</v>
      </c>
      <c r="I34" s="332">
        <v>44</v>
      </c>
      <c r="J34" s="436">
        <v>1564.22</v>
      </c>
      <c r="K34" s="401">
        <v>8342.5</v>
      </c>
      <c r="L34" s="401">
        <v>0</v>
      </c>
      <c r="M34" s="401">
        <v>0</v>
      </c>
      <c r="N34" s="401">
        <v>0</v>
      </c>
      <c r="O34" s="401">
        <v>8548.9500000000007</v>
      </c>
      <c r="P34" s="592">
        <f t="shared" si="0"/>
        <v>1357.7699999999986</v>
      </c>
    </row>
    <row r="35" spans="1:16" s="325" customFormat="1">
      <c r="A35" s="608" t="s">
        <v>520</v>
      </c>
      <c r="B35" s="173" t="s">
        <v>552</v>
      </c>
      <c r="C35" s="283" t="s">
        <v>601</v>
      </c>
      <c r="D35" s="323" t="s">
        <v>602</v>
      </c>
      <c r="E35" s="326">
        <v>2</v>
      </c>
      <c r="F35" s="327">
        <v>223505</v>
      </c>
      <c r="G35" s="328" t="s">
        <v>761</v>
      </c>
      <c r="H35" s="332">
        <v>1</v>
      </c>
      <c r="I35" s="591">
        <v>30</v>
      </c>
      <c r="J35" s="436">
        <v>2611.92</v>
      </c>
      <c r="K35" s="401">
        <v>0</v>
      </c>
      <c r="L35" s="401">
        <v>0</v>
      </c>
      <c r="M35" s="401">
        <v>1042.76</v>
      </c>
      <c r="N35" s="401">
        <v>143.66</v>
      </c>
      <c r="O35" s="401">
        <v>386.55</v>
      </c>
      <c r="P35" s="592">
        <f t="shared" si="0"/>
        <v>3411.79</v>
      </c>
    </row>
    <row r="36" spans="1:16" s="287" customFormat="1">
      <c r="A36" s="608" t="s">
        <v>520</v>
      </c>
      <c r="B36" s="173" t="s">
        <v>552</v>
      </c>
      <c r="C36" s="283" t="s">
        <v>603</v>
      </c>
      <c r="D36" s="323" t="s">
        <v>604</v>
      </c>
      <c r="E36" s="326">
        <v>2</v>
      </c>
      <c r="F36" s="330">
        <v>322205</v>
      </c>
      <c r="G36" s="328" t="s">
        <v>761</v>
      </c>
      <c r="H36" s="332">
        <v>1</v>
      </c>
      <c r="I36" s="591">
        <v>30</v>
      </c>
      <c r="J36" s="436">
        <v>1399.45</v>
      </c>
      <c r="K36" s="401">
        <v>0</v>
      </c>
      <c r="L36" s="401">
        <v>0</v>
      </c>
      <c r="M36" s="401">
        <v>599.94000000000005</v>
      </c>
      <c r="N36" s="401">
        <v>0</v>
      </c>
      <c r="O36" s="401">
        <v>241.87</v>
      </c>
      <c r="P36" s="592">
        <f t="shared" si="0"/>
        <v>1757.52</v>
      </c>
    </row>
    <row r="37" spans="1:16" s="287" customFormat="1">
      <c r="A37" s="608" t="s">
        <v>520</v>
      </c>
      <c r="B37" s="173" t="s">
        <v>552</v>
      </c>
      <c r="C37" s="283" t="s">
        <v>682</v>
      </c>
      <c r="D37" s="323" t="s">
        <v>683</v>
      </c>
      <c r="E37" s="326">
        <v>3</v>
      </c>
      <c r="F37" s="330">
        <v>514320</v>
      </c>
      <c r="G37" s="328" t="s">
        <v>761</v>
      </c>
      <c r="H37" s="332">
        <v>1</v>
      </c>
      <c r="I37" s="591">
        <v>44</v>
      </c>
      <c r="J37" s="436">
        <v>1320</v>
      </c>
      <c r="K37" s="401">
        <v>0</v>
      </c>
      <c r="L37" s="401">
        <v>0</v>
      </c>
      <c r="M37" s="401">
        <v>264</v>
      </c>
      <c r="N37" s="401">
        <v>0</v>
      </c>
      <c r="O37" s="401">
        <v>228.36</v>
      </c>
      <c r="P37" s="592">
        <f t="shared" si="0"/>
        <v>1355.6399999999999</v>
      </c>
    </row>
    <row r="38" spans="1:16" s="288" customFormat="1">
      <c r="A38" s="608" t="s">
        <v>520</v>
      </c>
      <c r="B38" s="173" t="s">
        <v>552</v>
      </c>
      <c r="C38" s="283" t="s">
        <v>605</v>
      </c>
      <c r="D38" s="323" t="s">
        <v>606</v>
      </c>
      <c r="E38" s="326">
        <v>3</v>
      </c>
      <c r="F38" s="327">
        <v>514320</v>
      </c>
      <c r="G38" s="328" t="s">
        <v>761</v>
      </c>
      <c r="H38" s="332">
        <v>1</v>
      </c>
      <c r="I38" s="332">
        <v>44</v>
      </c>
      <c r="J38" s="436">
        <v>1320</v>
      </c>
      <c r="K38" s="401">
        <v>0</v>
      </c>
      <c r="L38" s="401">
        <v>0</v>
      </c>
      <c r="M38" s="401">
        <v>542.03</v>
      </c>
      <c r="N38" s="401">
        <v>0</v>
      </c>
      <c r="O38" s="401">
        <v>253.38</v>
      </c>
      <c r="P38" s="592">
        <f t="shared" si="0"/>
        <v>1608.65</v>
      </c>
    </row>
    <row r="39" spans="1:16" s="288" customFormat="1">
      <c r="A39" s="608" t="s">
        <v>520</v>
      </c>
      <c r="B39" s="173" t="s">
        <v>552</v>
      </c>
      <c r="C39" s="321" t="s">
        <v>607</v>
      </c>
      <c r="D39" s="333" t="s">
        <v>608</v>
      </c>
      <c r="E39" s="326">
        <v>3</v>
      </c>
      <c r="F39" s="330">
        <v>513425</v>
      </c>
      <c r="G39" s="328" t="s">
        <v>761</v>
      </c>
      <c r="H39" s="332">
        <v>1</v>
      </c>
      <c r="I39" s="332">
        <v>44</v>
      </c>
      <c r="J39" s="436">
        <v>1320</v>
      </c>
      <c r="K39" s="401">
        <v>0</v>
      </c>
      <c r="L39" s="401">
        <v>0</v>
      </c>
      <c r="M39" s="401">
        <v>1435.27</v>
      </c>
      <c r="N39" s="401">
        <v>0</v>
      </c>
      <c r="O39" s="401">
        <v>339.28</v>
      </c>
      <c r="P39" s="592">
        <f t="shared" si="0"/>
        <v>2415.9899999999998</v>
      </c>
    </row>
    <row r="40" spans="1:16" s="288" customFormat="1">
      <c r="A40" s="608" t="s">
        <v>520</v>
      </c>
      <c r="B40" s="173" t="s">
        <v>552</v>
      </c>
      <c r="C40" s="321" t="s">
        <v>695</v>
      </c>
      <c r="D40" s="333" t="s">
        <v>694</v>
      </c>
      <c r="E40" s="326">
        <v>3</v>
      </c>
      <c r="F40" s="327">
        <v>521130</v>
      </c>
      <c r="G40" s="328" t="s">
        <v>761</v>
      </c>
      <c r="H40" s="332">
        <v>1</v>
      </c>
      <c r="I40" s="332">
        <v>44</v>
      </c>
      <c r="J40" s="436">
        <v>1320</v>
      </c>
      <c r="K40" s="401">
        <v>0</v>
      </c>
      <c r="L40" s="401">
        <v>0</v>
      </c>
      <c r="M40" s="401">
        <v>11.45</v>
      </c>
      <c r="N40" s="401">
        <v>0</v>
      </c>
      <c r="O40" s="401">
        <v>205.63</v>
      </c>
      <c r="P40" s="592">
        <f t="shared" si="0"/>
        <v>1125.8200000000002</v>
      </c>
    </row>
    <row r="41" spans="1:16" s="288" customFormat="1">
      <c r="A41" s="608" t="s">
        <v>520</v>
      </c>
      <c r="B41" s="173" t="s">
        <v>552</v>
      </c>
      <c r="C41" s="321" t="s">
        <v>748</v>
      </c>
      <c r="D41" s="333" t="s">
        <v>749</v>
      </c>
      <c r="E41" s="326">
        <v>1</v>
      </c>
      <c r="F41" s="327">
        <v>225124</v>
      </c>
      <c r="G41" s="328" t="s">
        <v>761</v>
      </c>
      <c r="H41" s="332">
        <v>1</v>
      </c>
      <c r="I41" s="332">
        <v>4</v>
      </c>
      <c r="J41" s="436">
        <v>0</v>
      </c>
      <c r="K41" s="401">
        <v>0</v>
      </c>
      <c r="L41" s="401">
        <v>0</v>
      </c>
      <c r="M41" s="401">
        <v>0</v>
      </c>
      <c r="N41" s="401">
        <v>0</v>
      </c>
      <c r="O41" s="401">
        <v>0</v>
      </c>
      <c r="P41" s="592">
        <f t="shared" si="0"/>
        <v>0</v>
      </c>
    </row>
    <row r="42" spans="1:16" s="288" customFormat="1">
      <c r="A42" s="608" t="s">
        <v>520</v>
      </c>
      <c r="B42" s="173" t="s">
        <v>552</v>
      </c>
      <c r="C42" s="321" t="s">
        <v>676</v>
      </c>
      <c r="D42" s="333" t="s">
        <v>675</v>
      </c>
      <c r="E42" s="326">
        <v>3</v>
      </c>
      <c r="F42" s="327">
        <v>422105</v>
      </c>
      <c r="G42" s="328" t="s">
        <v>761</v>
      </c>
      <c r="H42" s="332">
        <v>1</v>
      </c>
      <c r="I42" s="591">
        <v>44</v>
      </c>
      <c r="J42" s="436">
        <v>1320</v>
      </c>
      <c r="K42" s="401">
        <v>0</v>
      </c>
      <c r="L42" s="401">
        <v>0</v>
      </c>
      <c r="M42" s="401">
        <v>234.1</v>
      </c>
      <c r="N42" s="401">
        <v>0</v>
      </c>
      <c r="O42" s="401">
        <v>214.9</v>
      </c>
      <c r="P42" s="592">
        <f t="shared" si="0"/>
        <v>1339.1999999999998</v>
      </c>
    </row>
    <row r="43" spans="1:16" s="288" customFormat="1">
      <c r="A43" s="608" t="s">
        <v>520</v>
      </c>
      <c r="B43" s="173" t="s">
        <v>552</v>
      </c>
      <c r="C43" s="283" t="s">
        <v>609</v>
      </c>
      <c r="D43" s="323" t="s">
        <v>610</v>
      </c>
      <c r="E43" s="326">
        <v>2</v>
      </c>
      <c r="F43" s="327">
        <v>223505</v>
      </c>
      <c r="G43" s="328" t="s">
        <v>761</v>
      </c>
      <c r="H43" s="332">
        <v>1</v>
      </c>
      <c r="I43" s="591">
        <v>30</v>
      </c>
      <c r="J43" s="436">
        <v>2611.92</v>
      </c>
      <c r="K43" s="401">
        <v>0</v>
      </c>
      <c r="L43" s="401">
        <v>0</v>
      </c>
      <c r="M43" s="401">
        <v>672.76</v>
      </c>
      <c r="N43" s="401">
        <v>143.66</v>
      </c>
      <c r="O43" s="401">
        <v>308.48</v>
      </c>
      <c r="P43" s="592">
        <f t="shared" si="0"/>
        <v>3119.86</v>
      </c>
    </row>
    <row r="44" spans="1:16" s="288" customFormat="1">
      <c r="A44" s="608" t="s">
        <v>520</v>
      </c>
      <c r="B44" s="173" t="s">
        <v>552</v>
      </c>
      <c r="C44" s="283" t="s">
        <v>611</v>
      </c>
      <c r="D44" s="323" t="s">
        <v>612</v>
      </c>
      <c r="E44" s="326">
        <v>3</v>
      </c>
      <c r="F44" s="330">
        <v>782320</v>
      </c>
      <c r="G44" s="328" t="s">
        <v>761</v>
      </c>
      <c r="H44" s="332">
        <v>1</v>
      </c>
      <c r="I44" s="332">
        <v>44</v>
      </c>
      <c r="J44" s="436">
        <v>1627.5</v>
      </c>
      <c r="K44" s="401">
        <v>0</v>
      </c>
      <c r="L44" s="401">
        <v>0</v>
      </c>
      <c r="M44" s="401">
        <v>510.02</v>
      </c>
      <c r="N44" s="401">
        <v>0</v>
      </c>
      <c r="O44" s="401">
        <v>302.77</v>
      </c>
      <c r="P44" s="592">
        <f t="shared" si="0"/>
        <v>1834.75</v>
      </c>
    </row>
    <row r="45" spans="1:16" s="288" customFormat="1">
      <c r="A45" s="608" t="s">
        <v>520</v>
      </c>
      <c r="B45" s="173" t="s">
        <v>552</v>
      </c>
      <c r="C45" s="283" t="s">
        <v>768</v>
      </c>
      <c r="D45" s="323" t="s">
        <v>769</v>
      </c>
      <c r="E45" s="326">
        <v>3</v>
      </c>
      <c r="F45" s="330">
        <v>517420</v>
      </c>
      <c r="G45" s="328" t="s">
        <v>761</v>
      </c>
      <c r="H45" s="332">
        <v>1</v>
      </c>
      <c r="I45" s="332">
        <v>44</v>
      </c>
      <c r="J45" s="436">
        <v>1320</v>
      </c>
      <c r="K45" s="401">
        <v>0</v>
      </c>
      <c r="L45" s="401">
        <v>0</v>
      </c>
      <c r="M45" s="401">
        <v>258.27999999999997</v>
      </c>
      <c r="N45" s="401">
        <v>0</v>
      </c>
      <c r="O45" s="401">
        <v>222.46</v>
      </c>
      <c r="P45" s="592">
        <f t="shared" si="0"/>
        <v>1355.82</v>
      </c>
    </row>
    <row r="46" spans="1:16" s="288" customFormat="1">
      <c r="A46" s="608" t="s">
        <v>520</v>
      </c>
      <c r="B46" s="173" t="s">
        <v>552</v>
      </c>
      <c r="C46" s="283" t="s">
        <v>727</v>
      </c>
      <c r="D46" s="323" t="s">
        <v>728</v>
      </c>
      <c r="E46" s="326">
        <v>3</v>
      </c>
      <c r="F46" s="330">
        <v>782320</v>
      </c>
      <c r="G46" s="328" t="s">
        <v>761</v>
      </c>
      <c r="H46" s="332">
        <v>1</v>
      </c>
      <c r="I46" s="332">
        <v>44</v>
      </c>
      <c r="J46" s="436">
        <v>1627.5</v>
      </c>
      <c r="K46" s="401">
        <v>0</v>
      </c>
      <c r="L46" s="401">
        <v>0</v>
      </c>
      <c r="M46" s="401">
        <v>264</v>
      </c>
      <c r="N46" s="401">
        <v>0</v>
      </c>
      <c r="O46" s="401">
        <v>182.98</v>
      </c>
      <c r="P46" s="592">
        <f t="shared" si="0"/>
        <v>1708.52</v>
      </c>
    </row>
    <row r="47" spans="1:16" s="287" customFormat="1">
      <c r="A47" s="608" t="s">
        <v>520</v>
      </c>
      <c r="B47" s="173" t="s">
        <v>552</v>
      </c>
      <c r="C47" s="283" t="s">
        <v>613</v>
      </c>
      <c r="D47" s="323" t="s">
        <v>614</v>
      </c>
      <c r="E47" s="326">
        <v>3</v>
      </c>
      <c r="F47" s="327">
        <v>514320</v>
      </c>
      <c r="G47" s="328" t="s">
        <v>761</v>
      </c>
      <c r="H47" s="332">
        <v>1</v>
      </c>
      <c r="I47" s="332">
        <v>44</v>
      </c>
      <c r="J47" s="436">
        <v>1320</v>
      </c>
      <c r="K47" s="401">
        <v>0</v>
      </c>
      <c r="L47" s="401">
        <v>0</v>
      </c>
      <c r="M47" s="401">
        <v>482.22</v>
      </c>
      <c r="N47" s="401">
        <v>0</v>
      </c>
      <c r="O47" s="401">
        <v>242.61</v>
      </c>
      <c r="P47" s="592">
        <f t="shared" si="0"/>
        <v>1559.6100000000001</v>
      </c>
    </row>
    <row r="48" spans="1:16" s="288" customFormat="1">
      <c r="A48" s="608" t="s">
        <v>520</v>
      </c>
      <c r="B48" s="173" t="s">
        <v>552</v>
      </c>
      <c r="C48" s="283" t="s">
        <v>615</v>
      </c>
      <c r="D48" s="323" t="s">
        <v>616</v>
      </c>
      <c r="E48" s="326">
        <v>2</v>
      </c>
      <c r="F48" s="327">
        <v>223505</v>
      </c>
      <c r="G48" s="328" t="s">
        <v>761</v>
      </c>
      <c r="H48" s="332">
        <v>1</v>
      </c>
      <c r="I48" s="591">
        <v>30</v>
      </c>
      <c r="J48" s="436">
        <v>2611.92</v>
      </c>
      <c r="K48" s="401">
        <v>0</v>
      </c>
      <c r="L48" s="401">
        <v>0</v>
      </c>
      <c r="M48" s="401">
        <v>1412.2</v>
      </c>
      <c r="N48" s="401">
        <v>143.66</v>
      </c>
      <c r="O48" s="401">
        <v>452.05</v>
      </c>
      <c r="P48" s="592">
        <f t="shared" si="0"/>
        <v>3715.7299999999996</v>
      </c>
    </row>
    <row r="49" spans="1:16" s="286" customFormat="1">
      <c r="A49" s="608" t="s">
        <v>520</v>
      </c>
      <c r="B49" s="173" t="s">
        <v>552</v>
      </c>
      <c r="C49" s="283" t="s">
        <v>617</v>
      </c>
      <c r="D49" s="323" t="s">
        <v>618</v>
      </c>
      <c r="E49" s="326">
        <v>2</v>
      </c>
      <c r="F49" s="327">
        <v>223505</v>
      </c>
      <c r="G49" s="328" t="s">
        <v>761</v>
      </c>
      <c r="H49" s="332">
        <v>1</v>
      </c>
      <c r="I49" s="591">
        <v>30</v>
      </c>
      <c r="J49" s="436">
        <v>2611.92</v>
      </c>
      <c r="K49" s="401">
        <v>0</v>
      </c>
      <c r="L49" s="401">
        <v>0</v>
      </c>
      <c r="M49" s="401">
        <v>2460.92</v>
      </c>
      <c r="N49" s="401">
        <v>143.66</v>
      </c>
      <c r="O49" s="401">
        <v>810.11</v>
      </c>
      <c r="P49" s="592">
        <f t="shared" si="0"/>
        <v>4406.3900000000003</v>
      </c>
    </row>
    <row r="50" spans="1:16" s="286" customFormat="1">
      <c r="A50" s="608" t="s">
        <v>520</v>
      </c>
      <c r="B50" s="173" t="s">
        <v>552</v>
      </c>
      <c r="C50" s="283" t="s">
        <v>770</v>
      </c>
      <c r="D50" s="323" t="s">
        <v>771</v>
      </c>
      <c r="E50" s="326">
        <v>2</v>
      </c>
      <c r="F50" s="327">
        <v>322205</v>
      </c>
      <c r="G50" s="328" t="s">
        <v>761</v>
      </c>
      <c r="H50" s="332">
        <v>1</v>
      </c>
      <c r="I50" s="591">
        <v>30</v>
      </c>
      <c r="J50" s="436">
        <v>1259.51</v>
      </c>
      <c r="K50" s="401">
        <v>0</v>
      </c>
      <c r="L50" s="401">
        <v>0</v>
      </c>
      <c r="M50" s="401">
        <v>517.05999999999995</v>
      </c>
      <c r="N50" s="401">
        <v>0</v>
      </c>
      <c r="O50" s="401">
        <v>165.28</v>
      </c>
      <c r="P50" s="592">
        <f t="shared" si="0"/>
        <v>1611.29</v>
      </c>
    </row>
    <row r="51" spans="1:16" s="286" customFormat="1">
      <c r="A51" s="608" t="s">
        <v>520</v>
      </c>
      <c r="B51" s="173" t="s">
        <v>552</v>
      </c>
      <c r="C51" s="283" t="s">
        <v>772</v>
      </c>
      <c r="D51" s="323" t="s">
        <v>773</v>
      </c>
      <c r="E51" s="326">
        <v>3</v>
      </c>
      <c r="F51" s="327">
        <v>317210</v>
      </c>
      <c r="G51" s="328" t="s">
        <v>761</v>
      </c>
      <c r="H51" s="332">
        <v>2</v>
      </c>
      <c r="I51" s="591">
        <v>44</v>
      </c>
      <c r="J51" s="436">
        <v>1479.65</v>
      </c>
      <c r="K51" s="401">
        <v>0</v>
      </c>
      <c r="L51" s="401">
        <v>0</v>
      </c>
      <c r="M51" s="401">
        <v>0</v>
      </c>
      <c r="N51" s="401">
        <v>0</v>
      </c>
      <c r="O51" s="401">
        <v>142.94999999999999</v>
      </c>
      <c r="P51" s="592">
        <f t="shared" si="0"/>
        <v>1336.7</v>
      </c>
    </row>
    <row r="52" spans="1:16" s="286" customFormat="1">
      <c r="A52" s="608" t="s">
        <v>520</v>
      </c>
      <c r="B52" s="173" t="s">
        <v>552</v>
      </c>
      <c r="C52" s="283" t="s">
        <v>619</v>
      </c>
      <c r="D52" s="323" t="s">
        <v>620</v>
      </c>
      <c r="E52" s="326">
        <v>2</v>
      </c>
      <c r="F52" s="327">
        <v>223505</v>
      </c>
      <c r="G52" s="328" t="s">
        <v>761</v>
      </c>
      <c r="H52" s="332">
        <v>1</v>
      </c>
      <c r="I52" s="591">
        <v>30</v>
      </c>
      <c r="J52" s="436">
        <v>2437.79</v>
      </c>
      <c r="K52" s="401">
        <v>0</v>
      </c>
      <c r="L52" s="401">
        <v>0</v>
      </c>
      <c r="M52" s="401">
        <v>1681.74</v>
      </c>
      <c r="N52" s="401">
        <v>143.66</v>
      </c>
      <c r="O52" s="401">
        <v>130.91999999999999</v>
      </c>
      <c r="P52" s="592">
        <f t="shared" si="0"/>
        <v>4132.2699999999995</v>
      </c>
    </row>
    <row r="53" spans="1:16" s="288" customFormat="1">
      <c r="A53" s="608" t="s">
        <v>520</v>
      </c>
      <c r="B53" s="173" t="s">
        <v>552</v>
      </c>
      <c r="C53" s="321" t="s">
        <v>621</v>
      </c>
      <c r="D53" s="333" t="s">
        <v>622</v>
      </c>
      <c r="E53" s="326">
        <v>2</v>
      </c>
      <c r="F53" s="327">
        <v>223505</v>
      </c>
      <c r="G53" s="328" t="s">
        <v>761</v>
      </c>
      <c r="H53" s="332">
        <v>1</v>
      </c>
      <c r="I53" s="591">
        <v>30</v>
      </c>
      <c r="J53" s="436">
        <v>2002.47</v>
      </c>
      <c r="K53" s="401">
        <v>0</v>
      </c>
      <c r="L53" s="401">
        <v>0</v>
      </c>
      <c r="M53" s="401">
        <v>2514.9299999999998</v>
      </c>
      <c r="N53" s="401">
        <v>143.66</v>
      </c>
      <c r="O53" s="401">
        <v>596.5</v>
      </c>
      <c r="P53" s="592">
        <f t="shared" si="0"/>
        <v>4064.5599999999995</v>
      </c>
    </row>
    <row r="54" spans="1:16" s="288" customFormat="1">
      <c r="A54" s="608" t="s">
        <v>520</v>
      </c>
      <c r="B54" s="173" t="s">
        <v>552</v>
      </c>
      <c r="C54" s="283" t="s">
        <v>623</v>
      </c>
      <c r="D54" s="323" t="s">
        <v>624</v>
      </c>
      <c r="E54" s="326">
        <v>2</v>
      </c>
      <c r="F54" s="327">
        <v>251605</v>
      </c>
      <c r="G54" s="328" t="s">
        <v>761</v>
      </c>
      <c r="H54" s="332">
        <v>2</v>
      </c>
      <c r="I54" s="332">
        <v>30</v>
      </c>
      <c r="J54" s="436">
        <v>2319.6799999999998</v>
      </c>
      <c r="K54" s="401">
        <v>0</v>
      </c>
      <c r="L54" s="401">
        <v>0</v>
      </c>
      <c r="M54" s="401">
        <v>264</v>
      </c>
      <c r="N54" s="401">
        <v>0</v>
      </c>
      <c r="O54" s="401">
        <v>259.48</v>
      </c>
      <c r="P54" s="592">
        <f t="shared" si="0"/>
        <v>2324.1999999999998</v>
      </c>
    </row>
    <row r="55" spans="1:16" s="288" customFormat="1">
      <c r="A55" s="608" t="s">
        <v>520</v>
      </c>
      <c r="B55" s="173" t="s">
        <v>552</v>
      </c>
      <c r="C55" s="283" t="s">
        <v>649</v>
      </c>
      <c r="D55" s="323" t="s">
        <v>650</v>
      </c>
      <c r="E55" s="326">
        <v>3</v>
      </c>
      <c r="F55" s="327">
        <v>252405</v>
      </c>
      <c r="G55" s="328" t="s">
        <v>761</v>
      </c>
      <c r="H55" s="332">
        <v>2</v>
      </c>
      <c r="I55" s="332">
        <v>44</v>
      </c>
      <c r="J55" s="436">
        <v>2458.06</v>
      </c>
      <c r="K55" s="401">
        <v>0</v>
      </c>
      <c r="L55" s="401">
        <v>0</v>
      </c>
      <c r="M55" s="401">
        <v>0</v>
      </c>
      <c r="N55" s="401">
        <v>0</v>
      </c>
      <c r="O55" s="401">
        <v>250.58</v>
      </c>
      <c r="P55" s="592">
        <f t="shared" si="0"/>
        <v>2207.48</v>
      </c>
    </row>
    <row r="56" spans="1:16" s="288" customFormat="1">
      <c r="A56" s="608" t="s">
        <v>520</v>
      </c>
      <c r="B56" s="173" t="s">
        <v>552</v>
      </c>
      <c r="C56" s="321" t="s">
        <v>625</v>
      </c>
      <c r="D56" s="333" t="s">
        <v>626</v>
      </c>
      <c r="E56" s="326">
        <v>3</v>
      </c>
      <c r="F56" s="327">
        <v>517420</v>
      </c>
      <c r="G56" s="328" t="s">
        <v>761</v>
      </c>
      <c r="H56" s="332">
        <v>1</v>
      </c>
      <c r="I56" s="332">
        <v>44</v>
      </c>
      <c r="J56" s="436">
        <v>1320</v>
      </c>
      <c r="K56" s="401">
        <v>0</v>
      </c>
      <c r="L56" s="401">
        <v>0</v>
      </c>
      <c r="M56" s="401">
        <v>59.82</v>
      </c>
      <c r="N56" s="401">
        <v>0</v>
      </c>
      <c r="O56" s="401">
        <v>125.4</v>
      </c>
      <c r="P56" s="592">
        <f t="shared" ref="P56:P76" si="1">SUM(J56:N56)-O56</f>
        <v>1254.4199999999998</v>
      </c>
    </row>
    <row r="57" spans="1:16" s="288" customFormat="1">
      <c r="A57" s="608" t="s">
        <v>520</v>
      </c>
      <c r="B57" s="173" t="s">
        <v>552</v>
      </c>
      <c r="C57" s="321" t="s">
        <v>774</v>
      </c>
      <c r="D57" s="333" t="s">
        <v>775</v>
      </c>
      <c r="E57" s="326">
        <v>3</v>
      </c>
      <c r="F57" s="330">
        <v>411010</v>
      </c>
      <c r="G57" s="328" t="s">
        <v>761</v>
      </c>
      <c r="H57" s="332">
        <v>2</v>
      </c>
      <c r="I57" s="332">
        <v>44</v>
      </c>
      <c r="J57" s="436">
        <v>1350.07</v>
      </c>
      <c r="K57" s="401">
        <v>0</v>
      </c>
      <c r="L57" s="401">
        <v>0</v>
      </c>
      <c r="M57" s="401">
        <v>135.4</v>
      </c>
      <c r="N57" s="401">
        <v>0</v>
      </c>
      <c r="O57" s="401">
        <v>212.5</v>
      </c>
      <c r="P57" s="592">
        <f t="shared" si="1"/>
        <v>1272.97</v>
      </c>
    </row>
    <row r="58" spans="1:16" s="288" customFormat="1">
      <c r="A58" s="608" t="s">
        <v>520</v>
      </c>
      <c r="B58" s="173" t="s">
        <v>552</v>
      </c>
      <c r="C58" s="283" t="s">
        <v>627</v>
      </c>
      <c r="D58" s="323" t="s">
        <v>628</v>
      </c>
      <c r="E58" s="326">
        <v>3</v>
      </c>
      <c r="F58" s="330">
        <v>521130</v>
      </c>
      <c r="G58" s="328" t="s">
        <v>761</v>
      </c>
      <c r="H58" s="332">
        <v>1</v>
      </c>
      <c r="I58" s="332">
        <v>44</v>
      </c>
      <c r="J58" s="436">
        <v>1320</v>
      </c>
      <c r="K58" s="401">
        <v>0</v>
      </c>
      <c r="L58" s="401">
        <v>0</v>
      </c>
      <c r="M58" s="401">
        <v>203.27</v>
      </c>
      <c r="N58" s="401">
        <v>0</v>
      </c>
      <c r="O58" s="401">
        <v>217.51</v>
      </c>
      <c r="P58" s="592">
        <f t="shared" si="1"/>
        <v>1305.76</v>
      </c>
    </row>
    <row r="59" spans="1:16" s="288" customFormat="1">
      <c r="A59" s="608" t="s">
        <v>520</v>
      </c>
      <c r="B59" s="173" t="s">
        <v>552</v>
      </c>
      <c r="C59" s="283" t="s">
        <v>629</v>
      </c>
      <c r="D59" s="323" t="s">
        <v>776</v>
      </c>
      <c r="E59" s="326">
        <v>2</v>
      </c>
      <c r="F59" s="330">
        <v>223505</v>
      </c>
      <c r="G59" s="328" t="s">
        <v>761</v>
      </c>
      <c r="H59" s="332">
        <v>1</v>
      </c>
      <c r="I59" s="591">
        <v>30</v>
      </c>
      <c r="J59" s="436">
        <v>2611.92</v>
      </c>
      <c r="K59" s="401">
        <v>0</v>
      </c>
      <c r="L59" s="401">
        <v>0</v>
      </c>
      <c r="M59" s="401">
        <v>1245.6099999999999</v>
      </c>
      <c r="N59" s="401">
        <v>143.66</v>
      </c>
      <c r="O59" s="401">
        <v>440.54</v>
      </c>
      <c r="P59" s="592">
        <f t="shared" si="1"/>
        <v>3560.6499999999996</v>
      </c>
    </row>
    <row r="60" spans="1:16" s="288" customFormat="1">
      <c r="A60" s="608" t="s">
        <v>520</v>
      </c>
      <c r="B60" s="173" t="s">
        <v>552</v>
      </c>
      <c r="C60" s="283" t="s">
        <v>678</v>
      </c>
      <c r="D60" s="323" t="s">
        <v>679</v>
      </c>
      <c r="E60" s="326">
        <v>2</v>
      </c>
      <c r="F60" s="327">
        <v>223505</v>
      </c>
      <c r="G60" s="328" t="s">
        <v>761</v>
      </c>
      <c r="H60" s="332">
        <v>1</v>
      </c>
      <c r="I60" s="332">
        <v>30</v>
      </c>
      <c r="J60" s="436">
        <v>2611.92</v>
      </c>
      <c r="K60" s="401">
        <v>0</v>
      </c>
      <c r="L60" s="401">
        <v>0</v>
      </c>
      <c r="M60" s="401">
        <v>953.65</v>
      </c>
      <c r="N60" s="401">
        <v>143.66</v>
      </c>
      <c r="O60" s="401">
        <v>340.59</v>
      </c>
      <c r="P60" s="592">
        <f t="shared" si="1"/>
        <v>3368.64</v>
      </c>
    </row>
    <row r="61" spans="1:16" s="288" customFormat="1">
      <c r="A61" s="608" t="s">
        <v>520</v>
      </c>
      <c r="B61" s="173" t="s">
        <v>552</v>
      </c>
      <c r="C61" s="283" t="s">
        <v>630</v>
      </c>
      <c r="D61" s="323" t="s">
        <v>631</v>
      </c>
      <c r="E61" s="326">
        <v>3</v>
      </c>
      <c r="F61" s="327">
        <v>252545</v>
      </c>
      <c r="G61" s="328" t="s">
        <v>761</v>
      </c>
      <c r="H61" s="332">
        <v>2</v>
      </c>
      <c r="I61" s="332">
        <v>44</v>
      </c>
      <c r="J61" s="436">
        <v>2376.13</v>
      </c>
      <c r="K61" s="401">
        <v>0</v>
      </c>
      <c r="L61" s="401">
        <v>0</v>
      </c>
      <c r="M61" s="401">
        <v>422.54</v>
      </c>
      <c r="N61" s="401">
        <v>0</v>
      </c>
      <c r="O61" s="401">
        <v>269.43</v>
      </c>
      <c r="P61" s="592">
        <f t="shared" si="1"/>
        <v>2529.2400000000002</v>
      </c>
    </row>
    <row r="62" spans="1:16" s="287" customFormat="1">
      <c r="A62" s="608" t="s">
        <v>520</v>
      </c>
      <c r="B62" s="173" t="s">
        <v>552</v>
      </c>
      <c r="C62" s="283" t="s">
        <v>632</v>
      </c>
      <c r="D62" s="323" t="s">
        <v>729</v>
      </c>
      <c r="E62" s="326">
        <v>3</v>
      </c>
      <c r="F62" s="330">
        <v>411010</v>
      </c>
      <c r="G62" s="328" t="s">
        <v>761</v>
      </c>
      <c r="H62" s="332">
        <v>2</v>
      </c>
      <c r="I62" s="332">
        <v>44</v>
      </c>
      <c r="J62" s="436">
        <v>279.32</v>
      </c>
      <c r="K62" s="401">
        <v>1489.96</v>
      </c>
      <c r="L62" s="401">
        <v>0</v>
      </c>
      <c r="M62" s="401">
        <v>114.27</v>
      </c>
      <c r="N62" s="401">
        <v>0</v>
      </c>
      <c r="O62" s="401">
        <v>1526.81</v>
      </c>
      <c r="P62" s="592">
        <f t="shared" si="1"/>
        <v>356.74</v>
      </c>
    </row>
    <row r="63" spans="1:16" s="287" customFormat="1">
      <c r="A63" s="608" t="s">
        <v>520</v>
      </c>
      <c r="B63" s="173" t="s">
        <v>552</v>
      </c>
      <c r="C63" s="283" t="s">
        <v>633</v>
      </c>
      <c r="D63" s="323" t="s">
        <v>634</v>
      </c>
      <c r="E63" s="326">
        <v>3</v>
      </c>
      <c r="F63" s="327">
        <v>517420</v>
      </c>
      <c r="G63" s="328" t="s">
        <v>761</v>
      </c>
      <c r="H63" s="332">
        <v>1</v>
      </c>
      <c r="I63" s="332">
        <v>44</v>
      </c>
      <c r="J63" s="436">
        <v>1320</v>
      </c>
      <c r="K63" s="401">
        <v>0</v>
      </c>
      <c r="L63" s="401">
        <v>0</v>
      </c>
      <c r="M63" s="401">
        <v>761.54</v>
      </c>
      <c r="N63" s="401">
        <v>0</v>
      </c>
      <c r="O63" s="401">
        <v>193.93</v>
      </c>
      <c r="P63" s="592">
        <f t="shared" si="1"/>
        <v>1887.61</v>
      </c>
    </row>
    <row r="64" spans="1:16" s="287" customFormat="1">
      <c r="A64" s="608" t="s">
        <v>520</v>
      </c>
      <c r="B64" s="173" t="s">
        <v>552</v>
      </c>
      <c r="C64" s="283" t="s">
        <v>635</v>
      </c>
      <c r="D64" s="323" t="s">
        <v>636</v>
      </c>
      <c r="E64" s="326">
        <v>2</v>
      </c>
      <c r="F64" s="330">
        <v>322205</v>
      </c>
      <c r="G64" s="328" t="s">
        <v>761</v>
      </c>
      <c r="H64" s="332">
        <v>1</v>
      </c>
      <c r="I64" s="591">
        <v>30</v>
      </c>
      <c r="J64" s="436">
        <v>1399.45</v>
      </c>
      <c r="K64" s="401">
        <v>0</v>
      </c>
      <c r="L64" s="401">
        <v>0</v>
      </c>
      <c r="M64" s="401">
        <v>935.27</v>
      </c>
      <c r="N64" s="401">
        <v>0</v>
      </c>
      <c r="O64" s="401">
        <v>185.2</v>
      </c>
      <c r="P64" s="592">
        <f t="shared" si="1"/>
        <v>2149.5200000000004</v>
      </c>
    </row>
    <row r="65" spans="1:16" s="287" customFormat="1">
      <c r="A65" s="608" t="s">
        <v>520</v>
      </c>
      <c r="B65" s="173" t="s">
        <v>552</v>
      </c>
      <c r="C65" s="283" t="s">
        <v>637</v>
      </c>
      <c r="D65" s="323" t="s">
        <v>638</v>
      </c>
      <c r="E65" s="326">
        <v>1</v>
      </c>
      <c r="F65" s="327">
        <v>225124</v>
      </c>
      <c r="G65" s="328" t="s">
        <v>761</v>
      </c>
      <c r="H65" s="332">
        <v>1</v>
      </c>
      <c r="I65" s="332">
        <v>4</v>
      </c>
      <c r="J65" s="436">
        <v>0</v>
      </c>
      <c r="K65" s="401">
        <v>0</v>
      </c>
      <c r="L65" s="401">
        <v>0</v>
      </c>
      <c r="M65" s="401">
        <v>5464</v>
      </c>
      <c r="N65" s="401">
        <v>0</v>
      </c>
      <c r="O65" s="401">
        <v>521.01</v>
      </c>
      <c r="P65" s="592">
        <f t="shared" si="1"/>
        <v>4942.99</v>
      </c>
    </row>
    <row r="66" spans="1:16" s="287" customFormat="1">
      <c r="A66" s="608" t="s">
        <v>520</v>
      </c>
      <c r="B66" s="173" t="s">
        <v>552</v>
      </c>
      <c r="C66" s="283" t="s">
        <v>777</v>
      </c>
      <c r="D66" s="323" t="s">
        <v>778</v>
      </c>
      <c r="E66" s="326">
        <v>2</v>
      </c>
      <c r="F66" s="330">
        <v>223505</v>
      </c>
      <c r="G66" s="328" t="s">
        <v>761</v>
      </c>
      <c r="H66" s="332">
        <v>1</v>
      </c>
      <c r="I66" s="591">
        <v>30</v>
      </c>
      <c r="J66" s="436">
        <v>2437.79</v>
      </c>
      <c r="K66" s="401">
        <v>0</v>
      </c>
      <c r="L66" s="401">
        <v>0</v>
      </c>
      <c r="M66" s="401">
        <v>758.39</v>
      </c>
      <c r="N66" s="401">
        <v>134.08000000000001</v>
      </c>
      <c r="O66" s="401">
        <v>390.08</v>
      </c>
      <c r="P66" s="592">
        <f t="shared" si="1"/>
        <v>2940.18</v>
      </c>
    </row>
    <row r="67" spans="1:16" s="287" customFormat="1">
      <c r="A67" s="608" t="s">
        <v>520</v>
      </c>
      <c r="B67" s="173" t="s">
        <v>552</v>
      </c>
      <c r="C67" s="283" t="s">
        <v>779</v>
      </c>
      <c r="D67" s="323" t="s">
        <v>780</v>
      </c>
      <c r="E67" s="326">
        <v>2</v>
      </c>
      <c r="F67" s="330">
        <v>322205</v>
      </c>
      <c r="G67" s="328" t="s">
        <v>761</v>
      </c>
      <c r="H67" s="332">
        <v>1</v>
      </c>
      <c r="I67" s="591">
        <v>30</v>
      </c>
      <c r="J67" s="436">
        <v>1259.51</v>
      </c>
      <c r="K67" s="401">
        <v>0</v>
      </c>
      <c r="L67" s="401">
        <v>0</v>
      </c>
      <c r="M67" s="401">
        <v>237.6</v>
      </c>
      <c r="N67" s="401">
        <v>0</v>
      </c>
      <c r="O67" s="401">
        <v>140.12</v>
      </c>
      <c r="P67" s="592">
        <f t="shared" si="1"/>
        <v>1356.9899999999998</v>
      </c>
    </row>
    <row r="68" spans="1:16" s="287" customFormat="1">
      <c r="A68" s="608" t="s">
        <v>520</v>
      </c>
      <c r="B68" s="173" t="s">
        <v>552</v>
      </c>
      <c r="C68" s="321" t="s">
        <v>639</v>
      </c>
      <c r="D68" s="333" t="s">
        <v>640</v>
      </c>
      <c r="E68" s="326">
        <v>3</v>
      </c>
      <c r="F68" s="330">
        <v>521130</v>
      </c>
      <c r="G68" s="328" t="s">
        <v>761</v>
      </c>
      <c r="H68" s="332">
        <v>1</v>
      </c>
      <c r="I68" s="332">
        <v>44</v>
      </c>
      <c r="J68" s="436">
        <v>1320</v>
      </c>
      <c r="K68" s="401">
        <v>0</v>
      </c>
      <c r="L68" s="401">
        <v>0</v>
      </c>
      <c r="M68" s="401">
        <v>208.8</v>
      </c>
      <c r="N68" s="401">
        <v>0</v>
      </c>
      <c r="O68" s="401">
        <v>223.39</v>
      </c>
      <c r="P68" s="592">
        <f t="shared" si="1"/>
        <v>1305.4099999999999</v>
      </c>
    </row>
    <row r="69" spans="1:16" s="287" customFormat="1">
      <c r="A69" s="608" t="s">
        <v>520</v>
      </c>
      <c r="B69" s="173" t="s">
        <v>552</v>
      </c>
      <c r="C69" s="321" t="s">
        <v>641</v>
      </c>
      <c r="D69" s="333" t="s">
        <v>642</v>
      </c>
      <c r="E69" s="326">
        <v>3</v>
      </c>
      <c r="F69" s="327">
        <v>513425</v>
      </c>
      <c r="G69" s="328" t="s">
        <v>761</v>
      </c>
      <c r="H69" s="332">
        <v>1</v>
      </c>
      <c r="I69" s="332">
        <v>44</v>
      </c>
      <c r="J69" s="436">
        <v>88</v>
      </c>
      <c r="K69" s="401">
        <v>2062.89</v>
      </c>
      <c r="L69" s="401">
        <v>0</v>
      </c>
      <c r="M69" s="401">
        <v>224.11</v>
      </c>
      <c r="N69" s="401">
        <v>0</v>
      </c>
      <c r="O69" s="401">
        <v>2053.44</v>
      </c>
      <c r="P69" s="592">
        <f t="shared" si="1"/>
        <v>321.55999999999995</v>
      </c>
    </row>
    <row r="70" spans="1:16" s="287" customFormat="1">
      <c r="A70" s="608" t="s">
        <v>520</v>
      </c>
      <c r="B70" s="173" t="s">
        <v>552</v>
      </c>
      <c r="C70" s="321" t="s">
        <v>750</v>
      </c>
      <c r="D70" s="333" t="s">
        <v>751</v>
      </c>
      <c r="E70" s="326">
        <v>3</v>
      </c>
      <c r="F70" s="327">
        <v>422105</v>
      </c>
      <c r="G70" s="328" t="s">
        <v>761</v>
      </c>
      <c r="H70" s="332">
        <v>1</v>
      </c>
      <c r="I70" s="332">
        <v>44</v>
      </c>
      <c r="J70" s="436">
        <v>1320</v>
      </c>
      <c r="K70" s="401">
        <v>0</v>
      </c>
      <c r="L70" s="401">
        <v>0</v>
      </c>
      <c r="M70" s="401">
        <v>441.46</v>
      </c>
      <c r="N70" s="401">
        <v>0</v>
      </c>
      <c r="O70" s="401">
        <v>226.58</v>
      </c>
      <c r="P70" s="592">
        <f t="shared" si="1"/>
        <v>1534.88</v>
      </c>
    </row>
    <row r="71" spans="1:16" s="287" customFormat="1">
      <c r="A71" s="608" t="s">
        <v>520</v>
      </c>
      <c r="B71" s="173" t="s">
        <v>552</v>
      </c>
      <c r="C71" s="283" t="s">
        <v>643</v>
      </c>
      <c r="D71" s="323" t="s">
        <v>644</v>
      </c>
      <c r="E71" s="326">
        <v>2</v>
      </c>
      <c r="F71" s="330">
        <v>223505</v>
      </c>
      <c r="G71" s="328" t="s">
        <v>761</v>
      </c>
      <c r="H71" s="332">
        <v>1</v>
      </c>
      <c r="I71" s="591">
        <v>30</v>
      </c>
      <c r="J71" s="436">
        <v>2611.92</v>
      </c>
      <c r="K71" s="401">
        <v>0</v>
      </c>
      <c r="L71" s="401">
        <v>0</v>
      </c>
      <c r="M71" s="401">
        <v>3278.81</v>
      </c>
      <c r="N71" s="401">
        <v>143.66</v>
      </c>
      <c r="O71" s="401">
        <v>1107.78</v>
      </c>
      <c r="P71" s="592">
        <f t="shared" si="1"/>
        <v>4926.6099999999997</v>
      </c>
    </row>
    <row r="72" spans="1:16" s="287" customFormat="1">
      <c r="A72" s="608" t="s">
        <v>520</v>
      </c>
      <c r="B72" s="173" t="s">
        <v>552</v>
      </c>
      <c r="C72" s="321" t="s">
        <v>645</v>
      </c>
      <c r="D72" s="333" t="s">
        <v>646</v>
      </c>
      <c r="E72" s="326">
        <v>2</v>
      </c>
      <c r="F72" s="327">
        <v>223505</v>
      </c>
      <c r="G72" s="328" t="s">
        <v>761</v>
      </c>
      <c r="H72" s="332">
        <v>1</v>
      </c>
      <c r="I72" s="591">
        <v>30</v>
      </c>
      <c r="J72" s="436">
        <v>2002.47</v>
      </c>
      <c r="K72" s="401">
        <v>0</v>
      </c>
      <c r="L72" s="401">
        <v>0</v>
      </c>
      <c r="M72" s="401">
        <v>1572.46</v>
      </c>
      <c r="N72" s="401">
        <v>143.66</v>
      </c>
      <c r="O72" s="401">
        <v>351.62</v>
      </c>
      <c r="P72" s="592">
        <f t="shared" si="1"/>
        <v>3366.9700000000003</v>
      </c>
    </row>
    <row r="73" spans="1:16" s="287" customFormat="1">
      <c r="A73" s="608" t="s">
        <v>520</v>
      </c>
      <c r="B73" s="173" t="s">
        <v>552</v>
      </c>
      <c r="C73" s="283" t="s">
        <v>647</v>
      </c>
      <c r="D73" s="323" t="s">
        <v>648</v>
      </c>
      <c r="E73" s="326">
        <v>2</v>
      </c>
      <c r="F73" s="329">
        <v>322205</v>
      </c>
      <c r="G73" s="328" t="s">
        <v>761</v>
      </c>
      <c r="H73" s="332">
        <v>1</v>
      </c>
      <c r="I73" s="591">
        <v>30</v>
      </c>
      <c r="J73" s="436">
        <v>1399.45</v>
      </c>
      <c r="K73" s="401">
        <v>0</v>
      </c>
      <c r="L73" s="401">
        <v>0</v>
      </c>
      <c r="M73" s="401">
        <v>1002.97</v>
      </c>
      <c r="N73" s="401">
        <v>0</v>
      </c>
      <c r="O73" s="401">
        <v>274.88</v>
      </c>
      <c r="P73" s="592">
        <f t="shared" si="1"/>
        <v>2127.54</v>
      </c>
    </row>
    <row r="74" spans="1:16" s="287" customFormat="1">
      <c r="A74" s="608" t="s">
        <v>520</v>
      </c>
      <c r="B74" s="173" t="s">
        <v>552</v>
      </c>
      <c r="C74" s="283" t="s">
        <v>677</v>
      </c>
      <c r="D74" s="323" t="s">
        <v>680</v>
      </c>
      <c r="E74" s="326">
        <v>2</v>
      </c>
      <c r="F74" s="329">
        <v>223505</v>
      </c>
      <c r="G74" s="328" t="s">
        <v>761</v>
      </c>
      <c r="H74" s="332">
        <v>1</v>
      </c>
      <c r="I74" s="591">
        <v>30</v>
      </c>
      <c r="J74" s="436">
        <v>2611.92</v>
      </c>
      <c r="K74" s="401">
        <v>0</v>
      </c>
      <c r="L74" s="401">
        <v>0</v>
      </c>
      <c r="M74" s="401">
        <v>1283.43</v>
      </c>
      <c r="N74" s="401">
        <v>143.66</v>
      </c>
      <c r="O74" s="401">
        <v>380.88</v>
      </c>
      <c r="P74" s="592">
        <f t="shared" si="1"/>
        <v>3658.13</v>
      </c>
    </row>
    <row r="75" spans="1:16" s="287" customFormat="1">
      <c r="A75" s="608" t="s">
        <v>520</v>
      </c>
      <c r="B75" s="173" t="s">
        <v>552</v>
      </c>
      <c r="C75" s="283" t="s">
        <v>730</v>
      </c>
      <c r="D75" s="323" t="s">
        <v>731</v>
      </c>
      <c r="E75" s="326">
        <v>3</v>
      </c>
      <c r="F75" s="329">
        <v>513425</v>
      </c>
      <c r="G75" s="328" t="s">
        <v>761</v>
      </c>
      <c r="H75" s="332">
        <v>1</v>
      </c>
      <c r="I75" s="591">
        <v>44</v>
      </c>
      <c r="J75" s="436">
        <v>1320</v>
      </c>
      <c r="K75" s="401">
        <v>0</v>
      </c>
      <c r="L75" s="401">
        <v>0</v>
      </c>
      <c r="M75" s="401">
        <v>449.43</v>
      </c>
      <c r="N75" s="401">
        <v>0</v>
      </c>
      <c r="O75" s="401">
        <v>245.04</v>
      </c>
      <c r="P75" s="592">
        <f t="shared" si="1"/>
        <v>1524.39</v>
      </c>
    </row>
    <row r="76" spans="1:16" ht="16.5" thickBot="1">
      <c r="A76" s="609" t="s">
        <v>520</v>
      </c>
      <c r="B76" s="593" t="s">
        <v>552</v>
      </c>
      <c r="C76" s="594" t="s">
        <v>781</v>
      </c>
      <c r="D76" s="595" t="s">
        <v>782</v>
      </c>
      <c r="E76" s="596">
        <v>3</v>
      </c>
      <c r="F76" s="597">
        <v>513425</v>
      </c>
      <c r="G76" s="635" t="s">
        <v>761</v>
      </c>
      <c r="H76" s="610">
        <v>1</v>
      </c>
      <c r="I76" s="598">
        <v>44</v>
      </c>
      <c r="J76" s="636">
        <v>0</v>
      </c>
      <c r="K76" s="599">
        <v>0</v>
      </c>
      <c r="L76" s="599">
        <v>0</v>
      </c>
      <c r="M76" s="599">
        <v>0</v>
      </c>
      <c r="N76" s="599">
        <v>0</v>
      </c>
      <c r="O76" s="599">
        <v>0</v>
      </c>
      <c r="P76" s="600">
        <f t="shared" si="1"/>
        <v>0</v>
      </c>
    </row>
  </sheetData>
  <protectedRanges>
    <protectedRange sqref="E44 E46" name="Intervalo1_2_1_4_1"/>
  </protectedRanges>
  <autoFilter ref="A1:P76"/>
  <customSheetViews>
    <customSheetView guid="{4D67ECEB-8567-46A4-915F-4BBFDD1E02FC}" scale="80" showAutoFilter="1" topLeftCell="D1">
      <selection activeCell="J12" sqref="J12"/>
      <rowBreaks count="1" manualBreakCount="1">
        <brk id="75" max="240" man="1"/>
      </rowBreaks>
      <colBreaks count="1" manualBreakCount="1">
        <brk id="16" max="135" man="1"/>
      </colBreaks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35" orientation="landscape" blackAndWhite="1" r:id="rId1"/>
      <autoFilter ref="A1:XEH90"/>
    </customSheetView>
  </customSheetViews>
  <phoneticPr fontId="200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10" orientation="landscape" blackAndWhite="1" horizontalDpi="300" verticalDpi="300" r:id="rId2"/>
  <colBreaks count="1" manualBreakCount="1">
    <brk id="16" max="1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B97"/>
  <sheetViews>
    <sheetView topLeftCell="F70" zoomScale="80" zoomScaleNormal="80" zoomScaleSheetLayoutView="82" workbookViewId="0">
      <selection activeCell="T2" sqref="T2:T76"/>
    </sheetView>
  </sheetViews>
  <sheetFormatPr defaultColWidth="9.140625" defaultRowHeight="15.75"/>
  <cols>
    <col min="1" max="1" width="16.42578125" style="289" customWidth="1"/>
    <col min="2" max="2" width="15.5703125" style="289" customWidth="1"/>
    <col min="3" max="3" width="13.85546875" style="290" customWidth="1"/>
    <col min="4" max="4" width="35.28515625" style="289" customWidth="1"/>
    <col min="5" max="5" width="8.7109375" style="294" customWidth="1"/>
    <col min="6" max="6" width="7.42578125" style="294" customWidth="1"/>
    <col min="7" max="7" width="9.28515625" style="294" customWidth="1"/>
    <col min="8" max="8" width="9.42578125" style="294" customWidth="1"/>
    <col min="9" max="9" width="9.28515625" style="294" customWidth="1"/>
    <col min="10" max="10" width="10" style="294" customWidth="1"/>
    <col min="11" max="11" width="11.140625" style="294" customWidth="1"/>
    <col min="12" max="12" width="10.5703125" style="294" customWidth="1"/>
    <col min="13" max="13" width="11.28515625" style="294" customWidth="1"/>
    <col min="14" max="14" width="11.85546875" style="294" customWidth="1"/>
    <col min="15" max="15" width="11" style="294" customWidth="1"/>
    <col min="16" max="17" width="11.42578125" style="294" customWidth="1"/>
    <col min="18" max="19" width="12.28515625" style="291" customWidth="1"/>
    <col min="20" max="20" width="10.5703125" style="291" customWidth="1"/>
    <col min="21" max="21" width="12.42578125" style="291" customWidth="1"/>
    <col min="22" max="22" width="11.140625" style="291" customWidth="1"/>
    <col min="23" max="23" width="14.5703125" style="291" customWidth="1"/>
    <col min="24" max="24" width="10.7109375" style="291" customWidth="1"/>
    <col min="25" max="25" width="12.7109375" style="291" customWidth="1"/>
    <col min="26" max="26" width="10.140625" style="291" customWidth="1"/>
    <col min="27" max="27" width="11" style="291" customWidth="1"/>
    <col min="28" max="28" width="13.42578125" style="292" customWidth="1"/>
    <col min="29" max="238" width="9.140625" style="293" customWidth="1"/>
    <col min="239" max="239" width="9.140625" style="293"/>
    <col min="240" max="240" width="6.5703125" style="293" customWidth="1"/>
    <col min="241" max="241" width="79.5703125" style="293" customWidth="1"/>
    <col min="242" max="242" width="23.5703125" style="293" customWidth="1"/>
    <col min="243" max="243" width="27.85546875" style="293" customWidth="1"/>
    <col min="244" max="244" width="22.28515625" style="293" customWidth="1"/>
    <col min="245" max="245" width="23.5703125" style="293" customWidth="1"/>
    <col min="246" max="246" width="39" style="293" customWidth="1"/>
    <col min="247" max="247" width="36.42578125" style="293" customWidth="1"/>
    <col min="248" max="248" width="8" style="293" customWidth="1"/>
    <col min="249" max="249" width="15.5703125" style="293" customWidth="1"/>
    <col min="250" max="250" width="17.28515625" style="293" customWidth="1"/>
    <col min="251" max="251" width="18.85546875" style="293" customWidth="1"/>
    <col min="252" max="252" width="81" style="293" customWidth="1"/>
    <col min="253" max="253" width="14.85546875" style="293" customWidth="1"/>
    <col min="254" max="254" width="15.7109375" style="293" customWidth="1"/>
    <col min="255" max="255" width="17.5703125" style="293" customWidth="1"/>
    <col min="256" max="256" width="18.42578125" style="293" customWidth="1"/>
    <col min="257" max="257" width="16.5703125" style="293" customWidth="1"/>
    <col min="258" max="258" width="17.7109375" style="293" customWidth="1"/>
    <col min="259" max="259" width="17.85546875" style="293" customWidth="1"/>
    <col min="260" max="260" width="18.42578125" style="293" customWidth="1"/>
    <col min="261" max="261" width="15.42578125" style="293" customWidth="1"/>
    <col min="262" max="262" width="14.5703125" style="293" customWidth="1"/>
    <col min="263" max="263" width="15" style="293" customWidth="1"/>
    <col min="264" max="264" width="6.7109375" style="293" customWidth="1"/>
    <col min="265" max="265" width="14.28515625" style="293" customWidth="1"/>
    <col min="266" max="266" width="17.5703125" style="293" customWidth="1"/>
    <col min="267" max="267" width="27.7109375" style="293" customWidth="1"/>
    <col min="268" max="270" width="9.140625" style="293" customWidth="1"/>
    <col min="271" max="271" width="14.85546875" style="293" customWidth="1"/>
    <col min="272" max="272" width="13.85546875" style="293" customWidth="1"/>
    <col min="273" max="494" width="9.140625" style="293" customWidth="1"/>
    <col min="495" max="495" width="9.140625" style="293"/>
    <col min="496" max="496" width="6.5703125" style="293" customWidth="1"/>
    <col min="497" max="497" width="79.5703125" style="293" customWidth="1"/>
    <col min="498" max="498" width="23.5703125" style="293" customWidth="1"/>
    <col min="499" max="499" width="27.85546875" style="293" customWidth="1"/>
    <col min="500" max="500" width="22.28515625" style="293" customWidth="1"/>
    <col min="501" max="501" width="23.5703125" style="293" customWidth="1"/>
    <col min="502" max="502" width="39" style="293" customWidth="1"/>
    <col min="503" max="503" width="36.42578125" style="293" customWidth="1"/>
    <col min="504" max="504" width="8" style="293" customWidth="1"/>
    <col min="505" max="505" width="15.5703125" style="293" customWidth="1"/>
    <col min="506" max="506" width="17.28515625" style="293" customWidth="1"/>
    <col min="507" max="507" width="18.85546875" style="293" customWidth="1"/>
    <col min="508" max="508" width="81" style="293" customWidth="1"/>
    <col min="509" max="509" width="14.85546875" style="293" customWidth="1"/>
    <col min="510" max="510" width="15.7109375" style="293" customWidth="1"/>
    <col min="511" max="511" width="17.5703125" style="293" customWidth="1"/>
    <col min="512" max="512" width="18.42578125" style="293" customWidth="1"/>
    <col min="513" max="513" width="16.5703125" style="293" customWidth="1"/>
    <col min="514" max="514" width="17.7109375" style="293" customWidth="1"/>
    <col min="515" max="515" width="17.85546875" style="293" customWidth="1"/>
    <col min="516" max="516" width="18.42578125" style="293" customWidth="1"/>
    <col min="517" max="517" width="15.42578125" style="293" customWidth="1"/>
    <col min="518" max="518" width="14.5703125" style="293" customWidth="1"/>
    <col min="519" max="519" width="15" style="293" customWidth="1"/>
    <col min="520" max="520" width="6.7109375" style="293" customWidth="1"/>
    <col min="521" max="521" width="14.28515625" style="293" customWidth="1"/>
    <col min="522" max="522" width="17.5703125" style="293" customWidth="1"/>
    <col min="523" max="523" width="27.7109375" style="293" customWidth="1"/>
    <col min="524" max="526" width="9.140625" style="293" customWidth="1"/>
    <col min="527" max="527" width="14.85546875" style="293" customWidth="1"/>
    <col min="528" max="528" width="13.85546875" style="293" customWidth="1"/>
    <col min="529" max="750" width="9.140625" style="293" customWidth="1"/>
    <col min="751" max="751" width="9.140625" style="293"/>
    <col min="752" max="752" width="6.5703125" style="293" customWidth="1"/>
    <col min="753" max="753" width="79.5703125" style="293" customWidth="1"/>
    <col min="754" max="754" width="23.5703125" style="293" customWidth="1"/>
    <col min="755" max="755" width="27.85546875" style="293" customWidth="1"/>
    <col min="756" max="756" width="22.28515625" style="293" customWidth="1"/>
    <col min="757" max="757" width="23.5703125" style="293" customWidth="1"/>
    <col min="758" max="758" width="39" style="293" customWidth="1"/>
    <col min="759" max="759" width="36.42578125" style="293" customWidth="1"/>
    <col min="760" max="760" width="8" style="293" customWidth="1"/>
    <col min="761" max="761" width="15.5703125" style="293" customWidth="1"/>
    <col min="762" max="762" width="17.28515625" style="293" customWidth="1"/>
    <col min="763" max="763" width="18.85546875" style="293" customWidth="1"/>
    <col min="764" max="764" width="81" style="293" customWidth="1"/>
    <col min="765" max="765" width="14.85546875" style="293" customWidth="1"/>
    <col min="766" max="766" width="15.7109375" style="293" customWidth="1"/>
    <col min="767" max="767" width="17.5703125" style="293" customWidth="1"/>
    <col min="768" max="768" width="18.42578125" style="293" customWidth="1"/>
    <col min="769" max="769" width="16.5703125" style="293" customWidth="1"/>
    <col min="770" max="770" width="17.7109375" style="293" customWidth="1"/>
    <col min="771" max="771" width="17.85546875" style="293" customWidth="1"/>
    <col min="772" max="772" width="18.42578125" style="293" customWidth="1"/>
    <col min="773" max="773" width="15.42578125" style="293" customWidth="1"/>
    <col min="774" max="774" width="14.5703125" style="293" customWidth="1"/>
    <col min="775" max="775" width="15" style="293" customWidth="1"/>
    <col min="776" max="776" width="6.7109375" style="293" customWidth="1"/>
    <col min="777" max="777" width="14.28515625" style="293" customWidth="1"/>
    <col min="778" max="778" width="17.5703125" style="293" customWidth="1"/>
    <col min="779" max="779" width="27.7109375" style="293" customWidth="1"/>
    <col min="780" max="782" width="9.140625" style="293" customWidth="1"/>
    <col min="783" max="783" width="14.85546875" style="293" customWidth="1"/>
    <col min="784" max="784" width="13.85546875" style="293" customWidth="1"/>
    <col min="785" max="1006" width="9.140625" style="293" customWidth="1"/>
    <col min="1007" max="1007" width="9.140625" style="293"/>
    <col min="1008" max="1008" width="6.5703125" style="293" customWidth="1"/>
    <col min="1009" max="1009" width="79.5703125" style="293" customWidth="1"/>
    <col min="1010" max="1010" width="23.5703125" style="293" customWidth="1"/>
    <col min="1011" max="1011" width="27.85546875" style="293" customWidth="1"/>
    <col min="1012" max="1012" width="22.28515625" style="293" customWidth="1"/>
    <col min="1013" max="1013" width="23.5703125" style="293" customWidth="1"/>
    <col min="1014" max="1014" width="39" style="293" customWidth="1"/>
    <col min="1015" max="1015" width="36.42578125" style="293" customWidth="1"/>
    <col min="1016" max="1016" width="8" style="293" customWidth="1"/>
    <col min="1017" max="1017" width="15.5703125" style="293" customWidth="1"/>
    <col min="1018" max="1018" width="17.28515625" style="293" customWidth="1"/>
    <col min="1019" max="1019" width="18.85546875" style="293" customWidth="1"/>
    <col min="1020" max="1020" width="81" style="293" customWidth="1"/>
    <col min="1021" max="1021" width="14.85546875" style="293" customWidth="1"/>
    <col min="1022" max="1022" width="15.7109375" style="293" customWidth="1"/>
    <col min="1023" max="1023" width="17.5703125" style="293" customWidth="1"/>
    <col min="1024" max="1024" width="18.42578125" style="293" customWidth="1"/>
    <col min="1025" max="1025" width="16.5703125" style="293" customWidth="1"/>
    <col min="1026" max="1026" width="17.7109375" style="293" customWidth="1"/>
    <col min="1027" max="1027" width="17.85546875" style="293" customWidth="1"/>
    <col min="1028" max="1028" width="18.42578125" style="293" customWidth="1"/>
    <col min="1029" max="1029" width="15.42578125" style="293" customWidth="1"/>
    <col min="1030" max="1030" width="14.5703125" style="293" customWidth="1"/>
    <col min="1031" max="1031" width="15" style="293" customWidth="1"/>
    <col min="1032" max="1032" width="6.7109375" style="293" customWidth="1"/>
    <col min="1033" max="1033" width="14.28515625" style="293" customWidth="1"/>
    <col min="1034" max="1034" width="17.5703125" style="293" customWidth="1"/>
    <col min="1035" max="1035" width="27.7109375" style="293" customWidth="1"/>
    <col min="1036" max="1038" width="9.140625" style="293" customWidth="1"/>
    <col min="1039" max="1039" width="14.85546875" style="293" customWidth="1"/>
    <col min="1040" max="1040" width="13.85546875" style="293" customWidth="1"/>
    <col min="1041" max="1262" width="9.140625" style="293" customWidth="1"/>
    <col min="1263" max="1263" width="9.140625" style="293"/>
    <col min="1264" max="1264" width="6.5703125" style="293" customWidth="1"/>
    <col min="1265" max="1265" width="79.5703125" style="293" customWidth="1"/>
    <col min="1266" max="1266" width="23.5703125" style="293" customWidth="1"/>
    <col min="1267" max="1267" width="27.85546875" style="293" customWidth="1"/>
    <col min="1268" max="1268" width="22.28515625" style="293" customWidth="1"/>
    <col min="1269" max="1269" width="23.5703125" style="293" customWidth="1"/>
    <col min="1270" max="1270" width="39" style="293" customWidth="1"/>
    <col min="1271" max="1271" width="36.42578125" style="293" customWidth="1"/>
    <col min="1272" max="1272" width="8" style="293" customWidth="1"/>
    <col min="1273" max="1273" width="15.5703125" style="293" customWidth="1"/>
    <col min="1274" max="1274" width="17.28515625" style="293" customWidth="1"/>
    <col min="1275" max="1275" width="18.85546875" style="293" customWidth="1"/>
    <col min="1276" max="1276" width="81" style="293" customWidth="1"/>
    <col min="1277" max="1277" width="14.85546875" style="293" customWidth="1"/>
    <col min="1278" max="1278" width="15.7109375" style="293" customWidth="1"/>
    <col min="1279" max="1279" width="17.5703125" style="293" customWidth="1"/>
    <col min="1280" max="1280" width="18.42578125" style="293" customWidth="1"/>
    <col min="1281" max="1281" width="16.5703125" style="293" customWidth="1"/>
    <col min="1282" max="1282" width="17.7109375" style="293" customWidth="1"/>
    <col min="1283" max="1283" width="17.85546875" style="293" customWidth="1"/>
    <col min="1284" max="1284" width="18.42578125" style="293" customWidth="1"/>
    <col min="1285" max="1285" width="15.42578125" style="293" customWidth="1"/>
    <col min="1286" max="1286" width="14.5703125" style="293" customWidth="1"/>
    <col min="1287" max="1287" width="15" style="293" customWidth="1"/>
    <col min="1288" max="1288" width="6.7109375" style="293" customWidth="1"/>
    <col min="1289" max="1289" width="14.28515625" style="293" customWidth="1"/>
    <col min="1290" max="1290" width="17.5703125" style="293" customWidth="1"/>
    <col min="1291" max="1291" width="27.7109375" style="293" customWidth="1"/>
    <col min="1292" max="1294" width="9.140625" style="293" customWidth="1"/>
    <col min="1295" max="1295" width="14.85546875" style="293" customWidth="1"/>
    <col min="1296" max="1296" width="13.85546875" style="293" customWidth="1"/>
    <col min="1297" max="1518" width="9.140625" style="293" customWidth="1"/>
    <col min="1519" max="1519" width="9.140625" style="293"/>
    <col min="1520" max="1520" width="6.5703125" style="293" customWidth="1"/>
    <col min="1521" max="1521" width="79.5703125" style="293" customWidth="1"/>
    <col min="1522" max="1522" width="23.5703125" style="293" customWidth="1"/>
    <col min="1523" max="1523" width="27.85546875" style="293" customWidth="1"/>
    <col min="1524" max="1524" width="22.28515625" style="293" customWidth="1"/>
    <col min="1525" max="1525" width="23.5703125" style="293" customWidth="1"/>
    <col min="1526" max="1526" width="39" style="293" customWidth="1"/>
    <col min="1527" max="1527" width="36.42578125" style="293" customWidth="1"/>
    <col min="1528" max="1528" width="8" style="293" customWidth="1"/>
    <col min="1529" max="1529" width="15.5703125" style="293" customWidth="1"/>
    <col min="1530" max="1530" width="17.28515625" style="293" customWidth="1"/>
    <col min="1531" max="1531" width="18.85546875" style="293" customWidth="1"/>
    <col min="1532" max="1532" width="81" style="293" customWidth="1"/>
    <col min="1533" max="1533" width="14.85546875" style="293" customWidth="1"/>
    <col min="1534" max="1534" width="15.7109375" style="293" customWidth="1"/>
    <col min="1535" max="1535" width="17.5703125" style="293" customWidth="1"/>
    <col min="1536" max="1536" width="18.42578125" style="293" customWidth="1"/>
    <col min="1537" max="1537" width="16.5703125" style="293" customWidth="1"/>
    <col min="1538" max="1538" width="17.7109375" style="293" customWidth="1"/>
    <col min="1539" max="1539" width="17.85546875" style="293" customWidth="1"/>
    <col min="1540" max="1540" width="18.42578125" style="293" customWidth="1"/>
    <col min="1541" max="1541" width="15.42578125" style="293" customWidth="1"/>
    <col min="1542" max="1542" width="14.5703125" style="293" customWidth="1"/>
    <col min="1543" max="1543" width="15" style="293" customWidth="1"/>
    <col min="1544" max="1544" width="6.7109375" style="293" customWidth="1"/>
    <col min="1545" max="1545" width="14.28515625" style="293" customWidth="1"/>
    <col min="1546" max="1546" width="17.5703125" style="293" customWidth="1"/>
    <col min="1547" max="1547" width="27.7109375" style="293" customWidth="1"/>
    <col min="1548" max="1550" width="9.140625" style="293" customWidth="1"/>
    <col min="1551" max="1551" width="14.85546875" style="293" customWidth="1"/>
    <col min="1552" max="1552" width="13.85546875" style="293" customWidth="1"/>
    <col min="1553" max="1774" width="9.140625" style="293" customWidth="1"/>
    <col min="1775" max="1775" width="9.140625" style="293"/>
    <col min="1776" max="1776" width="6.5703125" style="293" customWidth="1"/>
    <col min="1777" max="1777" width="79.5703125" style="293" customWidth="1"/>
    <col min="1778" max="1778" width="23.5703125" style="293" customWidth="1"/>
    <col min="1779" max="1779" width="27.85546875" style="293" customWidth="1"/>
    <col min="1780" max="1780" width="22.28515625" style="293" customWidth="1"/>
    <col min="1781" max="1781" width="23.5703125" style="293" customWidth="1"/>
    <col min="1782" max="1782" width="39" style="293" customWidth="1"/>
    <col min="1783" max="1783" width="36.42578125" style="293" customWidth="1"/>
    <col min="1784" max="1784" width="8" style="293" customWidth="1"/>
    <col min="1785" max="1785" width="15.5703125" style="293" customWidth="1"/>
    <col min="1786" max="1786" width="17.28515625" style="293" customWidth="1"/>
    <col min="1787" max="1787" width="18.85546875" style="293" customWidth="1"/>
    <col min="1788" max="1788" width="81" style="293" customWidth="1"/>
    <col min="1789" max="1789" width="14.85546875" style="293" customWidth="1"/>
    <col min="1790" max="1790" width="15.7109375" style="293" customWidth="1"/>
    <col min="1791" max="1791" width="17.5703125" style="293" customWidth="1"/>
    <col min="1792" max="1792" width="18.42578125" style="293" customWidth="1"/>
    <col min="1793" max="1793" width="16.5703125" style="293" customWidth="1"/>
    <col min="1794" max="1794" width="17.7109375" style="293" customWidth="1"/>
    <col min="1795" max="1795" width="17.85546875" style="293" customWidth="1"/>
    <col min="1796" max="1796" width="18.42578125" style="293" customWidth="1"/>
    <col min="1797" max="1797" width="15.42578125" style="293" customWidth="1"/>
    <col min="1798" max="1798" width="14.5703125" style="293" customWidth="1"/>
    <col min="1799" max="1799" width="15" style="293" customWidth="1"/>
    <col min="1800" max="1800" width="6.7109375" style="293" customWidth="1"/>
    <col min="1801" max="1801" width="14.28515625" style="293" customWidth="1"/>
    <col min="1802" max="1802" width="17.5703125" style="293" customWidth="1"/>
    <col min="1803" max="1803" width="27.7109375" style="293" customWidth="1"/>
    <col min="1804" max="1806" width="9.140625" style="293" customWidth="1"/>
    <col min="1807" max="1807" width="14.85546875" style="293" customWidth="1"/>
    <col min="1808" max="1808" width="13.85546875" style="293" customWidth="1"/>
    <col min="1809" max="2030" width="9.140625" style="293" customWidth="1"/>
    <col min="2031" max="2031" width="9.140625" style="293"/>
    <col min="2032" max="2032" width="6.5703125" style="293" customWidth="1"/>
    <col min="2033" max="2033" width="79.5703125" style="293" customWidth="1"/>
    <col min="2034" max="2034" width="23.5703125" style="293" customWidth="1"/>
    <col min="2035" max="2035" width="27.85546875" style="293" customWidth="1"/>
    <col min="2036" max="2036" width="22.28515625" style="293" customWidth="1"/>
    <col min="2037" max="2037" width="23.5703125" style="293" customWidth="1"/>
    <col min="2038" max="2038" width="39" style="293" customWidth="1"/>
    <col min="2039" max="2039" width="36.42578125" style="293" customWidth="1"/>
    <col min="2040" max="2040" width="8" style="293" customWidth="1"/>
    <col min="2041" max="2041" width="15.5703125" style="293" customWidth="1"/>
    <col min="2042" max="2042" width="17.28515625" style="293" customWidth="1"/>
    <col min="2043" max="2043" width="18.85546875" style="293" customWidth="1"/>
    <col min="2044" max="2044" width="81" style="293" customWidth="1"/>
    <col min="2045" max="2045" width="14.85546875" style="293" customWidth="1"/>
    <col min="2046" max="2046" width="15.7109375" style="293" customWidth="1"/>
    <col min="2047" max="2047" width="17.5703125" style="293" customWidth="1"/>
    <col min="2048" max="2048" width="18.42578125" style="293" customWidth="1"/>
    <col min="2049" max="2049" width="16.5703125" style="293" customWidth="1"/>
    <col min="2050" max="2050" width="17.7109375" style="293" customWidth="1"/>
    <col min="2051" max="2051" width="17.85546875" style="293" customWidth="1"/>
    <col min="2052" max="2052" width="18.42578125" style="293" customWidth="1"/>
    <col min="2053" max="2053" width="15.42578125" style="293" customWidth="1"/>
    <col min="2054" max="2054" width="14.5703125" style="293" customWidth="1"/>
    <col min="2055" max="2055" width="15" style="293" customWidth="1"/>
    <col min="2056" max="2056" width="6.7109375" style="293" customWidth="1"/>
    <col min="2057" max="2057" width="14.28515625" style="293" customWidth="1"/>
    <col min="2058" max="2058" width="17.5703125" style="293" customWidth="1"/>
    <col min="2059" max="2059" width="27.7109375" style="293" customWidth="1"/>
    <col min="2060" max="2062" width="9.140625" style="293" customWidth="1"/>
    <col min="2063" max="2063" width="14.85546875" style="293" customWidth="1"/>
    <col min="2064" max="2064" width="13.85546875" style="293" customWidth="1"/>
    <col min="2065" max="2286" width="9.140625" style="293" customWidth="1"/>
    <col min="2287" max="2287" width="9.140625" style="293"/>
    <col min="2288" max="2288" width="6.5703125" style="293" customWidth="1"/>
    <col min="2289" max="2289" width="79.5703125" style="293" customWidth="1"/>
    <col min="2290" max="2290" width="23.5703125" style="293" customWidth="1"/>
    <col min="2291" max="2291" width="27.85546875" style="293" customWidth="1"/>
    <col min="2292" max="2292" width="22.28515625" style="293" customWidth="1"/>
    <col min="2293" max="2293" width="23.5703125" style="293" customWidth="1"/>
    <col min="2294" max="2294" width="39" style="293" customWidth="1"/>
    <col min="2295" max="2295" width="36.42578125" style="293" customWidth="1"/>
    <col min="2296" max="2296" width="8" style="293" customWidth="1"/>
    <col min="2297" max="2297" width="15.5703125" style="293" customWidth="1"/>
    <col min="2298" max="2298" width="17.28515625" style="293" customWidth="1"/>
    <col min="2299" max="2299" width="18.85546875" style="293" customWidth="1"/>
    <col min="2300" max="2300" width="81" style="293" customWidth="1"/>
    <col min="2301" max="2301" width="14.85546875" style="293" customWidth="1"/>
    <col min="2302" max="2302" width="15.7109375" style="293" customWidth="1"/>
    <col min="2303" max="2303" width="17.5703125" style="293" customWidth="1"/>
    <col min="2304" max="2304" width="18.42578125" style="293" customWidth="1"/>
    <col min="2305" max="2305" width="16.5703125" style="293" customWidth="1"/>
    <col min="2306" max="2306" width="17.7109375" style="293" customWidth="1"/>
    <col min="2307" max="2307" width="17.85546875" style="293" customWidth="1"/>
    <col min="2308" max="2308" width="18.42578125" style="293" customWidth="1"/>
    <col min="2309" max="2309" width="15.42578125" style="293" customWidth="1"/>
    <col min="2310" max="2310" width="14.5703125" style="293" customWidth="1"/>
    <col min="2311" max="2311" width="15" style="293" customWidth="1"/>
    <col min="2312" max="2312" width="6.7109375" style="293" customWidth="1"/>
    <col min="2313" max="2313" width="14.28515625" style="293" customWidth="1"/>
    <col min="2314" max="2314" width="17.5703125" style="293" customWidth="1"/>
    <col min="2315" max="2315" width="27.7109375" style="293" customWidth="1"/>
    <col min="2316" max="2318" width="9.140625" style="293" customWidth="1"/>
    <col min="2319" max="2319" width="14.85546875" style="293" customWidth="1"/>
    <col min="2320" max="2320" width="13.85546875" style="293" customWidth="1"/>
    <col min="2321" max="2542" width="9.140625" style="293" customWidth="1"/>
    <col min="2543" max="2543" width="9.140625" style="293"/>
    <col min="2544" max="2544" width="6.5703125" style="293" customWidth="1"/>
    <col min="2545" max="2545" width="79.5703125" style="293" customWidth="1"/>
    <col min="2546" max="2546" width="23.5703125" style="293" customWidth="1"/>
    <col min="2547" max="2547" width="27.85546875" style="293" customWidth="1"/>
    <col min="2548" max="2548" width="22.28515625" style="293" customWidth="1"/>
    <col min="2549" max="2549" width="23.5703125" style="293" customWidth="1"/>
    <col min="2550" max="2550" width="39" style="293" customWidth="1"/>
    <col min="2551" max="2551" width="36.42578125" style="293" customWidth="1"/>
    <col min="2552" max="2552" width="8" style="293" customWidth="1"/>
    <col min="2553" max="2553" width="15.5703125" style="293" customWidth="1"/>
    <col min="2554" max="2554" width="17.28515625" style="293" customWidth="1"/>
    <col min="2555" max="2555" width="18.85546875" style="293" customWidth="1"/>
    <col min="2556" max="2556" width="81" style="293" customWidth="1"/>
    <col min="2557" max="2557" width="14.85546875" style="293" customWidth="1"/>
    <col min="2558" max="2558" width="15.7109375" style="293" customWidth="1"/>
    <col min="2559" max="2559" width="17.5703125" style="293" customWidth="1"/>
    <col min="2560" max="2560" width="18.42578125" style="293" customWidth="1"/>
    <col min="2561" max="2561" width="16.5703125" style="293" customWidth="1"/>
    <col min="2562" max="2562" width="17.7109375" style="293" customWidth="1"/>
    <col min="2563" max="2563" width="17.85546875" style="293" customWidth="1"/>
    <col min="2564" max="2564" width="18.42578125" style="293" customWidth="1"/>
    <col min="2565" max="2565" width="15.42578125" style="293" customWidth="1"/>
    <col min="2566" max="2566" width="14.5703125" style="293" customWidth="1"/>
    <col min="2567" max="2567" width="15" style="293" customWidth="1"/>
    <col min="2568" max="2568" width="6.7109375" style="293" customWidth="1"/>
    <col min="2569" max="2569" width="14.28515625" style="293" customWidth="1"/>
    <col min="2570" max="2570" width="17.5703125" style="293" customWidth="1"/>
    <col min="2571" max="2571" width="27.7109375" style="293" customWidth="1"/>
    <col min="2572" max="2574" width="9.140625" style="293" customWidth="1"/>
    <col min="2575" max="2575" width="14.85546875" style="293" customWidth="1"/>
    <col min="2576" max="2576" width="13.85546875" style="293" customWidth="1"/>
    <col min="2577" max="2798" width="9.140625" style="293" customWidth="1"/>
    <col min="2799" max="2799" width="9.140625" style="293"/>
    <col min="2800" max="2800" width="6.5703125" style="293" customWidth="1"/>
    <col min="2801" max="2801" width="79.5703125" style="293" customWidth="1"/>
    <col min="2802" max="2802" width="23.5703125" style="293" customWidth="1"/>
    <col min="2803" max="2803" width="27.85546875" style="293" customWidth="1"/>
    <col min="2804" max="2804" width="22.28515625" style="293" customWidth="1"/>
    <col min="2805" max="2805" width="23.5703125" style="293" customWidth="1"/>
    <col min="2806" max="2806" width="39" style="293" customWidth="1"/>
    <col min="2807" max="2807" width="36.42578125" style="293" customWidth="1"/>
    <col min="2808" max="2808" width="8" style="293" customWidth="1"/>
    <col min="2809" max="2809" width="15.5703125" style="293" customWidth="1"/>
    <col min="2810" max="2810" width="17.28515625" style="293" customWidth="1"/>
    <col min="2811" max="2811" width="18.85546875" style="293" customWidth="1"/>
    <col min="2812" max="2812" width="81" style="293" customWidth="1"/>
    <col min="2813" max="2813" width="14.85546875" style="293" customWidth="1"/>
    <col min="2814" max="2814" width="15.7109375" style="293" customWidth="1"/>
    <col min="2815" max="2815" width="17.5703125" style="293" customWidth="1"/>
    <col min="2816" max="2816" width="18.42578125" style="293" customWidth="1"/>
    <col min="2817" max="2817" width="16.5703125" style="293" customWidth="1"/>
    <col min="2818" max="2818" width="17.7109375" style="293" customWidth="1"/>
    <col min="2819" max="2819" width="17.85546875" style="293" customWidth="1"/>
    <col min="2820" max="2820" width="18.42578125" style="293" customWidth="1"/>
    <col min="2821" max="2821" width="15.42578125" style="293" customWidth="1"/>
    <col min="2822" max="2822" width="14.5703125" style="293" customWidth="1"/>
    <col min="2823" max="2823" width="15" style="293" customWidth="1"/>
    <col min="2824" max="2824" width="6.7109375" style="293" customWidth="1"/>
    <col min="2825" max="2825" width="14.28515625" style="293" customWidth="1"/>
    <col min="2826" max="2826" width="17.5703125" style="293" customWidth="1"/>
    <col min="2827" max="2827" width="27.7109375" style="293" customWidth="1"/>
    <col min="2828" max="2830" width="9.140625" style="293" customWidth="1"/>
    <col min="2831" max="2831" width="14.85546875" style="293" customWidth="1"/>
    <col min="2832" max="2832" width="13.85546875" style="293" customWidth="1"/>
    <col min="2833" max="3054" width="9.140625" style="293" customWidth="1"/>
    <col min="3055" max="3055" width="9.140625" style="293"/>
    <col min="3056" max="3056" width="6.5703125" style="293" customWidth="1"/>
    <col min="3057" max="3057" width="79.5703125" style="293" customWidth="1"/>
    <col min="3058" max="3058" width="23.5703125" style="293" customWidth="1"/>
    <col min="3059" max="3059" width="27.85546875" style="293" customWidth="1"/>
    <col min="3060" max="3060" width="22.28515625" style="293" customWidth="1"/>
    <col min="3061" max="3061" width="23.5703125" style="293" customWidth="1"/>
    <col min="3062" max="3062" width="39" style="293" customWidth="1"/>
    <col min="3063" max="3063" width="36.42578125" style="293" customWidth="1"/>
    <col min="3064" max="3064" width="8" style="293" customWidth="1"/>
    <col min="3065" max="3065" width="15.5703125" style="293" customWidth="1"/>
    <col min="3066" max="3066" width="17.28515625" style="293" customWidth="1"/>
    <col min="3067" max="3067" width="18.85546875" style="293" customWidth="1"/>
    <col min="3068" max="3068" width="81" style="293" customWidth="1"/>
    <col min="3069" max="3069" width="14.85546875" style="293" customWidth="1"/>
    <col min="3070" max="3070" width="15.7109375" style="293" customWidth="1"/>
    <col min="3071" max="3071" width="17.5703125" style="293" customWidth="1"/>
    <col min="3072" max="3072" width="18.42578125" style="293" customWidth="1"/>
    <col min="3073" max="3073" width="16.5703125" style="293" customWidth="1"/>
    <col min="3074" max="3074" width="17.7109375" style="293" customWidth="1"/>
    <col min="3075" max="3075" width="17.85546875" style="293" customWidth="1"/>
    <col min="3076" max="3076" width="18.42578125" style="293" customWidth="1"/>
    <col min="3077" max="3077" width="15.42578125" style="293" customWidth="1"/>
    <col min="3078" max="3078" width="14.5703125" style="293" customWidth="1"/>
    <col min="3079" max="3079" width="15" style="293" customWidth="1"/>
    <col min="3080" max="3080" width="6.7109375" style="293" customWidth="1"/>
    <col min="3081" max="3081" width="14.28515625" style="293" customWidth="1"/>
    <col min="3082" max="3082" width="17.5703125" style="293" customWidth="1"/>
    <col min="3083" max="3083" width="27.7109375" style="293" customWidth="1"/>
    <col min="3084" max="3086" width="9.140625" style="293" customWidth="1"/>
    <col min="3087" max="3087" width="14.85546875" style="293" customWidth="1"/>
    <col min="3088" max="3088" width="13.85546875" style="293" customWidth="1"/>
    <col min="3089" max="3310" width="9.140625" style="293" customWidth="1"/>
    <col min="3311" max="3311" width="9.140625" style="293"/>
    <col min="3312" max="3312" width="6.5703125" style="293" customWidth="1"/>
    <col min="3313" max="3313" width="79.5703125" style="293" customWidth="1"/>
    <col min="3314" max="3314" width="23.5703125" style="293" customWidth="1"/>
    <col min="3315" max="3315" width="27.85546875" style="293" customWidth="1"/>
    <col min="3316" max="3316" width="22.28515625" style="293" customWidth="1"/>
    <col min="3317" max="3317" width="23.5703125" style="293" customWidth="1"/>
    <col min="3318" max="3318" width="39" style="293" customWidth="1"/>
    <col min="3319" max="3319" width="36.42578125" style="293" customWidth="1"/>
    <col min="3320" max="3320" width="8" style="293" customWidth="1"/>
    <col min="3321" max="3321" width="15.5703125" style="293" customWidth="1"/>
    <col min="3322" max="3322" width="17.28515625" style="293" customWidth="1"/>
    <col min="3323" max="3323" width="18.85546875" style="293" customWidth="1"/>
    <col min="3324" max="3324" width="81" style="293" customWidth="1"/>
    <col min="3325" max="3325" width="14.85546875" style="293" customWidth="1"/>
    <col min="3326" max="3326" width="15.7109375" style="293" customWidth="1"/>
    <col min="3327" max="3327" width="17.5703125" style="293" customWidth="1"/>
    <col min="3328" max="3328" width="18.42578125" style="293" customWidth="1"/>
    <col min="3329" max="3329" width="16.5703125" style="293" customWidth="1"/>
    <col min="3330" max="3330" width="17.7109375" style="293" customWidth="1"/>
    <col min="3331" max="3331" width="17.85546875" style="293" customWidth="1"/>
    <col min="3332" max="3332" width="18.42578125" style="293" customWidth="1"/>
    <col min="3333" max="3333" width="15.42578125" style="293" customWidth="1"/>
    <col min="3334" max="3334" width="14.5703125" style="293" customWidth="1"/>
    <col min="3335" max="3335" width="15" style="293" customWidth="1"/>
    <col min="3336" max="3336" width="6.7109375" style="293" customWidth="1"/>
    <col min="3337" max="3337" width="14.28515625" style="293" customWidth="1"/>
    <col min="3338" max="3338" width="17.5703125" style="293" customWidth="1"/>
    <col min="3339" max="3339" width="27.7109375" style="293" customWidth="1"/>
    <col min="3340" max="3342" width="9.140625" style="293" customWidth="1"/>
    <col min="3343" max="3343" width="14.85546875" style="293" customWidth="1"/>
    <col min="3344" max="3344" width="13.85546875" style="293" customWidth="1"/>
    <col min="3345" max="3566" width="9.140625" style="293" customWidth="1"/>
    <col min="3567" max="3567" width="9.140625" style="293"/>
    <col min="3568" max="3568" width="6.5703125" style="293" customWidth="1"/>
    <col min="3569" max="3569" width="79.5703125" style="293" customWidth="1"/>
    <col min="3570" max="3570" width="23.5703125" style="293" customWidth="1"/>
    <col min="3571" max="3571" width="27.85546875" style="293" customWidth="1"/>
    <col min="3572" max="3572" width="22.28515625" style="293" customWidth="1"/>
    <col min="3573" max="3573" width="23.5703125" style="293" customWidth="1"/>
    <col min="3574" max="3574" width="39" style="293" customWidth="1"/>
    <col min="3575" max="3575" width="36.42578125" style="293" customWidth="1"/>
    <col min="3576" max="3576" width="8" style="293" customWidth="1"/>
    <col min="3577" max="3577" width="15.5703125" style="293" customWidth="1"/>
    <col min="3578" max="3578" width="17.28515625" style="293" customWidth="1"/>
    <col min="3579" max="3579" width="18.85546875" style="293" customWidth="1"/>
    <col min="3580" max="3580" width="81" style="293" customWidth="1"/>
    <col min="3581" max="3581" width="14.85546875" style="293" customWidth="1"/>
    <col min="3582" max="3582" width="15.7109375" style="293" customWidth="1"/>
    <col min="3583" max="3583" width="17.5703125" style="293" customWidth="1"/>
    <col min="3584" max="3584" width="18.42578125" style="293" customWidth="1"/>
    <col min="3585" max="3585" width="16.5703125" style="293" customWidth="1"/>
    <col min="3586" max="3586" width="17.7109375" style="293" customWidth="1"/>
    <col min="3587" max="3587" width="17.85546875" style="293" customWidth="1"/>
    <col min="3588" max="3588" width="18.42578125" style="293" customWidth="1"/>
    <col min="3589" max="3589" width="15.42578125" style="293" customWidth="1"/>
    <col min="3590" max="3590" width="14.5703125" style="293" customWidth="1"/>
    <col min="3591" max="3591" width="15" style="293" customWidth="1"/>
    <col min="3592" max="3592" width="6.7109375" style="293" customWidth="1"/>
    <col min="3593" max="3593" width="14.28515625" style="293" customWidth="1"/>
    <col min="3594" max="3594" width="17.5703125" style="293" customWidth="1"/>
    <col min="3595" max="3595" width="27.7109375" style="293" customWidth="1"/>
    <col min="3596" max="3598" width="9.140625" style="293" customWidth="1"/>
    <col min="3599" max="3599" width="14.85546875" style="293" customWidth="1"/>
    <col min="3600" max="3600" width="13.85546875" style="293" customWidth="1"/>
    <col min="3601" max="3822" width="9.140625" style="293" customWidth="1"/>
    <col min="3823" max="3823" width="9.140625" style="293"/>
    <col min="3824" max="3824" width="6.5703125" style="293" customWidth="1"/>
    <col min="3825" max="3825" width="79.5703125" style="293" customWidth="1"/>
    <col min="3826" max="3826" width="23.5703125" style="293" customWidth="1"/>
    <col min="3827" max="3827" width="27.85546875" style="293" customWidth="1"/>
    <col min="3828" max="3828" width="22.28515625" style="293" customWidth="1"/>
    <col min="3829" max="3829" width="23.5703125" style="293" customWidth="1"/>
    <col min="3830" max="3830" width="39" style="293" customWidth="1"/>
    <col min="3831" max="3831" width="36.42578125" style="293" customWidth="1"/>
    <col min="3832" max="3832" width="8" style="293" customWidth="1"/>
    <col min="3833" max="3833" width="15.5703125" style="293" customWidth="1"/>
    <col min="3834" max="3834" width="17.28515625" style="293" customWidth="1"/>
    <col min="3835" max="3835" width="18.85546875" style="293" customWidth="1"/>
    <col min="3836" max="3836" width="81" style="293" customWidth="1"/>
    <col min="3837" max="3837" width="14.85546875" style="293" customWidth="1"/>
    <col min="3838" max="3838" width="15.7109375" style="293" customWidth="1"/>
    <col min="3839" max="3839" width="17.5703125" style="293" customWidth="1"/>
    <col min="3840" max="3840" width="18.42578125" style="293" customWidth="1"/>
    <col min="3841" max="3841" width="16.5703125" style="293" customWidth="1"/>
    <col min="3842" max="3842" width="17.7109375" style="293" customWidth="1"/>
    <col min="3843" max="3843" width="17.85546875" style="293" customWidth="1"/>
    <col min="3844" max="3844" width="18.42578125" style="293" customWidth="1"/>
    <col min="3845" max="3845" width="15.42578125" style="293" customWidth="1"/>
    <col min="3846" max="3846" width="14.5703125" style="293" customWidth="1"/>
    <col min="3847" max="3847" width="15" style="293" customWidth="1"/>
    <col min="3848" max="3848" width="6.7109375" style="293" customWidth="1"/>
    <col min="3849" max="3849" width="14.28515625" style="293" customWidth="1"/>
    <col min="3850" max="3850" width="17.5703125" style="293" customWidth="1"/>
    <col min="3851" max="3851" width="27.7109375" style="293" customWidth="1"/>
    <col min="3852" max="3854" width="9.140625" style="293" customWidth="1"/>
    <col min="3855" max="3855" width="14.85546875" style="293" customWidth="1"/>
    <col min="3856" max="3856" width="13.85546875" style="293" customWidth="1"/>
    <col min="3857" max="4078" width="9.140625" style="293" customWidth="1"/>
    <col min="4079" max="4079" width="9.140625" style="293"/>
    <col min="4080" max="4080" width="6.5703125" style="293" customWidth="1"/>
    <col min="4081" max="4081" width="79.5703125" style="293" customWidth="1"/>
    <col min="4082" max="4082" width="23.5703125" style="293" customWidth="1"/>
    <col min="4083" max="4083" width="27.85546875" style="293" customWidth="1"/>
    <col min="4084" max="4084" width="22.28515625" style="293" customWidth="1"/>
    <col min="4085" max="4085" width="23.5703125" style="293" customWidth="1"/>
    <col min="4086" max="4086" width="39" style="293" customWidth="1"/>
    <col min="4087" max="4087" width="36.42578125" style="293" customWidth="1"/>
    <col min="4088" max="4088" width="8" style="293" customWidth="1"/>
    <col min="4089" max="4089" width="15.5703125" style="293" customWidth="1"/>
    <col min="4090" max="4090" width="17.28515625" style="293" customWidth="1"/>
    <col min="4091" max="4091" width="18.85546875" style="293" customWidth="1"/>
    <col min="4092" max="4092" width="81" style="293" customWidth="1"/>
    <col min="4093" max="4093" width="14.85546875" style="293" customWidth="1"/>
    <col min="4094" max="4094" width="15.7109375" style="293" customWidth="1"/>
    <col min="4095" max="4095" width="17.5703125" style="293" customWidth="1"/>
    <col min="4096" max="4096" width="18.42578125" style="293" customWidth="1"/>
    <col min="4097" max="4097" width="16.5703125" style="293" customWidth="1"/>
    <col min="4098" max="4098" width="17.7109375" style="293" customWidth="1"/>
    <col min="4099" max="4099" width="17.85546875" style="293" customWidth="1"/>
    <col min="4100" max="4100" width="18.42578125" style="293" customWidth="1"/>
    <col min="4101" max="4101" width="15.42578125" style="293" customWidth="1"/>
    <col min="4102" max="4102" width="14.5703125" style="293" customWidth="1"/>
    <col min="4103" max="4103" width="15" style="293" customWidth="1"/>
    <col min="4104" max="4104" width="6.7109375" style="293" customWidth="1"/>
    <col min="4105" max="4105" width="14.28515625" style="293" customWidth="1"/>
    <col min="4106" max="4106" width="17.5703125" style="293" customWidth="1"/>
    <col min="4107" max="4107" width="27.7109375" style="293" customWidth="1"/>
    <col min="4108" max="4110" width="9.140625" style="293" customWidth="1"/>
    <col min="4111" max="4111" width="14.85546875" style="293" customWidth="1"/>
    <col min="4112" max="4112" width="13.85546875" style="293" customWidth="1"/>
    <col min="4113" max="4334" width="9.140625" style="293" customWidth="1"/>
    <col min="4335" max="4335" width="9.140625" style="293"/>
    <col min="4336" max="4336" width="6.5703125" style="293" customWidth="1"/>
    <col min="4337" max="4337" width="79.5703125" style="293" customWidth="1"/>
    <col min="4338" max="4338" width="23.5703125" style="293" customWidth="1"/>
    <col min="4339" max="4339" width="27.85546875" style="293" customWidth="1"/>
    <col min="4340" max="4340" width="22.28515625" style="293" customWidth="1"/>
    <col min="4341" max="4341" width="23.5703125" style="293" customWidth="1"/>
    <col min="4342" max="4342" width="39" style="293" customWidth="1"/>
    <col min="4343" max="4343" width="36.42578125" style="293" customWidth="1"/>
    <col min="4344" max="4344" width="8" style="293" customWidth="1"/>
    <col min="4345" max="4345" width="15.5703125" style="293" customWidth="1"/>
    <col min="4346" max="4346" width="17.28515625" style="293" customWidth="1"/>
    <col min="4347" max="4347" width="18.85546875" style="293" customWidth="1"/>
    <col min="4348" max="4348" width="81" style="293" customWidth="1"/>
    <col min="4349" max="4349" width="14.85546875" style="293" customWidth="1"/>
    <col min="4350" max="4350" width="15.7109375" style="293" customWidth="1"/>
    <col min="4351" max="4351" width="17.5703125" style="293" customWidth="1"/>
    <col min="4352" max="4352" width="18.42578125" style="293" customWidth="1"/>
    <col min="4353" max="4353" width="16.5703125" style="293" customWidth="1"/>
    <col min="4354" max="4354" width="17.7109375" style="293" customWidth="1"/>
    <col min="4355" max="4355" width="17.85546875" style="293" customWidth="1"/>
    <col min="4356" max="4356" width="18.42578125" style="293" customWidth="1"/>
    <col min="4357" max="4357" width="15.42578125" style="293" customWidth="1"/>
    <col min="4358" max="4358" width="14.5703125" style="293" customWidth="1"/>
    <col min="4359" max="4359" width="15" style="293" customWidth="1"/>
    <col min="4360" max="4360" width="6.7109375" style="293" customWidth="1"/>
    <col min="4361" max="4361" width="14.28515625" style="293" customWidth="1"/>
    <col min="4362" max="4362" width="17.5703125" style="293" customWidth="1"/>
    <col min="4363" max="4363" width="27.7109375" style="293" customWidth="1"/>
    <col min="4364" max="4366" width="9.140625" style="293" customWidth="1"/>
    <col min="4367" max="4367" width="14.85546875" style="293" customWidth="1"/>
    <col min="4368" max="4368" width="13.85546875" style="293" customWidth="1"/>
    <col min="4369" max="4590" width="9.140625" style="293" customWidth="1"/>
    <col min="4591" max="4591" width="9.140625" style="293"/>
    <col min="4592" max="4592" width="6.5703125" style="293" customWidth="1"/>
    <col min="4593" max="4593" width="79.5703125" style="293" customWidth="1"/>
    <col min="4594" max="4594" width="23.5703125" style="293" customWidth="1"/>
    <col min="4595" max="4595" width="27.85546875" style="293" customWidth="1"/>
    <col min="4596" max="4596" width="22.28515625" style="293" customWidth="1"/>
    <col min="4597" max="4597" width="23.5703125" style="293" customWidth="1"/>
    <col min="4598" max="4598" width="39" style="293" customWidth="1"/>
    <col min="4599" max="4599" width="36.42578125" style="293" customWidth="1"/>
    <col min="4600" max="4600" width="8" style="293" customWidth="1"/>
    <col min="4601" max="4601" width="15.5703125" style="293" customWidth="1"/>
    <col min="4602" max="4602" width="17.28515625" style="293" customWidth="1"/>
    <col min="4603" max="4603" width="18.85546875" style="293" customWidth="1"/>
    <col min="4604" max="4604" width="81" style="293" customWidth="1"/>
    <col min="4605" max="4605" width="14.85546875" style="293" customWidth="1"/>
    <col min="4606" max="4606" width="15.7109375" style="293" customWidth="1"/>
    <col min="4607" max="4607" width="17.5703125" style="293" customWidth="1"/>
    <col min="4608" max="4608" width="18.42578125" style="293" customWidth="1"/>
    <col min="4609" max="4609" width="16.5703125" style="293" customWidth="1"/>
    <col min="4610" max="4610" width="17.7109375" style="293" customWidth="1"/>
    <col min="4611" max="4611" width="17.85546875" style="293" customWidth="1"/>
    <col min="4612" max="4612" width="18.42578125" style="293" customWidth="1"/>
    <col min="4613" max="4613" width="15.42578125" style="293" customWidth="1"/>
    <col min="4614" max="4614" width="14.5703125" style="293" customWidth="1"/>
    <col min="4615" max="4615" width="15" style="293" customWidth="1"/>
    <col min="4616" max="4616" width="6.7109375" style="293" customWidth="1"/>
    <col min="4617" max="4617" width="14.28515625" style="293" customWidth="1"/>
    <col min="4618" max="4618" width="17.5703125" style="293" customWidth="1"/>
    <col min="4619" max="4619" width="27.7109375" style="293" customWidth="1"/>
    <col min="4620" max="4622" width="9.140625" style="293" customWidth="1"/>
    <col min="4623" max="4623" width="14.85546875" style="293" customWidth="1"/>
    <col min="4624" max="4624" width="13.85546875" style="293" customWidth="1"/>
    <col min="4625" max="4846" width="9.140625" style="293" customWidth="1"/>
    <col min="4847" max="4847" width="9.140625" style="293"/>
    <col min="4848" max="4848" width="6.5703125" style="293" customWidth="1"/>
    <col min="4849" max="4849" width="79.5703125" style="293" customWidth="1"/>
    <col min="4850" max="4850" width="23.5703125" style="293" customWidth="1"/>
    <col min="4851" max="4851" width="27.85546875" style="293" customWidth="1"/>
    <col min="4852" max="4852" width="22.28515625" style="293" customWidth="1"/>
    <col min="4853" max="4853" width="23.5703125" style="293" customWidth="1"/>
    <col min="4854" max="4854" width="39" style="293" customWidth="1"/>
    <col min="4855" max="4855" width="36.42578125" style="293" customWidth="1"/>
    <col min="4856" max="4856" width="8" style="293" customWidth="1"/>
    <col min="4857" max="4857" width="15.5703125" style="293" customWidth="1"/>
    <col min="4858" max="4858" width="17.28515625" style="293" customWidth="1"/>
    <col min="4859" max="4859" width="18.85546875" style="293" customWidth="1"/>
    <col min="4860" max="4860" width="81" style="293" customWidth="1"/>
    <col min="4861" max="4861" width="14.85546875" style="293" customWidth="1"/>
    <col min="4862" max="4862" width="15.7109375" style="293" customWidth="1"/>
    <col min="4863" max="4863" width="17.5703125" style="293" customWidth="1"/>
    <col min="4864" max="4864" width="18.42578125" style="293" customWidth="1"/>
    <col min="4865" max="4865" width="16.5703125" style="293" customWidth="1"/>
    <col min="4866" max="4866" width="17.7109375" style="293" customWidth="1"/>
    <col min="4867" max="4867" width="17.85546875" style="293" customWidth="1"/>
    <col min="4868" max="4868" width="18.42578125" style="293" customWidth="1"/>
    <col min="4869" max="4869" width="15.42578125" style="293" customWidth="1"/>
    <col min="4870" max="4870" width="14.5703125" style="293" customWidth="1"/>
    <col min="4871" max="4871" width="15" style="293" customWidth="1"/>
    <col min="4872" max="4872" width="6.7109375" style="293" customWidth="1"/>
    <col min="4873" max="4873" width="14.28515625" style="293" customWidth="1"/>
    <col min="4874" max="4874" width="17.5703125" style="293" customWidth="1"/>
    <col min="4875" max="4875" width="27.7109375" style="293" customWidth="1"/>
    <col min="4876" max="4878" width="9.140625" style="293" customWidth="1"/>
    <col min="4879" max="4879" width="14.85546875" style="293" customWidth="1"/>
    <col min="4880" max="4880" width="13.85546875" style="293" customWidth="1"/>
    <col min="4881" max="5102" width="9.140625" style="293" customWidth="1"/>
    <col min="5103" max="5103" width="9.140625" style="293"/>
    <col min="5104" max="5104" width="6.5703125" style="293" customWidth="1"/>
    <col min="5105" max="5105" width="79.5703125" style="293" customWidth="1"/>
    <col min="5106" max="5106" width="23.5703125" style="293" customWidth="1"/>
    <col min="5107" max="5107" width="27.85546875" style="293" customWidth="1"/>
    <col min="5108" max="5108" width="22.28515625" style="293" customWidth="1"/>
    <col min="5109" max="5109" width="23.5703125" style="293" customWidth="1"/>
    <col min="5110" max="5110" width="39" style="293" customWidth="1"/>
    <col min="5111" max="5111" width="36.42578125" style="293" customWidth="1"/>
    <col min="5112" max="5112" width="8" style="293" customWidth="1"/>
    <col min="5113" max="5113" width="15.5703125" style="293" customWidth="1"/>
    <col min="5114" max="5114" width="17.28515625" style="293" customWidth="1"/>
    <col min="5115" max="5115" width="18.85546875" style="293" customWidth="1"/>
    <col min="5116" max="5116" width="81" style="293" customWidth="1"/>
    <col min="5117" max="5117" width="14.85546875" style="293" customWidth="1"/>
    <col min="5118" max="5118" width="15.7109375" style="293" customWidth="1"/>
    <col min="5119" max="5119" width="17.5703125" style="293" customWidth="1"/>
    <col min="5120" max="5120" width="18.42578125" style="293" customWidth="1"/>
    <col min="5121" max="5121" width="16.5703125" style="293" customWidth="1"/>
    <col min="5122" max="5122" width="17.7109375" style="293" customWidth="1"/>
    <col min="5123" max="5123" width="17.85546875" style="293" customWidth="1"/>
    <col min="5124" max="5124" width="18.42578125" style="293" customWidth="1"/>
    <col min="5125" max="5125" width="15.42578125" style="293" customWidth="1"/>
    <col min="5126" max="5126" width="14.5703125" style="293" customWidth="1"/>
    <col min="5127" max="5127" width="15" style="293" customWidth="1"/>
    <col min="5128" max="5128" width="6.7109375" style="293" customWidth="1"/>
    <col min="5129" max="5129" width="14.28515625" style="293" customWidth="1"/>
    <col min="5130" max="5130" width="17.5703125" style="293" customWidth="1"/>
    <col min="5131" max="5131" width="27.7109375" style="293" customWidth="1"/>
    <col min="5132" max="5134" width="9.140625" style="293" customWidth="1"/>
    <col min="5135" max="5135" width="14.85546875" style="293" customWidth="1"/>
    <col min="5136" max="5136" width="13.85546875" style="293" customWidth="1"/>
    <col min="5137" max="5358" width="9.140625" style="293" customWidth="1"/>
    <col min="5359" max="5359" width="9.140625" style="293"/>
    <col min="5360" max="5360" width="6.5703125" style="293" customWidth="1"/>
    <col min="5361" max="5361" width="79.5703125" style="293" customWidth="1"/>
    <col min="5362" max="5362" width="23.5703125" style="293" customWidth="1"/>
    <col min="5363" max="5363" width="27.85546875" style="293" customWidth="1"/>
    <col min="5364" max="5364" width="22.28515625" style="293" customWidth="1"/>
    <col min="5365" max="5365" width="23.5703125" style="293" customWidth="1"/>
    <col min="5366" max="5366" width="39" style="293" customWidth="1"/>
    <col min="5367" max="5367" width="36.42578125" style="293" customWidth="1"/>
    <col min="5368" max="5368" width="8" style="293" customWidth="1"/>
    <col min="5369" max="5369" width="15.5703125" style="293" customWidth="1"/>
    <col min="5370" max="5370" width="17.28515625" style="293" customWidth="1"/>
    <col min="5371" max="5371" width="18.85546875" style="293" customWidth="1"/>
    <col min="5372" max="5372" width="81" style="293" customWidth="1"/>
    <col min="5373" max="5373" width="14.85546875" style="293" customWidth="1"/>
    <col min="5374" max="5374" width="15.7109375" style="293" customWidth="1"/>
    <col min="5375" max="5375" width="17.5703125" style="293" customWidth="1"/>
    <col min="5376" max="5376" width="18.42578125" style="293" customWidth="1"/>
    <col min="5377" max="5377" width="16.5703125" style="293" customWidth="1"/>
    <col min="5378" max="5378" width="17.7109375" style="293" customWidth="1"/>
    <col min="5379" max="5379" width="17.85546875" style="293" customWidth="1"/>
    <col min="5380" max="5380" width="18.42578125" style="293" customWidth="1"/>
    <col min="5381" max="5381" width="15.42578125" style="293" customWidth="1"/>
    <col min="5382" max="5382" width="14.5703125" style="293" customWidth="1"/>
    <col min="5383" max="5383" width="15" style="293" customWidth="1"/>
    <col min="5384" max="5384" width="6.7109375" style="293" customWidth="1"/>
    <col min="5385" max="5385" width="14.28515625" style="293" customWidth="1"/>
    <col min="5386" max="5386" width="17.5703125" style="293" customWidth="1"/>
    <col min="5387" max="5387" width="27.7109375" style="293" customWidth="1"/>
    <col min="5388" max="5390" width="9.140625" style="293" customWidth="1"/>
    <col min="5391" max="5391" width="14.85546875" style="293" customWidth="1"/>
    <col min="5392" max="5392" width="13.85546875" style="293" customWidth="1"/>
    <col min="5393" max="5614" width="9.140625" style="293" customWidth="1"/>
    <col min="5615" max="5615" width="9.140625" style="293"/>
    <col min="5616" max="5616" width="6.5703125" style="293" customWidth="1"/>
    <col min="5617" max="5617" width="79.5703125" style="293" customWidth="1"/>
    <col min="5618" max="5618" width="23.5703125" style="293" customWidth="1"/>
    <col min="5619" max="5619" width="27.85546875" style="293" customWidth="1"/>
    <col min="5620" max="5620" width="22.28515625" style="293" customWidth="1"/>
    <col min="5621" max="5621" width="23.5703125" style="293" customWidth="1"/>
    <col min="5622" max="5622" width="39" style="293" customWidth="1"/>
    <col min="5623" max="5623" width="36.42578125" style="293" customWidth="1"/>
    <col min="5624" max="5624" width="8" style="293" customWidth="1"/>
    <col min="5625" max="5625" width="15.5703125" style="293" customWidth="1"/>
    <col min="5626" max="5626" width="17.28515625" style="293" customWidth="1"/>
    <col min="5627" max="5627" width="18.85546875" style="293" customWidth="1"/>
    <col min="5628" max="5628" width="81" style="293" customWidth="1"/>
    <col min="5629" max="5629" width="14.85546875" style="293" customWidth="1"/>
    <col min="5630" max="5630" width="15.7109375" style="293" customWidth="1"/>
    <col min="5631" max="5631" width="17.5703125" style="293" customWidth="1"/>
    <col min="5632" max="5632" width="18.42578125" style="293" customWidth="1"/>
    <col min="5633" max="5633" width="16.5703125" style="293" customWidth="1"/>
    <col min="5634" max="5634" width="17.7109375" style="293" customWidth="1"/>
    <col min="5635" max="5635" width="17.85546875" style="293" customWidth="1"/>
    <col min="5636" max="5636" width="18.42578125" style="293" customWidth="1"/>
    <col min="5637" max="5637" width="15.42578125" style="293" customWidth="1"/>
    <col min="5638" max="5638" width="14.5703125" style="293" customWidth="1"/>
    <col min="5639" max="5639" width="15" style="293" customWidth="1"/>
    <col min="5640" max="5640" width="6.7109375" style="293" customWidth="1"/>
    <col min="5641" max="5641" width="14.28515625" style="293" customWidth="1"/>
    <col min="5642" max="5642" width="17.5703125" style="293" customWidth="1"/>
    <col min="5643" max="5643" width="27.7109375" style="293" customWidth="1"/>
    <col min="5644" max="5646" width="9.140625" style="293" customWidth="1"/>
    <col min="5647" max="5647" width="14.85546875" style="293" customWidth="1"/>
    <col min="5648" max="5648" width="13.85546875" style="293" customWidth="1"/>
    <col min="5649" max="5870" width="9.140625" style="293" customWidth="1"/>
    <col min="5871" max="5871" width="9.140625" style="293"/>
    <col min="5872" max="5872" width="6.5703125" style="293" customWidth="1"/>
    <col min="5873" max="5873" width="79.5703125" style="293" customWidth="1"/>
    <col min="5874" max="5874" width="23.5703125" style="293" customWidth="1"/>
    <col min="5875" max="5875" width="27.85546875" style="293" customWidth="1"/>
    <col min="5876" max="5876" width="22.28515625" style="293" customWidth="1"/>
    <col min="5877" max="5877" width="23.5703125" style="293" customWidth="1"/>
    <col min="5878" max="5878" width="39" style="293" customWidth="1"/>
    <col min="5879" max="5879" width="36.42578125" style="293" customWidth="1"/>
    <col min="5880" max="5880" width="8" style="293" customWidth="1"/>
    <col min="5881" max="5881" width="15.5703125" style="293" customWidth="1"/>
    <col min="5882" max="5882" width="17.28515625" style="293" customWidth="1"/>
    <col min="5883" max="5883" width="18.85546875" style="293" customWidth="1"/>
    <col min="5884" max="5884" width="81" style="293" customWidth="1"/>
    <col min="5885" max="5885" width="14.85546875" style="293" customWidth="1"/>
    <col min="5886" max="5886" width="15.7109375" style="293" customWidth="1"/>
    <col min="5887" max="5887" width="17.5703125" style="293" customWidth="1"/>
    <col min="5888" max="5888" width="18.42578125" style="293" customWidth="1"/>
    <col min="5889" max="5889" width="16.5703125" style="293" customWidth="1"/>
    <col min="5890" max="5890" width="17.7109375" style="293" customWidth="1"/>
    <col min="5891" max="5891" width="17.85546875" style="293" customWidth="1"/>
    <col min="5892" max="5892" width="18.42578125" style="293" customWidth="1"/>
    <col min="5893" max="5893" width="15.42578125" style="293" customWidth="1"/>
    <col min="5894" max="5894" width="14.5703125" style="293" customWidth="1"/>
    <col min="5895" max="5895" width="15" style="293" customWidth="1"/>
    <col min="5896" max="5896" width="6.7109375" style="293" customWidth="1"/>
    <col min="5897" max="5897" width="14.28515625" style="293" customWidth="1"/>
    <col min="5898" max="5898" width="17.5703125" style="293" customWidth="1"/>
    <col min="5899" max="5899" width="27.7109375" style="293" customWidth="1"/>
    <col min="5900" max="5902" width="9.140625" style="293" customWidth="1"/>
    <col min="5903" max="5903" width="14.85546875" style="293" customWidth="1"/>
    <col min="5904" max="5904" width="13.85546875" style="293" customWidth="1"/>
    <col min="5905" max="6126" width="9.140625" style="293" customWidth="1"/>
    <col min="6127" max="6127" width="9.140625" style="293"/>
    <col min="6128" max="6128" width="6.5703125" style="293" customWidth="1"/>
    <col min="6129" max="6129" width="79.5703125" style="293" customWidth="1"/>
    <col min="6130" max="6130" width="23.5703125" style="293" customWidth="1"/>
    <col min="6131" max="6131" width="27.85546875" style="293" customWidth="1"/>
    <col min="6132" max="6132" width="22.28515625" style="293" customWidth="1"/>
    <col min="6133" max="6133" width="23.5703125" style="293" customWidth="1"/>
    <col min="6134" max="6134" width="39" style="293" customWidth="1"/>
    <col min="6135" max="6135" width="36.42578125" style="293" customWidth="1"/>
    <col min="6136" max="6136" width="8" style="293" customWidth="1"/>
    <col min="6137" max="6137" width="15.5703125" style="293" customWidth="1"/>
    <col min="6138" max="6138" width="17.28515625" style="293" customWidth="1"/>
    <col min="6139" max="6139" width="18.85546875" style="293" customWidth="1"/>
    <col min="6140" max="6140" width="81" style="293" customWidth="1"/>
    <col min="6141" max="6141" width="14.85546875" style="293" customWidth="1"/>
    <col min="6142" max="6142" width="15.7109375" style="293" customWidth="1"/>
    <col min="6143" max="6143" width="17.5703125" style="293" customWidth="1"/>
    <col min="6144" max="6144" width="18.42578125" style="293" customWidth="1"/>
    <col min="6145" max="6145" width="16.5703125" style="293" customWidth="1"/>
    <col min="6146" max="6146" width="17.7109375" style="293" customWidth="1"/>
    <col min="6147" max="6147" width="17.85546875" style="293" customWidth="1"/>
    <col min="6148" max="6148" width="18.42578125" style="293" customWidth="1"/>
    <col min="6149" max="6149" width="15.42578125" style="293" customWidth="1"/>
    <col min="6150" max="6150" width="14.5703125" style="293" customWidth="1"/>
    <col min="6151" max="6151" width="15" style="293" customWidth="1"/>
    <col min="6152" max="6152" width="6.7109375" style="293" customWidth="1"/>
    <col min="6153" max="6153" width="14.28515625" style="293" customWidth="1"/>
    <col min="6154" max="6154" width="17.5703125" style="293" customWidth="1"/>
    <col min="6155" max="6155" width="27.7109375" style="293" customWidth="1"/>
    <col min="6156" max="6158" width="9.140625" style="293" customWidth="1"/>
    <col min="6159" max="6159" width="14.85546875" style="293" customWidth="1"/>
    <col min="6160" max="6160" width="13.85546875" style="293" customWidth="1"/>
    <col min="6161" max="6382" width="9.140625" style="293" customWidth="1"/>
    <col min="6383" max="6383" width="9.140625" style="293"/>
    <col min="6384" max="6384" width="6.5703125" style="293" customWidth="1"/>
    <col min="6385" max="6385" width="79.5703125" style="293" customWidth="1"/>
    <col min="6386" max="6386" width="23.5703125" style="293" customWidth="1"/>
    <col min="6387" max="6387" width="27.85546875" style="293" customWidth="1"/>
    <col min="6388" max="6388" width="22.28515625" style="293" customWidth="1"/>
    <col min="6389" max="6389" width="23.5703125" style="293" customWidth="1"/>
    <col min="6390" max="6390" width="39" style="293" customWidth="1"/>
    <col min="6391" max="6391" width="36.42578125" style="293" customWidth="1"/>
    <col min="6392" max="6392" width="8" style="293" customWidth="1"/>
    <col min="6393" max="6393" width="15.5703125" style="293" customWidth="1"/>
    <col min="6394" max="6394" width="17.28515625" style="293" customWidth="1"/>
    <col min="6395" max="6395" width="18.85546875" style="293" customWidth="1"/>
    <col min="6396" max="6396" width="81" style="293" customWidth="1"/>
    <col min="6397" max="6397" width="14.85546875" style="293" customWidth="1"/>
    <col min="6398" max="6398" width="15.7109375" style="293" customWidth="1"/>
    <col min="6399" max="6399" width="17.5703125" style="293" customWidth="1"/>
    <col min="6400" max="6400" width="18.42578125" style="293" customWidth="1"/>
    <col min="6401" max="6401" width="16.5703125" style="293" customWidth="1"/>
    <col min="6402" max="6402" width="17.7109375" style="293" customWidth="1"/>
    <col min="6403" max="6403" width="17.85546875" style="293" customWidth="1"/>
    <col min="6404" max="6404" width="18.42578125" style="293" customWidth="1"/>
    <col min="6405" max="6405" width="15.42578125" style="293" customWidth="1"/>
    <col min="6406" max="6406" width="14.5703125" style="293" customWidth="1"/>
    <col min="6407" max="6407" width="15" style="293" customWidth="1"/>
    <col min="6408" max="6408" width="6.7109375" style="293" customWidth="1"/>
    <col min="6409" max="6409" width="14.28515625" style="293" customWidth="1"/>
    <col min="6410" max="6410" width="17.5703125" style="293" customWidth="1"/>
    <col min="6411" max="6411" width="27.7109375" style="293" customWidth="1"/>
    <col min="6412" max="6414" width="9.140625" style="293" customWidth="1"/>
    <col min="6415" max="6415" width="14.85546875" style="293" customWidth="1"/>
    <col min="6416" max="6416" width="13.85546875" style="293" customWidth="1"/>
    <col min="6417" max="6638" width="9.140625" style="293" customWidth="1"/>
    <col min="6639" max="6639" width="9.140625" style="293"/>
    <col min="6640" max="6640" width="6.5703125" style="293" customWidth="1"/>
    <col min="6641" max="6641" width="79.5703125" style="293" customWidth="1"/>
    <col min="6642" max="6642" width="23.5703125" style="293" customWidth="1"/>
    <col min="6643" max="6643" width="27.85546875" style="293" customWidth="1"/>
    <col min="6644" max="6644" width="22.28515625" style="293" customWidth="1"/>
    <col min="6645" max="6645" width="23.5703125" style="293" customWidth="1"/>
    <col min="6646" max="6646" width="39" style="293" customWidth="1"/>
    <col min="6647" max="6647" width="36.42578125" style="293" customWidth="1"/>
    <col min="6648" max="6648" width="8" style="293" customWidth="1"/>
    <col min="6649" max="6649" width="15.5703125" style="293" customWidth="1"/>
    <col min="6650" max="6650" width="17.28515625" style="293" customWidth="1"/>
    <col min="6651" max="6651" width="18.85546875" style="293" customWidth="1"/>
    <col min="6652" max="6652" width="81" style="293" customWidth="1"/>
    <col min="6653" max="6653" width="14.85546875" style="293" customWidth="1"/>
    <col min="6654" max="6654" width="15.7109375" style="293" customWidth="1"/>
    <col min="6655" max="6655" width="17.5703125" style="293" customWidth="1"/>
    <col min="6656" max="6656" width="18.42578125" style="293" customWidth="1"/>
    <col min="6657" max="6657" width="16.5703125" style="293" customWidth="1"/>
    <col min="6658" max="6658" width="17.7109375" style="293" customWidth="1"/>
    <col min="6659" max="6659" width="17.85546875" style="293" customWidth="1"/>
    <col min="6660" max="6660" width="18.42578125" style="293" customWidth="1"/>
    <col min="6661" max="6661" width="15.42578125" style="293" customWidth="1"/>
    <col min="6662" max="6662" width="14.5703125" style="293" customWidth="1"/>
    <col min="6663" max="6663" width="15" style="293" customWidth="1"/>
    <col min="6664" max="6664" width="6.7109375" style="293" customWidth="1"/>
    <col min="6665" max="6665" width="14.28515625" style="293" customWidth="1"/>
    <col min="6666" max="6666" width="17.5703125" style="293" customWidth="1"/>
    <col min="6667" max="6667" width="27.7109375" style="293" customWidth="1"/>
    <col min="6668" max="6670" width="9.140625" style="293" customWidth="1"/>
    <col min="6671" max="6671" width="14.85546875" style="293" customWidth="1"/>
    <col min="6672" max="6672" width="13.85546875" style="293" customWidth="1"/>
    <col min="6673" max="6894" width="9.140625" style="293" customWidth="1"/>
    <col min="6895" max="6895" width="9.140625" style="293"/>
    <col min="6896" max="6896" width="6.5703125" style="293" customWidth="1"/>
    <col min="6897" max="6897" width="79.5703125" style="293" customWidth="1"/>
    <col min="6898" max="6898" width="23.5703125" style="293" customWidth="1"/>
    <col min="6899" max="6899" width="27.85546875" style="293" customWidth="1"/>
    <col min="6900" max="6900" width="22.28515625" style="293" customWidth="1"/>
    <col min="6901" max="6901" width="23.5703125" style="293" customWidth="1"/>
    <col min="6902" max="6902" width="39" style="293" customWidth="1"/>
    <col min="6903" max="6903" width="36.42578125" style="293" customWidth="1"/>
    <col min="6904" max="6904" width="8" style="293" customWidth="1"/>
    <col min="6905" max="6905" width="15.5703125" style="293" customWidth="1"/>
    <col min="6906" max="6906" width="17.28515625" style="293" customWidth="1"/>
    <col min="6907" max="6907" width="18.85546875" style="293" customWidth="1"/>
    <col min="6908" max="6908" width="81" style="293" customWidth="1"/>
    <col min="6909" max="6909" width="14.85546875" style="293" customWidth="1"/>
    <col min="6910" max="6910" width="15.7109375" style="293" customWidth="1"/>
    <col min="6911" max="6911" width="17.5703125" style="293" customWidth="1"/>
    <col min="6912" max="6912" width="18.42578125" style="293" customWidth="1"/>
    <col min="6913" max="6913" width="16.5703125" style="293" customWidth="1"/>
    <col min="6914" max="6914" width="17.7109375" style="293" customWidth="1"/>
    <col min="6915" max="6915" width="17.85546875" style="293" customWidth="1"/>
    <col min="6916" max="6916" width="18.42578125" style="293" customWidth="1"/>
    <col min="6917" max="6917" width="15.42578125" style="293" customWidth="1"/>
    <col min="6918" max="6918" width="14.5703125" style="293" customWidth="1"/>
    <col min="6919" max="6919" width="15" style="293" customWidth="1"/>
    <col min="6920" max="6920" width="6.7109375" style="293" customWidth="1"/>
    <col min="6921" max="6921" width="14.28515625" style="293" customWidth="1"/>
    <col min="6922" max="6922" width="17.5703125" style="293" customWidth="1"/>
    <col min="6923" max="6923" width="27.7109375" style="293" customWidth="1"/>
    <col min="6924" max="6926" width="9.140625" style="293" customWidth="1"/>
    <col min="6927" max="6927" width="14.85546875" style="293" customWidth="1"/>
    <col min="6928" max="6928" width="13.85546875" style="293" customWidth="1"/>
    <col min="6929" max="7150" width="9.140625" style="293" customWidth="1"/>
    <col min="7151" max="7151" width="9.140625" style="293"/>
    <col min="7152" max="7152" width="6.5703125" style="293" customWidth="1"/>
    <col min="7153" max="7153" width="79.5703125" style="293" customWidth="1"/>
    <col min="7154" max="7154" width="23.5703125" style="293" customWidth="1"/>
    <col min="7155" max="7155" width="27.85546875" style="293" customWidth="1"/>
    <col min="7156" max="7156" width="22.28515625" style="293" customWidth="1"/>
    <col min="7157" max="7157" width="23.5703125" style="293" customWidth="1"/>
    <col min="7158" max="7158" width="39" style="293" customWidth="1"/>
    <col min="7159" max="7159" width="36.42578125" style="293" customWidth="1"/>
    <col min="7160" max="7160" width="8" style="293" customWidth="1"/>
    <col min="7161" max="7161" width="15.5703125" style="293" customWidth="1"/>
    <col min="7162" max="7162" width="17.28515625" style="293" customWidth="1"/>
    <col min="7163" max="7163" width="18.85546875" style="293" customWidth="1"/>
    <col min="7164" max="7164" width="81" style="293" customWidth="1"/>
    <col min="7165" max="7165" width="14.85546875" style="293" customWidth="1"/>
    <col min="7166" max="7166" width="15.7109375" style="293" customWidth="1"/>
    <col min="7167" max="7167" width="17.5703125" style="293" customWidth="1"/>
    <col min="7168" max="7168" width="18.42578125" style="293" customWidth="1"/>
    <col min="7169" max="7169" width="16.5703125" style="293" customWidth="1"/>
    <col min="7170" max="7170" width="17.7109375" style="293" customWidth="1"/>
    <col min="7171" max="7171" width="17.85546875" style="293" customWidth="1"/>
    <col min="7172" max="7172" width="18.42578125" style="293" customWidth="1"/>
    <col min="7173" max="7173" width="15.42578125" style="293" customWidth="1"/>
    <col min="7174" max="7174" width="14.5703125" style="293" customWidth="1"/>
    <col min="7175" max="7175" width="15" style="293" customWidth="1"/>
    <col min="7176" max="7176" width="6.7109375" style="293" customWidth="1"/>
    <col min="7177" max="7177" width="14.28515625" style="293" customWidth="1"/>
    <col min="7178" max="7178" width="17.5703125" style="293" customWidth="1"/>
    <col min="7179" max="7179" width="27.7109375" style="293" customWidth="1"/>
    <col min="7180" max="7182" width="9.140625" style="293" customWidth="1"/>
    <col min="7183" max="7183" width="14.85546875" style="293" customWidth="1"/>
    <col min="7184" max="7184" width="13.85546875" style="293" customWidth="1"/>
    <col min="7185" max="7406" width="9.140625" style="293" customWidth="1"/>
    <col min="7407" max="7407" width="9.140625" style="293"/>
    <col min="7408" max="7408" width="6.5703125" style="293" customWidth="1"/>
    <col min="7409" max="7409" width="79.5703125" style="293" customWidth="1"/>
    <col min="7410" max="7410" width="23.5703125" style="293" customWidth="1"/>
    <col min="7411" max="7411" width="27.85546875" style="293" customWidth="1"/>
    <col min="7412" max="7412" width="22.28515625" style="293" customWidth="1"/>
    <col min="7413" max="7413" width="23.5703125" style="293" customWidth="1"/>
    <col min="7414" max="7414" width="39" style="293" customWidth="1"/>
    <col min="7415" max="7415" width="36.42578125" style="293" customWidth="1"/>
    <col min="7416" max="7416" width="8" style="293" customWidth="1"/>
    <col min="7417" max="7417" width="15.5703125" style="293" customWidth="1"/>
    <col min="7418" max="7418" width="17.28515625" style="293" customWidth="1"/>
    <col min="7419" max="7419" width="18.85546875" style="293" customWidth="1"/>
    <col min="7420" max="7420" width="81" style="293" customWidth="1"/>
    <col min="7421" max="7421" width="14.85546875" style="293" customWidth="1"/>
    <col min="7422" max="7422" width="15.7109375" style="293" customWidth="1"/>
    <col min="7423" max="7423" width="17.5703125" style="293" customWidth="1"/>
    <col min="7424" max="7424" width="18.42578125" style="293" customWidth="1"/>
    <col min="7425" max="7425" width="16.5703125" style="293" customWidth="1"/>
    <col min="7426" max="7426" width="17.7109375" style="293" customWidth="1"/>
    <col min="7427" max="7427" width="17.85546875" style="293" customWidth="1"/>
    <col min="7428" max="7428" width="18.42578125" style="293" customWidth="1"/>
    <col min="7429" max="7429" width="15.42578125" style="293" customWidth="1"/>
    <col min="7430" max="7430" width="14.5703125" style="293" customWidth="1"/>
    <col min="7431" max="7431" width="15" style="293" customWidth="1"/>
    <col min="7432" max="7432" width="6.7109375" style="293" customWidth="1"/>
    <col min="7433" max="7433" width="14.28515625" style="293" customWidth="1"/>
    <col min="7434" max="7434" width="17.5703125" style="293" customWidth="1"/>
    <col min="7435" max="7435" width="27.7109375" style="293" customWidth="1"/>
    <col min="7436" max="7438" width="9.140625" style="293" customWidth="1"/>
    <col min="7439" max="7439" width="14.85546875" style="293" customWidth="1"/>
    <col min="7440" max="7440" width="13.85546875" style="293" customWidth="1"/>
    <col min="7441" max="7662" width="9.140625" style="293" customWidth="1"/>
    <col min="7663" max="7663" width="9.140625" style="293"/>
    <col min="7664" max="7664" width="6.5703125" style="293" customWidth="1"/>
    <col min="7665" max="7665" width="79.5703125" style="293" customWidth="1"/>
    <col min="7666" max="7666" width="23.5703125" style="293" customWidth="1"/>
    <col min="7667" max="7667" width="27.85546875" style="293" customWidth="1"/>
    <col min="7668" max="7668" width="22.28515625" style="293" customWidth="1"/>
    <col min="7669" max="7669" width="23.5703125" style="293" customWidth="1"/>
    <col min="7670" max="7670" width="39" style="293" customWidth="1"/>
    <col min="7671" max="7671" width="36.42578125" style="293" customWidth="1"/>
    <col min="7672" max="7672" width="8" style="293" customWidth="1"/>
    <col min="7673" max="7673" width="15.5703125" style="293" customWidth="1"/>
    <col min="7674" max="7674" width="17.28515625" style="293" customWidth="1"/>
    <col min="7675" max="7675" width="18.85546875" style="293" customWidth="1"/>
    <col min="7676" max="7676" width="81" style="293" customWidth="1"/>
    <col min="7677" max="7677" width="14.85546875" style="293" customWidth="1"/>
    <col min="7678" max="7678" width="15.7109375" style="293" customWidth="1"/>
    <col min="7679" max="7679" width="17.5703125" style="293" customWidth="1"/>
    <col min="7680" max="7680" width="18.42578125" style="293" customWidth="1"/>
    <col min="7681" max="7681" width="16.5703125" style="293" customWidth="1"/>
    <col min="7682" max="7682" width="17.7109375" style="293" customWidth="1"/>
    <col min="7683" max="7683" width="17.85546875" style="293" customWidth="1"/>
    <col min="7684" max="7684" width="18.42578125" style="293" customWidth="1"/>
    <col min="7685" max="7685" width="15.42578125" style="293" customWidth="1"/>
    <col min="7686" max="7686" width="14.5703125" style="293" customWidth="1"/>
    <col min="7687" max="7687" width="15" style="293" customWidth="1"/>
    <col min="7688" max="7688" width="6.7109375" style="293" customWidth="1"/>
    <col min="7689" max="7689" width="14.28515625" style="293" customWidth="1"/>
    <col min="7690" max="7690" width="17.5703125" style="293" customWidth="1"/>
    <col min="7691" max="7691" width="27.7109375" style="293" customWidth="1"/>
    <col min="7692" max="7694" width="9.140625" style="293" customWidth="1"/>
    <col min="7695" max="7695" width="14.85546875" style="293" customWidth="1"/>
    <col min="7696" max="7696" width="13.85546875" style="293" customWidth="1"/>
    <col min="7697" max="7918" width="9.140625" style="293" customWidth="1"/>
    <col min="7919" max="7919" width="9.140625" style="293"/>
    <col min="7920" max="7920" width="6.5703125" style="293" customWidth="1"/>
    <col min="7921" max="7921" width="79.5703125" style="293" customWidth="1"/>
    <col min="7922" max="7922" width="23.5703125" style="293" customWidth="1"/>
    <col min="7923" max="7923" width="27.85546875" style="293" customWidth="1"/>
    <col min="7924" max="7924" width="22.28515625" style="293" customWidth="1"/>
    <col min="7925" max="7925" width="23.5703125" style="293" customWidth="1"/>
    <col min="7926" max="7926" width="39" style="293" customWidth="1"/>
    <col min="7927" max="7927" width="36.42578125" style="293" customWidth="1"/>
    <col min="7928" max="7928" width="8" style="293" customWidth="1"/>
    <col min="7929" max="7929" width="15.5703125" style="293" customWidth="1"/>
    <col min="7930" max="7930" width="17.28515625" style="293" customWidth="1"/>
    <col min="7931" max="7931" width="18.85546875" style="293" customWidth="1"/>
    <col min="7932" max="7932" width="81" style="293" customWidth="1"/>
    <col min="7933" max="7933" width="14.85546875" style="293" customWidth="1"/>
    <col min="7934" max="7934" width="15.7109375" style="293" customWidth="1"/>
    <col min="7935" max="7935" width="17.5703125" style="293" customWidth="1"/>
    <col min="7936" max="7936" width="18.42578125" style="293" customWidth="1"/>
    <col min="7937" max="7937" width="16.5703125" style="293" customWidth="1"/>
    <col min="7938" max="7938" width="17.7109375" style="293" customWidth="1"/>
    <col min="7939" max="7939" width="17.85546875" style="293" customWidth="1"/>
    <col min="7940" max="7940" width="18.42578125" style="293" customWidth="1"/>
    <col min="7941" max="7941" width="15.42578125" style="293" customWidth="1"/>
    <col min="7942" max="7942" width="14.5703125" style="293" customWidth="1"/>
    <col min="7943" max="7943" width="15" style="293" customWidth="1"/>
    <col min="7944" max="7944" width="6.7109375" style="293" customWidth="1"/>
    <col min="7945" max="7945" width="14.28515625" style="293" customWidth="1"/>
    <col min="7946" max="7946" width="17.5703125" style="293" customWidth="1"/>
    <col min="7947" max="7947" width="27.7109375" style="293" customWidth="1"/>
    <col min="7948" max="7950" width="9.140625" style="293" customWidth="1"/>
    <col min="7951" max="7951" width="14.85546875" style="293" customWidth="1"/>
    <col min="7952" max="7952" width="13.85546875" style="293" customWidth="1"/>
    <col min="7953" max="8174" width="9.140625" style="293" customWidth="1"/>
    <col min="8175" max="8175" width="9.140625" style="293"/>
    <col min="8176" max="8176" width="6.5703125" style="293" customWidth="1"/>
    <col min="8177" max="8177" width="79.5703125" style="293" customWidth="1"/>
    <col min="8178" max="8178" width="23.5703125" style="293" customWidth="1"/>
    <col min="8179" max="8179" width="27.85546875" style="293" customWidth="1"/>
    <col min="8180" max="8180" width="22.28515625" style="293" customWidth="1"/>
    <col min="8181" max="8181" width="23.5703125" style="293" customWidth="1"/>
    <col min="8182" max="8182" width="39" style="293" customWidth="1"/>
    <col min="8183" max="8183" width="36.42578125" style="293" customWidth="1"/>
    <col min="8184" max="8184" width="8" style="293" customWidth="1"/>
    <col min="8185" max="8185" width="15.5703125" style="293" customWidth="1"/>
    <col min="8186" max="8186" width="17.28515625" style="293" customWidth="1"/>
    <col min="8187" max="8187" width="18.85546875" style="293" customWidth="1"/>
    <col min="8188" max="8188" width="81" style="293" customWidth="1"/>
    <col min="8189" max="8189" width="14.85546875" style="293" customWidth="1"/>
    <col min="8190" max="8190" width="15.7109375" style="293" customWidth="1"/>
    <col min="8191" max="8191" width="17.5703125" style="293" customWidth="1"/>
    <col min="8192" max="8192" width="18.42578125" style="293" customWidth="1"/>
    <col min="8193" max="8193" width="16.5703125" style="293" customWidth="1"/>
    <col min="8194" max="8194" width="17.7109375" style="293" customWidth="1"/>
    <col min="8195" max="8195" width="17.85546875" style="293" customWidth="1"/>
    <col min="8196" max="8196" width="18.42578125" style="293" customWidth="1"/>
    <col min="8197" max="8197" width="15.42578125" style="293" customWidth="1"/>
    <col min="8198" max="8198" width="14.5703125" style="293" customWidth="1"/>
    <col min="8199" max="8199" width="15" style="293" customWidth="1"/>
    <col min="8200" max="8200" width="6.7109375" style="293" customWidth="1"/>
    <col min="8201" max="8201" width="14.28515625" style="293" customWidth="1"/>
    <col min="8202" max="8202" width="17.5703125" style="293" customWidth="1"/>
    <col min="8203" max="8203" width="27.7109375" style="293" customWidth="1"/>
    <col min="8204" max="8206" width="9.140625" style="293" customWidth="1"/>
    <col min="8207" max="8207" width="14.85546875" style="293" customWidth="1"/>
    <col min="8208" max="8208" width="13.85546875" style="293" customWidth="1"/>
    <col min="8209" max="8430" width="9.140625" style="293" customWidth="1"/>
    <col min="8431" max="8431" width="9.140625" style="293"/>
    <col min="8432" max="8432" width="6.5703125" style="293" customWidth="1"/>
    <col min="8433" max="8433" width="79.5703125" style="293" customWidth="1"/>
    <col min="8434" max="8434" width="23.5703125" style="293" customWidth="1"/>
    <col min="8435" max="8435" width="27.85546875" style="293" customWidth="1"/>
    <col min="8436" max="8436" width="22.28515625" style="293" customWidth="1"/>
    <col min="8437" max="8437" width="23.5703125" style="293" customWidth="1"/>
    <col min="8438" max="8438" width="39" style="293" customWidth="1"/>
    <col min="8439" max="8439" width="36.42578125" style="293" customWidth="1"/>
    <col min="8440" max="8440" width="8" style="293" customWidth="1"/>
    <col min="8441" max="8441" width="15.5703125" style="293" customWidth="1"/>
    <col min="8442" max="8442" width="17.28515625" style="293" customWidth="1"/>
    <col min="8443" max="8443" width="18.85546875" style="293" customWidth="1"/>
    <col min="8444" max="8444" width="81" style="293" customWidth="1"/>
    <col min="8445" max="8445" width="14.85546875" style="293" customWidth="1"/>
    <col min="8446" max="8446" width="15.7109375" style="293" customWidth="1"/>
    <col min="8447" max="8447" width="17.5703125" style="293" customWidth="1"/>
    <col min="8448" max="8448" width="18.42578125" style="293" customWidth="1"/>
    <col min="8449" max="8449" width="16.5703125" style="293" customWidth="1"/>
    <col min="8450" max="8450" width="17.7109375" style="293" customWidth="1"/>
    <col min="8451" max="8451" width="17.85546875" style="293" customWidth="1"/>
    <col min="8452" max="8452" width="18.42578125" style="293" customWidth="1"/>
    <col min="8453" max="8453" width="15.42578125" style="293" customWidth="1"/>
    <col min="8454" max="8454" width="14.5703125" style="293" customWidth="1"/>
    <col min="8455" max="8455" width="15" style="293" customWidth="1"/>
    <col min="8456" max="8456" width="6.7109375" style="293" customWidth="1"/>
    <col min="8457" max="8457" width="14.28515625" style="293" customWidth="1"/>
    <col min="8458" max="8458" width="17.5703125" style="293" customWidth="1"/>
    <col min="8459" max="8459" width="27.7109375" style="293" customWidth="1"/>
    <col min="8460" max="8462" width="9.140625" style="293" customWidth="1"/>
    <col min="8463" max="8463" width="14.85546875" style="293" customWidth="1"/>
    <col min="8464" max="8464" width="13.85546875" style="293" customWidth="1"/>
    <col min="8465" max="8686" width="9.140625" style="293" customWidth="1"/>
    <col min="8687" max="8687" width="9.140625" style="293"/>
    <col min="8688" max="8688" width="6.5703125" style="293" customWidth="1"/>
    <col min="8689" max="8689" width="79.5703125" style="293" customWidth="1"/>
    <col min="8690" max="8690" width="23.5703125" style="293" customWidth="1"/>
    <col min="8691" max="8691" width="27.85546875" style="293" customWidth="1"/>
    <col min="8692" max="8692" width="22.28515625" style="293" customWidth="1"/>
    <col min="8693" max="8693" width="23.5703125" style="293" customWidth="1"/>
    <col min="8694" max="8694" width="39" style="293" customWidth="1"/>
    <col min="8695" max="8695" width="36.42578125" style="293" customWidth="1"/>
    <col min="8696" max="8696" width="8" style="293" customWidth="1"/>
    <col min="8697" max="8697" width="15.5703125" style="293" customWidth="1"/>
    <col min="8698" max="8698" width="17.28515625" style="293" customWidth="1"/>
    <col min="8699" max="8699" width="18.85546875" style="293" customWidth="1"/>
    <col min="8700" max="8700" width="81" style="293" customWidth="1"/>
    <col min="8701" max="8701" width="14.85546875" style="293" customWidth="1"/>
    <col min="8702" max="8702" width="15.7109375" style="293" customWidth="1"/>
    <col min="8703" max="8703" width="17.5703125" style="293" customWidth="1"/>
    <col min="8704" max="8704" width="18.42578125" style="293" customWidth="1"/>
    <col min="8705" max="8705" width="16.5703125" style="293" customWidth="1"/>
    <col min="8706" max="8706" width="17.7109375" style="293" customWidth="1"/>
    <col min="8707" max="8707" width="17.85546875" style="293" customWidth="1"/>
    <col min="8708" max="8708" width="18.42578125" style="293" customWidth="1"/>
    <col min="8709" max="8709" width="15.42578125" style="293" customWidth="1"/>
    <col min="8710" max="8710" width="14.5703125" style="293" customWidth="1"/>
    <col min="8711" max="8711" width="15" style="293" customWidth="1"/>
    <col min="8712" max="8712" width="6.7109375" style="293" customWidth="1"/>
    <col min="8713" max="8713" width="14.28515625" style="293" customWidth="1"/>
    <col min="8714" max="8714" width="17.5703125" style="293" customWidth="1"/>
    <col min="8715" max="8715" width="27.7109375" style="293" customWidth="1"/>
    <col min="8716" max="8718" width="9.140625" style="293" customWidth="1"/>
    <col min="8719" max="8719" width="14.85546875" style="293" customWidth="1"/>
    <col min="8720" max="8720" width="13.85546875" style="293" customWidth="1"/>
    <col min="8721" max="8942" width="9.140625" style="293" customWidth="1"/>
    <col min="8943" max="8943" width="9.140625" style="293"/>
    <col min="8944" max="8944" width="6.5703125" style="293" customWidth="1"/>
    <col min="8945" max="8945" width="79.5703125" style="293" customWidth="1"/>
    <col min="8946" max="8946" width="23.5703125" style="293" customWidth="1"/>
    <col min="8947" max="8947" width="27.85546875" style="293" customWidth="1"/>
    <col min="8948" max="8948" width="22.28515625" style="293" customWidth="1"/>
    <col min="8949" max="8949" width="23.5703125" style="293" customWidth="1"/>
    <col min="8950" max="8950" width="39" style="293" customWidth="1"/>
    <col min="8951" max="8951" width="36.42578125" style="293" customWidth="1"/>
    <col min="8952" max="8952" width="8" style="293" customWidth="1"/>
    <col min="8953" max="8953" width="15.5703125" style="293" customWidth="1"/>
    <col min="8954" max="8954" width="17.28515625" style="293" customWidth="1"/>
    <col min="8955" max="8955" width="18.85546875" style="293" customWidth="1"/>
    <col min="8956" max="8956" width="81" style="293" customWidth="1"/>
    <col min="8957" max="8957" width="14.85546875" style="293" customWidth="1"/>
    <col min="8958" max="8958" width="15.7109375" style="293" customWidth="1"/>
    <col min="8959" max="8959" width="17.5703125" style="293" customWidth="1"/>
    <col min="8960" max="8960" width="18.42578125" style="293" customWidth="1"/>
    <col min="8961" max="8961" width="16.5703125" style="293" customWidth="1"/>
    <col min="8962" max="8962" width="17.7109375" style="293" customWidth="1"/>
    <col min="8963" max="8963" width="17.85546875" style="293" customWidth="1"/>
    <col min="8964" max="8964" width="18.42578125" style="293" customWidth="1"/>
    <col min="8965" max="8965" width="15.42578125" style="293" customWidth="1"/>
    <col min="8966" max="8966" width="14.5703125" style="293" customWidth="1"/>
    <col min="8967" max="8967" width="15" style="293" customWidth="1"/>
    <col min="8968" max="8968" width="6.7109375" style="293" customWidth="1"/>
    <col min="8969" max="8969" width="14.28515625" style="293" customWidth="1"/>
    <col min="8970" max="8970" width="17.5703125" style="293" customWidth="1"/>
    <col min="8971" max="8971" width="27.7109375" style="293" customWidth="1"/>
    <col min="8972" max="8974" width="9.140625" style="293" customWidth="1"/>
    <col min="8975" max="8975" width="14.85546875" style="293" customWidth="1"/>
    <col min="8976" max="8976" width="13.85546875" style="293" customWidth="1"/>
    <col min="8977" max="9198" width="9.140625" style="293" customWidth="1"/>
    <col min="9199" max="9199" width="9.140625" style="293"/>
    <col min="9200" max="9200" width="6.5703125" style="293" customWidth="1"/>
    <col min="9201" max="9201" width="79.5703125" style="293" customWidth="1"/>
    <col min="9202" max="9202" width="23.5703125" style="293" customWidth="1"/>
    <col min="9203" max="9203" width="27.85546875" style="293" customWidth="1"/>
    <col min="9204" max="9204" width="22.28515625" style="293" customWidth="1"/>
    <col min="9205" max="9205" width="23.5703125" style="293" customWidth="1"/>
    <col min="9206" max="9206" width="39" style="293" customWidth="1"/>
    <col min="9207" max="9207" width="36.42578125" style="293" customWidth="1"/>
    <col min="9208" max="9208" width="8" style="293" customWidth="1"/>
    <col min="9209" max="9209" width="15.5703125" style="293" customWidth="1"/>
    <col min="9210" max="9210" width="17.28515625" style="293" customWidth="1"/>
    <col min="9211" max="9211" width="18.85546875" style="293" customWidth="1"/>
    <col min="9212" max="9212" width="81" style="293" customWidth="1"/>
    <col min="9213" max="9213" width="14.85546875" style="293" customWidth="1"/>
    <col min="9214" max="9214" width="15.7109375" style="293" customWidth="1"/>
    <col min="9215" max="9215" width="17.5703125" style="293" customWidth="1"/>
    <col min="9216" max="9216" width="18.42578125" style="293" customWidth="1"/>
    <col min="9217" max="9217" width="16.5703125" style="293" customWidth="1"/>
    <col min="9218" max="9218" width="17.7109375" style="293" customWidth="1"/>
    <col min="9219" max="9219" width="17.85546875" style="293" customWidth="1"/>
    <col min="9220" max="9220" width="18.42578125" style="293" customWidth="1"/>
    <col min="9221" max="9221" width="15.42578125" style="293" customWidth="1"/>
    <col min="9222" max="9222" width="14.5703125" style="293" customWidth="1"/>
    <col min="9223" max="9223" width="15" style="293" customWidth="1"/>
    <col min="9224" max="9224" width="6.7109375" style="293" customWidth="1"/>
    <col min="9225" max="9225" width="14.28515625" style="293" customWidth="1"/>
    <col min="9226" max="9226" width="17.5703125" style="293" customWidth="1"/>
    <col min="9227" max="9227" width="27.7109375" style="293" customWidth="1"/>
    <col min="9228" max="9230" width="9.140625" style="293" customWidth="1"/>
    <col min="9231" max="9231" width="14.85546875" style="293" customWidth="1"/>
    <col min="9232" max="9232" width="13.85546875" style="293" customWidth="1"/>
    <col min="9233" max="9454" width="9.140625" style="293" customWidth="1"/>
    <col min="9455" max="9455" width="9.140625" style="293"/>
    <col min="9456" max="9456" width="6.5703125" style="293" customWidth="1"/>
    <col min="9457" max="9457" width="79.5703125" style="293" customWidth="1"/>
    <col min="9458" max="9458" width="23.5703125" style="293" customWidth="1"/>
    <col min="9459" max="9459" width="27.85546875" style="293" customWidth="1"/>
    <col min="9460" max="9460" width="22.28515625" style="293" customWidth="1"/>
    <col min="9461" max="9461" width="23.5703125" style="293" customWidth="1"/>
    <col min="9462" max="9462" width="39" style="293" customWidth="1"/>
    <col min="9463" max="9463" width="36.42578125" style="293" customWidth="1"/>
    <col min="9464" max="9464" width="8" style="293" customWidth="1"/>
    <col min="9465" max="9465" width="15.5703125" style="293" customWidth="1"/>
    <col min="9466" max="9466" width="17.28515625" style="293" customWidth="1"/>
    <col min="9467" max="9467" width="18.85546875" style="293" customWidth="1"/>
    <col min="9468" max="9468" width="81" style="293" customWidth="1"/>
    <col min="9469" max="9469" width="14.85546875" style="293" customWidth="1"/>
    <col min="9470" max="9470" width="15.7109375" style="293" customWidth="1"/>
    <col min="9471" max="9471" width="17.5703125" style="293" customWidth="1"/>
    <col min="9472" max="9472" width="18.42578125" style="293" customWidth="1"/>
    <col min="9473" max="9473" width="16.5703125" style="293" customWidth="1"/>
    <col min="9474" max="9474" width="17.7109375" style="293" customWidth="1"/>
    <col min="9475" max="9475" width="17.85546875" style="293" customWidth="1"/>
    <col min="9476" max="9476" width="18.42578125" style="293" customWidth="1"/>
    <col min="9477" max="9477" width="15.42578125" style="293" customWidth="1"/>
    <col min="9478" max="9478" width="14.5703125" style="293" customWidth="1"/>
    <col min="9479" max="9479" width="15" style="293" customWidth="1"/>
    <col min="9480" max="9480" width="6.7109375" style="293" customWidth="1"/>
    <col min="9481" max="9481" width="14.28515625" style="293" customWidth="1"/>
    <col min="9482" max="9482" width="17.5703125" style="293" customWidth="1"/>
    <col min="9483" max="9483" width="27.7109375" style="293" customWidth="1"/>
    <col min="9484" max="9486" width="9.140625" style="293" customWidth="1"/>
    <col min="9487" max="9487" width="14.85546875" style="293" customWidth="1"/>
    <col min="9488" max="9488" width="13.85546875" style="293" customWidth="1"/>
    <col min="9489" max="9710" width="9.140625" style="293" customWidth="1"/>
    <col min="9711" max="9711" width="9.140625" style="293"/>
    <col min="9712" max="9712" width="6.5703125" style="293" customWidth="1"/>
    <col min="9713" max="9713" width="79.5703125" style="293" customWidth="1"/>
    <col min="9714" max="9714" width="23.5703125" style="293" customWidth="1"/>
    <col min="9715" max="9715" width="27.85546875" style="293" customWidth="1"/>
    <col min="9716" max="9716" width="22.28515625" style="293" customWidth="1"/>
    <col min="9717" max="9717" width="23.5703125" style="293" customWidth="1"/>
    <col min="9718" max="9718" width="39" style="293" customWidth="1"/>
    <col min="9719" max="9719" width="36.42578125" style="293" customWidth="1"/>
    <col min="9720" max="9720" width="8" style="293" customWidth="1"/>
    <col min="9721" max="9721" width="15.5703125" style="293" customWidth="1"/>
    <col min="9722" max="9722" width="17.28515625" style="293" customWidth="1"/>
    <col min="9723" max="9723" width="18.85546875" style="293" customWidth="1"/>
    <col min="9724" max="9724" width="81" style="293" customWidth="1"/>
    <col min="9725" max="9725" width="14.85546875" style="293" customWidth="1"/>
    <col min="9726" max="9726" width="15.7109375" style="293" customWidth="1"/>
    <col min="9727" max="9727" width="17.5703125" style="293" customWidth="1"/>
    <col min="9728" max="9728" width="18.42578125" style="293" customWidth="1"/>
    <col min="9729" max="9729" width="16.5703125" style="293" customWidth="1"/>
    <col min="9730" max="9730" width="17.7109375" style="293" customWidth="1"/>
    <col min="9731" max="9731" width="17.85546875" style="293" customWidth="1"/>
    <col min="9732" max="9732" width="18.42578125" style="293" customWidth="1"/>
    <col min="9733" max="9733" width="15.42578125" style="293" customWidth="1"/>
    <col min="9734" max="9734" width="14.5703125" style="293" customWidth="1"/>
    <col min="9735" max="9735" width="15" style="293" customWidth="1"/>
    <col min="9736" max="9736" width="6.7109375" style="293" customWidth="1"/>
    <col min="9737" max="9737" width="14.28515625" style="293" customWidth="1"/>
    <col min="9738" max="9738" width="17.5703125" style="293" customWidth="1"/>
    <col min="9739" max="9739" width="27.7109375" style="293" customWidth="1"/>
    <col min="9740" max="9742" width="9.140625" style="293" customWidth="1"/>
    <col min="9743" max="9743" width="14.85546875" style="293" customWidth="1"/>
    <col min="9744" max="9744" width="13.85546875" style="293" customWidth="1"/>
    <col min="9745" max="9966" width="9.140625" style="293" customWidth="1"/>
    <col min="9967" max="9967" width="9.140625" style="293"/>
    <col min="9968" max="9968" width="6.5703125" style="293" customWidth="1"/>
    <col min="9969" max="9969" width="79.5703125" style="293" customWidth="1"/>
    <col min="9970" max="9970" width="23.5703125" style="293" customWidth="1"/>
    <col min="9971" max="9971" width="27.85546875" style="293" customWidth="1"/>
    <col min="9972" max="9972" width="22.28515625" style="293" customWidth="1"/>
    <col min="9973" max="9973" width="23.5703125" style="293" customWidth="1"/>
    <col min="9974" max="9974" width="39" style="293" customWidth="1"/>
    <col min="9975" max="9975" width="36.42578125" style="293" customWidth="1"/>
    <col min="9976" max="9976" width="8" style="293" customWidth="1"/>
    <col min="9977" max="9977" width="15.5703125" style="293" customWidth="1"/>
    <col min="9978" max="9978" width="17.28515625" style="293" customWidth="1"/>
    <col min="9979" max="9979" width="18.85546875" style="293" customWidth="1"/>
    <col min="9980" max="9980" width="81" style="293" customWidth="1"/>
    <col min="9981" max="9981" width="14.85546875" style="293" customWidth="1"/>
    <col min="9982" max="9982" width="15.7109375" style="293" customWidth="1"/>
    <col min="9983" max="9983" width="17.5703125" style="293" customWidth="1"/>
    <col min="9984" max="9984" width="18.42578125" style="293" customWidth="1"/>
    <col min="9985" max="9985" width="16.5703125" style="293" customWidth="1"/>
    <col min="9986" max="9986" width="17.7109375" style="293" customWidth="1"/>
    <col min="9987" max="9987" width="17.85546875" style="293" customWidth="1"/>
    <col min="9988" max="9988" width="18.42578125" style="293" customWidth="1"/>
    <col min="9989" max="9989" width="15.42578125" style="293" customWidth="1"/>
    <col min="9990" max="9990" width="14.5703125" style="293" customWidth="1"/>
    <col min="9991" max="9991" width="15" style="293" customWidth="1"/>
    <col min="9992" max="9992" width="6.7109375" style="293" customWidth="1"/>
    <col min="9993" max="9993" width="14.28515625" style="293" customWidth="1"/>
    <col min="9994" max="9994" width="17.5703125" style="293" customWidth="1"/>
    <col min="9995" max="9995" width="27.7109375" style="293" customWidth="1"/>
    <col min="9996" max="9998" width="9.140625" style="293" customWidth="1"/>
    <col min="9999" max="9999" width="14.85546875" style="293" customWidth="1"/>
    <col min="10000" max="10000" width="13.85546875" style="293" customWidth="1"/>
    <col min="10001" max="10222" width="9.140625" style="293" customWidth="1"/>
    <col min="10223" max="10223" width="9.140625" style="293"/>
    <col min="10224" max="10224" width="6.5703125" style="293" customWidth="1"/>
    <col min="10225" max="10225" width="79.5703125" style="293" customWidth="1"/>
    <col min="10226" max="10226" width="23.5703125" style="293" customWidth="1"/>
    <col min="10227" max="10227" width="27.85546875" style="293" customWidth="1"/>
    <col min="10228" max="10228" width="22.28515625" style="293" customWidth="1"/>
    <col min="10229" max="10229" width="23.5703125" style="293" customWidth="1"/>
    <col min="10230" max="10230" width="39" style="293" customWidth="1"/>
    <col min="10231" max="10231" width="36.42578125" style="293" customWidth="1"/>
    <col min="10232" max="10232" width="8" style="293" customWidth="1"/>
    <col min="10233" max="10233" width="15.5703125" style="293" customWidth="1"/>
    <col min="10234" max="10234" width="17.28515625" style="293" customWidth="1"/>
    <col min="10235" max="10235" width="18.85546875" style="293" customWidth="1"/>
    <col min="10236" max="10236" width="81" style="293" customWidth="1"/>
    <col min="10237" max="10237" width="14.85546875" style="293" customWidth="1"/>
    <col min="10238" max="10238" width="15.7109375" style="293" customWidth="1"/>
    <col min="10239" max="10239" width="17.5703125" style="293" customWidth="1"/>
    <col min="10240" max="10240" width="18.42578125" style="293" customWidth="1"/>
    <col min="10241" max="10241" width="16.5703125" style="293" customWidth="1"/>
    <col min="10242" max="10242" width="17.7109375" style="293" customWidth="1"/>
    <col min="10243" max="10243" width="17.85546875" style="293" customWidth="1"/>
    <col min="10244" max="10244" width="18.42578125" style="293" customWidth="1"/>
    <col min="10245" max="10245" width="15.42578125" style="293" customWidth="1"/>
    <col min="10246" max="10246" width="14.5703125" style="293" customWidth="1"/>
    <col min="10247" max="10247" width="15" style="293" customWidth="1"/>
    <col min="10248" max="10248" width="6.7109375" style="293" customWidth="1"/>
    <col min="10249" max="10249" width="14.28515625" style="293" customWidth="1"/>
    <col min="10250" max="10250" width="17.5703125" style="293" customWidth="1"/>
    <col min="10251" max="10251" width="27.7109375" style="293" customWidth="1"/>
    <col min="10252" max="10254" width="9.140625" style="293" customWidth="1"/>
    <col min="10255" max="10255" width="14.85546875" style="293" customWidth="1"/>
    <col min="10256" max="10256" width="13.85546875" style="293" customWidth="1"/>
    <col min="10257" max="10478" width="9.140625" style="293" customWidth="1"/>
    <col min="10479" max="10479" width="9.140625" style="293"/>
    <col min="10480" max="10480" width="6.5703125" style="293" customWidth="1"/>
    <col min="10481" max="10481" width="79.5703125" style="293" customWidth="1"/>
    <col min="10482" max="10482" width="23.5703125" style="293" customWidth="1"/>
    <col min="10483" max="10483" width="27.85546875" style="293" customWidth="1"/>
    <col min="10484" max="10484" width="22.28515625" style="293" customWidth="1"/>
    <col min="10485" max="10485" width="23.5703125" style="293" customWidth="1"/>
    <col min="10486" max="10486" width="39" style="293" customWidth="1"/>
    <col min="10487" max="10487" width="36.42578125" style="293" customWidth="1"/>
    <col min="10488" max="10488" width="8" style="293" customWidth="1"/>
    <col min="10489" max="10489" width="15.5703125" style="293" customWidth="1"/>
    <col min="10490" max="10490" width="17.28515625" style="293" customWidth="1"/>
    <col min="10491" max="10491" width="18.85546875" style="293" customWidth="1"/>
    <col min="10492" max="10492" width="81" style="293" customWidth="1"/>
    <col min="10493" max="10493" width="14.85546875" style="293" customWidth="1"/>
    <col min="10494" max="10494" width="15.7109375" style="293" customWidth="1"/>
    <col min="10495" max="10495" width="17.5703125" style="293" customWidth="1"/>
    <col min="10496" max="10496" width="18.42578125" style="293" customWidth="1"/>
    <col min="10497" max="10497" width="16.5703125" style="293" customWidth="1"/>
    <col min="10498" max="10498" width="17.7109375" style="293" customWidth="1"/>
    <col min="10499" max="10499" width="17.85546875" style="293" customWidth="1"/>
    <col min="10500" max="10500" width="18.42578125" style="293" customWidth="1"/>
    <col min="10501" max="10501" width="15.42578125" style="293" customWidth="1"/>
    <col min="10502" max="10502" width="14.5703125" style="293" customWidth="1"/>
    <col min="10503" max="10503" width="15" style="293" customWidth="1"/>
    <col min="10504" max="10504" width="6.7109375" style="293" customWidth="1"/>
    <col min="10505" max="10505" width="14.28515625" style="293" customWidth="1"/>
    <col min="10506" max="10506" width="17.5703125" style="293" customWidth="1"/>
    <col min="10507" max="10507" width="27.7109375" style="293" customWidth="1"/>
    <col min="10508" max="10510" width="9.140625" style="293" customWidth="1"/>
    <col min="10511" max="10511" width="14.85546875" style="293" customWidth="1"/>
    <col min="10512" max="10512" width="13.85546875" style="293" customWidth="1"/>
    <col min="10513" max="10734" width="9.140625" style="293" customWidth="1"/>
    <col min="10735" max="10735" width="9.140625" style="293"/>
    <col min="10736" max="10736" width="6.5703125" style="293" customWidth="1"/>
    <col min="10737" max="10737" width="79.5703125" style="293" customWidth="1"/>
    <col min="10738" max="10738" width="23.5703125" style="293" customWidth="1"/>
    <col min="10739" max="10739" width="27.85546875" style="293" customWidth="1"/>
    <col min="10740" max="10740" width="22.28515625" style="293" customWidth="1"/>
    <col min="10741" max="10741" width="23.5703125" style="293" customWidth="1"/>
    <col min="10742" max="10742" width="39" style="293" customWidth="1"/>
    <col min="10743" max="10743" width="36.42578125" style="293" customWidth="1"/>
    <col min="10744" max="10744" width="8" style="293" customWidth="1"/>
    <col min="10745" max="10745" width="15.5703125" style="293" customWidth="1"/>
    <col min="10746" max="10746" width="17.28515625" style="293" customWidth="1"/>
    <col min="10747" max="10747" width="18.85546875" style="293" customWidth="1"/>
    <col min="10748" max="10748" width="81" style="293" customWidth="1"/>
    <col min="10749" max="10749" width="14.85546875" style="293" customWidth="1"/>
    <col min="10750" max="10750" width="15.7109375" style="293" customWidth="1"/>
    <col min="10751" max="10751" width="17.5703125" style="293" customWidth="1"/>
    <col min="10752" max="10752" width="18.42578125" style="293" customWidth="1"/>
    <col min="10753" max="10753" width="16.5703125" style="293" customWidth="1"/>
    <col min="10754" max="10754" width="17.7109375" style="293" customWidth="1"/>
    <col min="10755" max="10755" width="17.85546875" style="293" customWidth="1"/>
    <col min="10756" max="10756" width="18.42578125" style="293" customWidth="1"/>
    <col min="10757" max="10757" width="15.42578125" style="293" customWidth="1"/>
    <col min="10758" max="10758" width="14.5703125" style="293" customWidth="1"/>
    <col min="10759" max="10759" width="15" style="293" customWidth="1"/>
    <col min="10760" max="10760" width="6.7109375" style="293" customWidth="1"/>
    <col min="10761" max="10761" width="14.28515625" style="293" customWidth="1"/>
    <col min="10762" max="10762" width="17.5703125" style="293" customWidth="1"/>
    <col min="10763" max="10763" width="27.7109375" style="293" customWidth="1"/>
    <col min="10764" max="10766" width="9.140625" style="293" customWidth="1"/>
    <col min="10767" max="10767" width="14.85546875" style="293" customWidth="1"/>
    <col min="10768" max="10768" width="13.85546875" style="293" customWidth="1"/>
    <col min="10769" max="10990" width="9.140625" style="293" customWidth="1"/>
    <col min="10991" max="10991" width="9.140625" style="293"/>
    <col min="10992" max="10992" width="6.5703125" style="293" customWidth="1"/>
    <col min="10993" max="10993" width="79.5703125" style="293" customWidth="1"/>
    <col min="10994" max="10994" width="23.5703125" style="293" customWidth="1"/>
    <col min="10995" max="10995" width="27.85546875" style="293" customWidth="1"/>
    <col min="10996" max="10996" width="22.28515625" style="293" customWidth="1"/>
    <col min="10997" max="10997" width="23.5703125" style="293" customWidth="1"/>
    <col min="10998" max="10998" width="39" style="293" customWidth="1"/>
    <col min="10999" max="10999" width="36.42578125" style="293" customWidth="1"/>
    <col min="11000" max="11000" width="8" style="293" customWidth="1"/>
    <col min="11001" max="11001" width="15.5703125" style="293" customWidth="1"/>
    <col min="11002" max="11002" width="17.28515625" style="293" customWidth="1"/>
    <col min="11003" max="11003" width="18.85546875" style="293" customWidth="1"/>
    <col min="11004" max="11004" width="81" style="293" customWidth="1"/>
    <col min="11005" max="11005" width="14.85546875" style="293" customWidth="1"/>
    <col min="11006" max="11006" width="15.7109375" style="293" customWidth="1"/>
    <col min="11007" max="11007" width="17.5703125" style="293" customWidth="1"/>
    <col min="11008" max="11008" width="18.42578125" style="293" customWidth="1"/>
    <col min="11009" max="11009" width="16.5703125" style="293" customWidth="1"/>
    <col min="11010" max="11010" width="17.7109375" style="293" customWidth="1"/>
    <col min="11011" max="11011" width="17.85546875" style="293" customWidth="1"/>
    <col min="11012" max="11012" width="18.42578125" style="293" customWidth="1"/>
    <col min="11013" max="11013" width="15.42578125" style="293" customWidth="1"/>
    <col min="11014" max="11014" width="14.5703125" style="293" customWidth="1"/>
    <col min="11015" max="11015" width="15" style="293" customWidth="1"/>
    <col min="11016" max="11016" width="6.7109375" style="293" customWidth="1"/>
    <col min="11017" max="11017" width="14.28515625" style="293" customWidth="1"/>
    <col min="11018" max="11018" width="17.5703125" style="293" customWidth="1"/>
    <col min="11019" max="11019" width="27.7109375" style="293" customWidth="1"/>
    <col min="11020" max="11022" width="9.140625" style="293" customWidth="1"/>
    <col min="11023" max="11023" width="14.85546875" style="293" customWidth="1"/>
    <col min="11024" max="11024" width="13.85546875" style="293" customWidth="1"/>
    <col min="11025" max="11246" width="9.140625" style="293" customWidth="1"/>
    <col min="11247" max="11247" width="9.140625" style="293"/>
    <col min="11248" max="11248" width="6.5703125" style="293" customWidth="1"/>
    <col min="11249" max="11249" width="79.5703125" style="293" customWidth="1"/>
    <col min="11250" max="11250" width="23.5703125" style="293" customWidth="1"/>
    <col min="11251" max="11251" width="27.85546875" style="293" customWidth="1"/>
    <col min="11252" max="11252" width="22.28515625" style="293" customWidth="1"/>
    <col min="11253" max="11253" width="23.5703125" style="293" customWidth="1"/>
    <col min="11254" max="11254" width="39" style="293" customWidth="1"/>
    <col min="11255" max="11255" width="36.42578125" style="293" customWidth="1"/>
    <col min="11256" max="11256" width="8" style="293" customWidth="1"/>
    <col min="11257" max="11257" width="15.5703125" style="293" customWidth="1"/>
    <col min="11258" max="11258" width="17.28515625" style="293" customWidth="1"/>
    <col min="11259" max="11259" width="18.85546875" style="293" customWidth="1"/>
    <col min="11260" max="11260" width="81" style="293" customWidth="1"/>
    <col min="11261" max="11261" width="14.85546875" style="293" customWidth="1"/>
    <col min="11262" max="11262" width="15.7109375" style="293" customWidth="1"/>
    <col min="11263" max="11263" width="17.5703125" style="293" customWidth="1"/>
    <col min="11264" max="11264" width="18.42578125" style="293" customWidth="1"/>
    <col min="11265" max="11265" width="16.5703125" style="293" customWidth="1"/>
    <col min="11266" max="11266" width="17.7109375" style="293" customWidth="1"/>
    <col min="11267" max="11267" width="17.85546875" style="293" customWidth="1"/>
    <col min="11268" max="11268" width="18.42578125" style="293" customWidth="1"/>
    <col min="11269" max="11269" width="15.42578125" style="293" customWidth="1"/>
    <col min="11270" max="11270" width="14.5703125" style="293" customWidth="1"/>
    <col min="11271" max="11271" width="15" style="293" customWidth="1"/>
    <col min="11272" max="11272" width="6.7109375" style="293" customWidth="1"/>
    <col min="11273" max="11273" width="14.28515625" style="293" customWidth="1"/>
    <col min="11274" max="11274" width="17.5703125" style="293" customWidth="1"/>
    <col min="11275" max="11275" width="27.7109375" style="293" customWidth="1"/>
    <col min="11276" max="11278" width="9.140625" style="293" customWidth="1"/>
    <col min="11279" max="11279" width="14.85546875" style="293" customWidth="1"/>
    <col min="11280" max="11280" width="13.85546875" style="293" customWidth="1"/>
    <col min="11281" max="11502" width="9.140625" style="293" customWidth="1"/>
    <col min="11503" max="11503" width="9.140625" style="293"/>
    <col min="11504" max="11504" width="6.5703125" style="293" customWidth="1"/>
    <col min="11505" max="11505" width="79.5703125" style="293" customWidth="1"/>
    <col min="11506" max="11506" width="23.5703125" style="293" customWidth="1"/>
    <col min="11507" max="11507" width="27.85546875" style="293" customWidth="1"/>
    <col min="11508" max="11508" width="22.28515625" style="293" customWidth="1"/>
    <col min="11509" max="11509" width="23.5703125" style="293" customWidth="1"/>
    <col min="11510" max="11510" width="39" style="293" customWidth="1"/>
    <col min="11511" max="11511" width="36.42578125" style="293" customWidth="1"/>
    <col min="11512" max="11512" width="8" style="293" customWidth="1"/>
    <col min="11513" max="11513" width="15.5703125" style="293" customWidth="1"/>
    <col min="11514" max="11514" width="17.28515625" style="293" customWidth="1"/>
    <col min="11515" max="11515" width="18.85546875" style="293" customWidth="1"/>
    <col min="11516" max="11516" width="81" style="293" customWidth="1"/>
    <col min="11517" max="11517" width="14.85546875" style="293" customWidth="1"/>
    <col min="11518" max="11518" width="15.7109375" style="293" customWidth="1"/>
    <col min="11519" max="11519" width="17.5703125" style="293" customWidth="1"/>
    <col min="11520" max="11520" width="18.42578125" style="293" customWidth="1"/>
    <col min="11521" max="11521" width="16.5703125" style="293" customWidth="1"/>
    <col min="11522" max="11522" width="17.7109375" style="293" customWidth="1"/>
    <col min="11523" max="11523" width="17.85546875" style="293" customWidth="1"/>
    <col min="11524" max="11524" width="18.42578125" style="293" customWidth="1"/>
    <col min="11525" max="11525" width="15.42578125" style="293" customWidth="1"/>
    <col min="11526" max="11526" width="14.5703125" style="293" customWidth="1"/>
    <col min="11527" max="11527" width="15" style="293" customWidth="1"/>
    <col min="11528" max="11528" width="6.7109375" style="293" customWidth="1"/>
    <col min="11529" max="11529" width="14.28515625" style="293" customWidth="1"/>
    <col min="11530" max="11530" width="17.5703125" style="293" customWidth="1"/>
    <col min="11531" max="11531" width="27.7109375" style="293" customWidth="1"/>
    <col min="11532" max="11534" width="9.140625" style="293" customWidth="1"/>
    <col min="11535" max="11535" width="14.85546875" style="293" customWidth="1"/>
    <col min="11536" max="11536" width="13.85546875" style="293" customWidth="1"/>
    <col min="11537" max="11758" width="9.140625" style="293" customWidth="1"/>
    <col min="11759" max="11759" width="9.140625" style="293"/>
    <col min="11760" max="11760" width="6.5703125" style="293" customWidth="1"/>
    <col min="11761" max="11761" width="79.5703125" style="293" customWidth="1"/>
    <col min="11762" max="11762" width="23.5703125" style="293" customWidth="1"/>
    <col min="11763" max="11763" width="27.85546875" style="293" customWidth="1"/>
    <col min="11764" max="11764" width="22.28515625" style="293" customWidth="1"/>
    <col min="11765" max="11765" width="23.5703125" style="293" customWidth="1"/>
    <col min="11766" max="11766" width="39" style="293" customWidth="1"/>
    <col min="11767" max="11767" width="36.42578125" style="293" customWidth="1"/>
    <col min="11768" max="11768" width="8" style="293" customWidth="1"/>
    <col min="11769" max="11769" width="15.5703125" style="293" customWidth="1"/>
    <col min="11770" max="11770" width="17.28515625" style="293" customWidth="1"/>
    <col min="11771" max="11771" width="18.85546875" style="293" customWidth="1"/>
    <col min="11772" max="11772" width="81" style="293" customWidth="1"/>
    <col min="11773" max="11773" width="14.85546875" style="293" customWidth="1"/>
    <col min="11774" max="11774" width="15.7109375" style="293" customWidth="1"/>
    <col min="11775" max="11775" width="17.5703125" style="293" customWidth="1"/>
    <col min="11776" max="11776" width="18.42578125" style="293" customWidth="1"/>
    <col min="11777" max="11777" width="16.5703125" style="293" customWidth="1"/>
    <col min="11778" max="11778" width="17.7109375" style="293" customWidth="1"/>
    <col min="11779" max="11779" width="17.85546875" style="293" customWidth="1"/>
    <col min="11780" max="11780" width="18.42578125" style="293" customWidth="1"/>
    <col min="11781" max="11781" width="15.42578125" style="293" customWidth="1"/>
    <col min="11782" max="11782" width="14.5703125" style="293" customWidth="1"/>
    <col min="11783" max="11783" width="15" style="293" customWidth="1"/>
    <col min="11784" max="11784" width="6.7109375" style="293" customWidth="1"/>
    <col min="11785" max="11785" width="14.28515625" style="293" customWidth="1"/>
    <col min="11786" max="11786" width="17.5703125" style="293" customWidth="1"/>
    <col min="11787" max="11787" width="27.7109375" style="293" customWidth="1"/>
    <col min="11788" max="11790" width="9.140625" style="293" customWidth="1"/>
    <col min="11791" max="11791" width="14.85546875" style="293" customWidth="1"/>
    <col min="11792" max="11792" width="13.85546875" style="293" customWidth="1"/>
    <col min="11793" max="12014" width="9.140625" style="293" customWidth="1"/>
    <col min="12015" max="12015" width="9.140625" style="293"/>
    <col min="12016" max="12016" width="6.5703125" style="293" customWidth="1"/>
    <col min="12017" max="12017" width="79.5703125" style="293" customWidth="1"/>
    <col min="12018" max="12018" width="23.5703125" style="293" customWidth="1"/>
    <col min="12019" max="12019" width="27.85546875" style="293" customWidth="1"/>
    <col min="12020" max="12020" width="22.28515625" style="293" customWidth="1"/>
    <col min="12021" max="12021" width="23.5703125" style="293" customWidth="1"/>
    <col min="12022" max="12022" width="39" style="293" customWidth="1"/>
    <col min="12023" max="12023" width="36.42578125" style="293" customWidth="1"/>
    <col min="12024" max="12024" width="8" style="293" customWidth="1"/>
    <col min="12025" max="12025" width="15.5703125" style="293" customWidth="1"/>
    <col min="12026" max="12026" width="17.28515625" style="293" customWidth="1"/>
    <col min="12027" max="12027" width="18.85546875" style="293" customWidth="1"/>
    <col min="12028" max="12028" width="81" style="293" customWidth="1"/>
    <col min="12029" max="12029" width="14.85546875" style="293" customWidth="1"/>
    <col min="12030" max="12030" width="15.7109375" style="293" customWidth="1"/>
    <col min="12031" max="12031" width="17.5703125" style="293" customWidth="1"/>
    <col min="12032" max="12032" width="18.42578125" style="293" customWidth="1"/>
    <col min="12033" max="12033" width="16.5703125" style="293" customWidth="1"/>
    <col min="12034" max="12034" width="17.7109375" style="293" customWidth="1"/>
    <col min="12035" max="12035" width="17.85546875" style="293" customWidth="1"/>
    <col min="12036" max="12036" width="18.42578125" style="293" customWidth="1"/>
    <col min="12037" max="12037" width="15.42578125" style="293" customWidth="1"/>
    <col min="12038" max="12038" width="14.5703125" style="293" customWidth="1"/>
    <col min="12039" max="12039" width="15" style="293" customWidth="1"/>
    <col min="12040" max="12040" width="6.7109375" style="293" customWidth="1"/>
    <col min="12041" max="12041" width="14.28515625" style="293" customWidth="1"/>
    <col min="12042" max="12042" width="17.5703125" style="293" customWidth="1"/>
    <col min="12043" max="12043" width="27.7109375" style="293" customWidth="1"/>
    <col min="12044" max="12046" width="9.140625" style="293" customWidth="1"/>
    <col min="12047" max="12047" width="14.85546875" style="293" customWidth="1"/>
    <col min="12048" max="12048" width="13.85546875" style="293" customWidth="1"/>
    <col min="12049" max="12270" width="9.140625" style="293" customWidth="1"/>
    <col min="12271" max="12271" width="9.140625" style="293"/>
    <col min="12272" max="12272" width="6.5703125" style="293" customWidth="1"/>
    <col min="12273" max="12273" width="79.5703125" style="293" customWidth="1"/>
    <col min="12274" max="12274" width="23.5703125" style="293" customWidth="1"/>
    <col min="12275" max="12275" width="27.85546875" style="293" customWidth="1"/>
    <col min="12276" max="12276" width="22.28515625" style="293" customWidth="1"/>
    <col min="12277" max="12277" width="23.5703125" style="293" customWidth="1"/>
    <col min="12278" max="12278" width="39" style="293" customWidth="1"/>
    <col min="12279" max="12279" width="36.42578125" style="293" customWidth="1"/>
    <col min="12280" max="12280" width="8" style="293" customWidth="1"/>
    <col min="12281" max="12281" width="15.5703125" style="293" customWidth="1"/>
    <col min="12282" max="12282" width="17.28515625" style="293" customWidth="1"/>
    <col min="12283" max="12283" width="18.85546875" style="293" customWidth="1"/>
    <col min="12284" max="12284" width="81" style="293" customWidth="1"/>
    <col min="12285" max="12285" width="14.85546875" style="293" customWidth="1"/>
    <col min="12286" max="12286" width="15.7109375" style="293" customWidth="1"/>
    <col min="12287" max="12287" width="17.5703125" style="293" customWidth="1"/>
    <col min="12288" max="12288" width="18.42578125" style="293" customWidth="1"/>
    <col min="12289" max="12289" width="16.5703125" style="293" customWidth="1"/>
    <col min="12290" max="12290" width="17.7109375" style="293" customWidth="1"/>
    <col min="12291" max="12291" width="17.85546875" style="293" customWidth="1"/>
    <col min="12292" max="12292" width="18.42578125" style="293" customWidth="1"/>
    <col min="12293" max="12293" width="15.42578125" style="293" customWidth="1"/>
    <col min="12294" max="12294" width="14.5703125" style="293" customWidth="1"/>
    <col min="12295" max="12295" width="15" style="293" customWidth="1"/>
    <col min="12296" max="12296" width="6.7109375" style="293" customWidth="1"/>
    <col min="12297" max="12297" width="14.28515625" style="293" customWidth="1"/>
    <col min="12298" max="12298" width="17.5703125" style="293" customWidth="1"/>
    <col min="12299" max="12299" width="27.7109375" style="293" customWidth="1"/>
    <col min="12300" max="12302" width="9.140625" style="293" customWidth="1"/>
    <col min="12303" max="12303" width="14.85546875" style="293" customWidth="1"/>
    <col min="12304" max="12304" width="13.85546875" style="293" customWidth="1"/>
    <col min="12305" max="12526" width="9.140625" style="293" customWidth="1"/>
    <col min="12527" max="12527" width="9.140625" style="293"/>
    <col min="12528" max="12528" width="6.5703125" style="293" customWidth="1"/>
    <col min="12529" max="12529" width="79.5703125" style="293" customWidth="1"/>
    <col min="12530" max="12530" width="23.5703125" style="293" customWidth="1"/>
    <col min="12531" max="12531" width="27.85546875" style="293" customWidth="1"/>
    <col min="12532" max="12532" width="22.28515625" style="293" customWidth="1"/>
    <col min="12533" max="12533" width="23.5703125" style="293" customWidth="1"/>
    <col min="12534" max="12534" width="39" style="293" customWidth="1"/>
    <col min="12535" max="12535" width="36.42578125" style="293" customWidth="1"/>
    <col min="12536" max="12536" width="8" style="293" customWidth="1"/>
    <col min="12537" max="12537" width="15.5703125" style="293" customWidth="1"/>
    <col min="12538" max="12538" width="17.28515625" style="293" customWidth="1"/>
    <col min="12539" max="12539" width="18.85546875" style="293" customWidth="1"/>
    <col min="12540" max="12540" width="81" style="293" customWidth="1"/>
    <col min="12541" max="12541" width="14.85546875" style="293" customWidth="1"/>
    <col min="12542" max="12542" width="15.7109375" style="293" customWidth="1"/>
    <col min="12543" max="12543" width="17.5703125" style="293" customWidth="1"/>
    <col min="12544" max="12544" width="18.42578125" style="293" customWidth="1"/>
    <col min="12545" max="12545" width="16.5703125" style="293" customWidth="1"/>
    <col min="12546" max="12546" width="17.7109375" style="293" customWidth="1"/>
    <col min="12547" max="12547" width="17.85546875" style="293" customWidth="1"/>
    <col min="12548" max="12548" width="18.42578125" style="293" customWidth="1"/>
    <col min="12549" max="12549" width="15.42578125" style="293" customWidth="1"/>
    <col min="12550" max="12550" width="14.5703125" style="293" customWidth="1"/>
    <col min="12551" max="12551" width="15" style="293" customWidth="1"/>
    <col min="12552" max="12552" width="6.7109375" style="293" customWidth="1"/>
    <col min="12553" max="12553" width="14.28515625" style="293" customWidth="1"/>
    <col min="12554" max="12554" width="17.5703125" style="293" customWidth="1"/>
    <col min="12555" max="12555" width="27.7109375" style="293" customWidth="1"/>
    <col min="12556" max="12558" width="9.140625" style="293" customWidth="1"/>
    <col min="12559" max="12559" width="14.85546875" style="293" customWidth="1"/>
    <col min="12560" max="12560" width="13.85546875" style="293" customWidth="1"/>
    <col min="12561" max="12782" width="9.140625" style="293" customWidth="1"/>
    <col min="12783" max="12783" width="9.140625" style="293"/>
    <col min="12784" max="12784" width="6.5703125" style="293" customWidth="1"/>
    <col min="12785" max="12785" width="79.5703125" style="293" customWidth="1"/>
    <col min="12786" max="12786" width="23.5703125" style="293" customWidth="1"/>
    <col min="12787" max="12787" width="27.85546875" style="293" customWidth="1"/>
    <col min="12788" max="12788" width="22.28515625" style="293" customWidth="1"/>
    <col min="12789" max="12789" width="23.5703125" style="293" customWidth="1"/>
    <col min="12790" max="12790" width="39" style="293" customWidth="1"/>
    <col min="12791" max="12791" width="36.42578125" style="293" customWidth="1"/>
    <col min="12792" max="12792" width="8" style="293" customWidth="1"/>
    <col min="12793" max="12793" width="15.5703125" style="293" customWidth="1"/>
    <col min="12794" max="12794" width="17.28515625" style="293" customWidth="1"/>
    <col min="12795" max="12795" width="18.85546875" style="293" customWidth="1"/>
    <col min="12796" max="12796" width="81" style="293" customWidth="1"/>
    <col min="12797" max="12797" width="14.85546875" style="293" customWidth="1"/>
    <col min="12798" max="12798" width="15.7109375" style="293" customWidth="1"/>
    <col min="12799" max="12799" width="17.5703125" style="293" customWidth="1"/>
    <col min="12800" max="12800" width="18.42578125" style="293" customWidth="1"/>
    <col min="12801" max="12801" width="16.5703125" style="293" customWidth="1"/>
    <col min="12802" max="12802" width="17.7109375" style="293" customWidth="1"/>
    <col min="12803" max="12803" width="17.85546875" style="293" customWidth="1"/>
    <col min="12804" max="12804" width="18.42578125" style="293" customWidth="1"/>
    <col min="12805" max="12805" width="15.42578125" style="293" customWidth="1"/>
    <col min="12806" max="12806" width="14.5703125" style="293" customWidth="1"/>
    <col min="12807" max="12807" width="15" style="293" customWidth="1"/>
    <col min="12808" max="12808" width="6.7109375" style="293" customWidth="1"/>
    <col min="12809" max="12809" width="14.28515625" style="293" customWidth="1"/>
    <col min="12810" max="12810" width="17.5703125" style="293" customWidth="1"/>
    <col min="12811" max="12811" width="27.7109375" style="293" customWidth="1"/>
    <col min="12812" max="12814" width="9.140625" style="293" customWidth="1"/>
    <col min="12815" max="12815" width="14.85546875" style="293" customWidth="1"/>
    <col min="12816" max="12816" width="13.85546875" style="293" customWidth="1"/>
    <col min="12817" max="13038" width="9.140625" style="293" customWidth="1"/>
    <col min="13039" max="13039" width="9.140625" style="293"/>
    <col min="13040" max="13040" width="6.5703125" style="293" customWidth="1"/>
    <col min="13041" max="13041" width="79.5703125" style="293" customWidth="1"/>
    <col min="13042" max="13042" width="23.5703125" style="293" customWidth="1"/>
    <col min="13043" max="13043" width="27.85546875" style="293" customWidth="1"/>
    <col min="13044" max="13044" width="22.28515625" style="293" customWidth="1"/>
    <col min="13045" max="13045" width="23.5703125" style="293" customWidth="1"/>
    <col min="13046" max="13046" width="39" style="293" customWidth="1"/>
    <col min="13047" max="13047" width="36.42578125" style="293" customWidth="1"/>
    <col min="13048" max="13048" width="8" style="293" customWidth="1"/>
    <col min="13049" max="13049" width="15.5703125" style="293" customWidth="1"/>
    <col min="13050" max="13050" width="17.28515625" style="293" customWidth="1"/>
    <col min="13051" max="13051" width="18.85546875" style="293" customWidth="1"/>
    <col min="13052" max="13052" width="81" style="293" customWidth="1"/>
    <col min="13053" max="13053" width="14.85546875" style="293" customWidth="1"/>
    <col min="13054" max="13054" width="15.7109375" style="293" customWidth="1"/>
    <col min="13055" max="13055" width="17.5703125" style="293" customWidth="1"/>
    <col min="13056" max="13056" width="18.42578125" style="293" customWidth="1"/>
    <col min="13057" max="13057" width="16.5703125" style="293" customWidth="1"/>
    <col min="13058" max="13058" width="17.7109375" style="293" customWidth="1"/>
    <col min="13059" max="13059" width="17.85546875" style="293" customWidth="1"/>
    <col min="13060" max="13060" width="18.42578125" style="293" customWidth="1"/>
    <col min="13061" max="13061" width="15.42578125" style="293" customWidth="1"/>
    <col min="13062" max="13062" width="14.5703125" style="293" customWidth="1"/>
    <col min="13063" max="13063" width="15" style="293" customWidth="1"/>
    <col min="13064" max="13064" width="6.7109375" style="293" customWidth="1"/>
    <col min="13065" max="13065" width="14.28515625" style="293" customWidth="1"/>
    <col min="13066" max="13066" width="17.5703125" style="293" customWidth="1"/>
    <col min="13067" max="13067" width="27.7109375" style="293" customWidth="1"/>
    <col min="13068" max="13070" width="9.140625" style="293" customWidth="1"/>
    <col min="13071" max="13071" width="14.85546875" style="293" customWidth="1"/>
    <col min="13072" max="13072" width="13.85546875" style="293" customWidth="1"/>
    <col min="13073" max="13294" width="9.140625" style="293" customWidth="1"/>
    <col min="13295" max="13295" width="9.140625" style="293"/>
    <col min="13296" max="13296" width="6.5703125" style="293" customWidth="1"/>
    <col min="13297" max="13297" width="79.5703125" style="293" customWidth="1"/>
    <col min="13298" max="13298" width="23.5703125" style="293" customWidth="1"/>
    <col min="13299" max="13299" width="27.85546875" style="293" customWidth="1"/>
    <col min="13300" max="13300" width="22.28515625" style="293" customWidth="1"/>
    <col min="13301" max="13301" width="23.5703125" style="293" customWidth="1"/>
    <col min="13302" max="13302" width="39" style="293" customWidth="1"/>
    <col min="13303" max="13303" width="36.42578125" style="293" customWidth="1"/>
    <col min="13304" max="13304" width="8" style="293" customWidth="1"/>
    <col min="13305" max="13305" width="15.5703125" style="293" customWidth="1"/>
    <col min="13306" max="13306" width="17.28515625" style="293" customWidth="1"/>
    <col min="13307" max="13307" width="18.85546875" style="293" customWidth="1"/>
    <col min="13308" max="13308" width="81" style="293" customWidth="1"/>
    <col min="13309" max="13309" width="14.85546875" style="293" customWidth="1"/>
    <col min="13310" max="13310" width="15.7109375" style="293" customWidth="1"/>
    <col min="13311" max="13311" width="17.5703125" style="293" customWidth="1"/>
    <col min="13312" max="13312" width="18.42578125" style="293" customWidth="1"/>
    <col min="13313" max="13313" width="16.5703125" style="293" customWidth="1"/>
    <col min="13314" max="13314" width="17.7109375" style="293" customWidth="1"/>
    <col min="13315" max="13315" width="17.85546875" style="293" customWidth="1"/>
    <col min="13316" max="13316" width="18.42578125" style="293" customWidth="1"/>
    <col min="13317" max="13317" width="15.42578125" style="293" customWidth="1"/>
    <col min="13318" max="13318" width="14.5703125" style="293" customWidth="1"/>
    <col min="13319" max="13319" width="15" style="293" customWidth="1"/>
    <col min="13320" max="13320" width="6.7109375" style="293" customWidth="1"/>
    <col min="13321" max="13321" width="14.28515625" style="293" customWidth="1"/>
    <col min="13322" max="13322" width="17.5703125" style="293" customWidth="1"/>
    <col min="13323" max="13323" width="27.7109375" style="293" customWidth="1"/>
    <col min="13324" max="13326" width="9.140625" style="293" customWidth="1"/>
    <col min="13327" max="13327" width="14.85546875" style="293" customWidth="1"/>
    <col min="13328" max="13328" width="13.85546875" style="293" customWidth="1"/>
    <col min="13329" max="13550" width="9.140625" style="293" customWidth="1"/>
    <col min="13551" max="13551" width="9.140625" style="293"/>
    <col min="13552" max="13552" width="6.5703125" style="293" customWidth="1"/>
    <col min="13553" max="13553" width="79.5703125" style="293" customWidth="1"/>
    <col min="13554" max="13554" width="23.5703125" style="293" customWidth="1"/>
    <col min="13555" max="13555" width="27.85546875" style="293" customWidth="1"/>
    <col min="13556" max="13556" width="22.28515625" style="293" customWidth="1"/>
    <col min="13557" max="13557" width="23.5703125" style="293" customWidth="1"/>
    <col min="13558" max="13558" width="39" style="293" customWidth="1"/>
    <col min="13559" max="13559" width="36.42578125" style="293" customWidth="1"/>
    <col min="13560" max="13560" width="8" style="293" customWidth="1"/>
    <col min="13561" max="13561" width="15.5703125" style="293" customWidth="1"/>
    <col min="13562" max="13562" width="17.28515625" style="293" customWidth="1"/>
    <col min="13563" max="13563" width="18.85546875" style="293" customWidth="1"/>
    <col min="13564" max="13564" width="81" style="293" customWidth="1"/>
    <col min="13565" max="13565" width="14.85546875" style="293" customWidth="1"/>
    <col min="13566" max="13566" width="15.7109375" style="293" customWidth="1"/>
    <col min="13567" max="13567" width="17.5703125" style="293" customWidth="1"/>
    <col min="13568" max="13568" width="18.42578125" style="293" customWidth="1"/>
    <col min="13569" max="13569" width="16.5703125" style="293" customWidth="1"/>
    <col min="13570" max="13570" width="17.7109375" style="293" customWidth="1"/>
    <col min="13571" max="13571" width="17.85546875" style="293" customWidth="1"/>
    <col min="13572" max="13572" width="18.42578125" style="293" customWidth="1"/>
    <col min="13573" max="13573" width="15.42578125" style="293" customWidth="1"/>
    <col min="13574" max="13574" width="14.5703125" style="293" customWidth="1"/>
    <col min="13575" max="13575" width="15" style="293" customWidth="1"/>
    <col min="13576" max="13576" width="6.7109375" style="293" customWidth="1"/>
    <col min="13577" max="13577" width="14.28515625" style="293" customWidth="1"/>
    <col min="13578" max="13578" width="17.5703125" style="293" customWidth="1"/>
    <col min="13579" max="13579" width="27.7109375" style="293" customWidth="1"/>
    <col min="13580" max="13582" width="9.140625" style="293" customWidth="1"/>
    <col min="13583" max="13583" width="14.85546875" style="293" customWidth="1"/>
    <col min="13584" max="13584" width="13.85546875" style="293" customWidth="1"/>
    <col min="13585" max="13806" width="9.140625" style="293" customWidth="1"/>
    <col min="13807" max="13807" width="9.140625" style="293"/>
    <col min="13808" max="13808" width="6.5703125" style="293" customWidth="1"/>
    <col min="13809" max="13809" width="79.5703125" style="293" customWidth="1"/>
    <col min="13810" max="13810" width="23.5703125" style="293" customWidth="1"/>
    <col min="13811" max="13811" width="27.85546875" style="293" customWidth="1"/>
    <col min="13812" max="13812" width="22.28515625" style="293" customWidth="1"/>
    <col min="13813" max="13813" width="23.5703125" style="293" customWidth="1"/>
    <col min="13814" max="13814" width="39" style="293" customWidth="1"/>
    <col min="13815" max="13815" width="36.42578125" style="293" customWidth="1"/>
    <col min="13816" max="13816" width="8" style="293" customWidth="1"/>
    <col min="13817" max="13817" width="15.5703125" style="293" customWidth="1"/>
    <col min="13818" max="13818" width="17.28515625" style="293" customWidth="1"/>
    <col min="13819" max="13819" width="18.85546875" style="293" customWidth="1"/>
    <col min="13820" max="13820" width="81" style="293" customWidth="1"/>
    <col min="13821" max="13821" width="14.85546875" style="293" customWidth="1"/>
    <col min="13822" max="13822" width="15.7109375" style="293" customWidth="1"/>
    <col min="13823" max="13823" width="17.5703125" style="293" customWidth="1"/>
    <col min="13824" max="13824" width="18.42578125" style="293" customWidth="1"/>
    <col min="13825" max="13825" width="16.5703125" style="293" customWidth="1"/>
    <col min="13826" max="13826" width="17.7109375" style="293" customWidth="1"/>
    <col min="13827" max="13827" width="17.85546875" style="293" customWidth="1"/>
    <col min="13828" max="13828" width="18.42578125" style="293" customWidth="1"/>
    <col min="13829" max="13829" width="15.42578125" style="293" customWidth="1"/>
    <col min="13830" max="13830" width="14.5703125" style="293" customWidth="1"/>
    <col min="13831" max="13831" width="15" style="293" customWidth="1"/>
    <col min="13832" max="13832" width="6.7109375" style="293" customWidth="1"/>
    <col min="13833" max="13833" width="14.28515625" style="293" customWidth="1"/>
    <col min="13834" max="13834" width="17.5703125" style="293" customWidth="1"/>
    <col min="13835" max="13835" width="27.7109375" style="293" customWidth="1"/>
    <col min="13836" max="13838" width="9.140625" style="293" customWidth="1"/>
    <col min="13839" max="13839" width="14.85546875" style="293" customWidth="1"/>
    <col min="13840" max="13840" width="13.85546875" style="293" customWidth="1"/>
    <col min="13841" max="14062" width="9.140625" style="293" customWidth="1"/>
    <col min="14063" max="14063" width="9.140625" style="293"/>
    <col min="14064" max="14064" width="6.5703125" style="293" customWidth="1"/>
    <col min="14065" max="14065" width="79.5703125" style="293" customWidth="1"/>
    <col min="14066" max="14066" width="23.5703125" style="293" customWidth="1"/>
    <col min="14067" max="14067" width="27.85546875" style="293" customWidth="1"/>
    <col min="14068" max="14068" width="22.28515625" style="293" customWidth="1"/>
    <col min="14069" max="14069" width="23.5703125" style="293" customWidth="1"/>
    <col min="14070" max="14070" width="39" style="293" customWidth="1"/>
    <col min="14071" max="14071" width="36.42578125" style="293" customWidth="1"/>
    <col min="14072" max="14072" width="8" style="293" customWidth="1"/>
    <col min="14073" max="14073" width="15.5703125" style="293" customWidth="1"/>
    <col min="14074" max="14074" width="17.28515625" style="293" customWidth="1"/>
    <col min="14075" max="14075" width="18.85546875" style="293" customWidth="1"/>
    <col min="14076" max="14076" width="81" style="293" customWidth="1"/>
    <col min="14077" max="14077" width="14.85546875" style="293" customWidth="1"/>
    <col min="14078" max="14078" width="15.7109375" style="293" customWidth="1"/>
    <col min="14079" max="14079" width="17.5703125" style="293" customWidth="1"/>
    <col min="14080" max="14080" width="18.42578125" style="293" customWidth="1"/>
    <col min="14081" max="14081" width="16.5703125" style="293" customWidth="1"/>
    <col min="14082" max="14082" width="17.7109375" style="293" customWidth="1"/>
    <col min="14083" max="14083" width="17.85546875" style="293" customWidth="1"/>
    <col min="14084" max="14084" width="18.42578125" style="293" customWidth="1"/>
    <col min="14085" max="14085" width="15.42578125" style="293" customWidth="1"/>
    <col min="14086" max="14086" width="14.5703125" style="293" customWidth="1"/>
    <col min="14087" max="14087" width="15" style="293" customWidth="1"/>
    <col min="14088" max="14088" width="6.7109375" style="293" customWidth="1"/>
    <col min="14089" max="14089" width="14.28515625" style="293" customWidth="1"/>
    <col min="14090" max="14090" width="17.5703125" style="293" customWidth="1"/>
    <col min="14091" max="14091" width="27.7109375" style="293" customWidth="1"/>
    <col min="14092" max="14094" width="9.140625" style="293" customWidth="1"/>
    <col min="14095" max="14095" width="14.85546875" style="293" customWidth="1"/>
    <col min="14096" max="14096" width="13.85546875" style="293" customWidth="1"/>
    <col min="14097" max="14318" width="9.140625" style="293" customWidth="1"/>
    <col min="14319" max="14319" width="9.140625" style="293"/>
    <col min="14320" max="14320" width="6.5703125" style="293" customWidth="1"/>
    <col min="14321" max="14321" width="79.5703125" style="293" customWidth="1"/>
    <col min="14322" max="14322" width="23.5703125" style="293" customWidth="1"/>
    <col min="14323" max="14323" width="27.85546875" style="293" customWidth="1"/>
    <col min="14324" max="14324" width="22.28515625" style="293" customWidth="1"/>
    <col min="14325" max="14325" width="23.5703125" style="293" customWidth="1"/>
    <col min="14326" max="14326" width="39" style="293" customWidth="1"/>
    <col min="14327" max="14327" width="36.42578125" style="293" customWidth="1"/>
    <col min="14328" max="14328" width="8" style="293" customWidth="1"/>
    <col min="14329" max="14329" width="15.5703125" style="293" customWidth="1"/>
    <col min="14330" max="14330" width="17.28515625" style="293" customWidth="1"/>
    <col min="14331" max="14331" width="18.85546875" style="293" customWidth="1"/>
    <col min="14332" max="14332" width="81" style="293" customWidth="1"/>
    <col min="14333" max="14333" width="14.85546875" style="293" customWidth="1"/>
    <col min="14334" max="14334" width="15.7109375" style="293" customWidth="1"/>
    <col min="14335" max="14335" width="17.5703125" style="293" customWidth="1"/>
    <col min="14336" max="14336" width="18.42578125" style="293" customWidth="1"/>
    <col min="14337" max="14337" width="16.5703125" style="293" customWidth="1"/>
    <col min="14338" max="14338" width="17.7109375" style="293" customWidth="1"/>
    <col min="14339" max="14339" width="17.85546875" style="293" customWidth="1"/>
    <col min="14340" max="14340" width="18.42578125" style="293" customWidth="1"/>
    <col min="14341" max="14341" width="15.42578125" style="293" customWidth="1"/>
    <col min="14342" max="14342" width="14.5703125" style="293" customWidth="1"/>
    <col min="14343" max="14343" width="15" style="293" customWidth="1"/>
    <col min="14344" max="14344" width="6.7109375" style="293" customWidth="1"/>
    <col min="14345" max="14345" width="14.28515625" style="293" customWidth="1"/>
    <col min="14346" max="14346" width="17.5703125" style="293" customWidth="1"/>
    <col min="14347" max="14347" width="27.7109375" style="293" customWidth="1"/>
    <col min="14348" max="14350" width="9.140625" style="293" customWidth="1"/>
    <col min="14351" max="14351" width="14.85546875" style="293" customWidth="1"/>
    <col min="14352" max="14352" width="13.85546875" style="293" customWidth="1"/>
    <col min="14353" max="14574" width="9.140625" style="293" customWidth="1"/>
    <col min="14575" max="14575" width="9.140625" style="293"/>
    <col min="14576" max="14576" width="6.5703125" style="293" customWidth="1"/>
    <col min="14577" max="14577" width="79.5703125" style="293" customWidth="1"/>
    <col min="14578" max="14578" width="23.5703125" style="293" customWidth="1"/>
    <col min="14579" max="14579" width="27.85546875" style="293" customWidth="1"/>
    <col min="14580" max="14580" width="22.28515625" style="293" customWidth="1"/>
    <col min="14581" max="14581" width="23.5703125" style="293" customWidth="1"/>
    <col min="14582" max="14582" width="39" style="293" customWidth="1"/>
    <col min="14583" max="14583" width="36.42578125" style="293" customWidth="1"/>
    <col min="14584" max="14584" width="8" style="293" customWidth="1"/>
    <col min="14585" max="14585" width="15.5703125" style="293" customWidth="1"/>
    <col min="14586" max="14586" width="17.28515625" style="293" customWidth="1"/>
    <col min="14587" max="14587" width="18.85546875" style="293" customWidth="1"/>
    <col min="14588" max="14588" width="81" style="293" customWidth="1"/>
    <col min="14589" max="14589" width="14.85546875" style="293" customWidth="1"/>
    <col min="14590" max="14590" width="15.7109375" style="293" customWidth="1"/>
    <col min="14591" max="14591" width="17.5703125" style="293" customWidth="1"/>
    <col min="14592" max="14592" width="18.42578125" style="293" customWidth="1"/>
    <col min="14593" max="14593" width="16.5703125" style="293" customWidth="1"/>
    <col min="14594" max="14594" width="17.7109375" style="293" customWidth="1"/>
    <col min="14595" max="14595" width="17.85546875" style="293" customWidth="1"/>
    <col min="14596" max="14596" width="18.42578125" style="293" customWidth="1"/>
    <col min="14597" max="14597" width="15.42578125" style="293" customWidth="1"/>
    <col min="14598" max="14598" width="14.5703125" style="293" customWidth="1"/>
    <col min="14599" max="14599" width="15" style="293" customWidth="1"/>
    <col min="14600" max="14600" width="6.7109375" style="293" customWidth="1"/>
    <col min="14601" max="14601" width="14.28515625" style="293" customWidth="1"/>
    <col min="14602" max="14602" width="17.5703125" style="293" customWidth="1"/>
    <col min="14603" max="14603" width="27.7109375" style="293" customWidth="1"/>
    <col min="14604" max="14606" width="9.140625" style="293" customWidth="1"/>
    <col min="14607" max="14607" width="14.85546875" style="293" customWidth="1"/>
    <col min="14608" max="14608" width="13.85546875" style="293" customWidth="1"/>
    <col min="14609" max="14830" width="9.140625" style="293" customWidth="1"/>
    <col min="14831" max="14831" width="9.140625" style="293"/>
    <col min="14832" max="14832" width="6.5703125" style="293" customWidth="1"/>
    <col min="14833" max="14833" width="79.5703125" style="293" customWidth="1"/>
    <col min="14834" max="14834" width="23.5703125" style="293" customWidth="1"/>
    <col min="14835" max="14835" width="27.85546875" style="293" customWidth="1"/>
    <col min="14836" max="14836" width="22.28515625" style="293" customWidth="1"/>
    <col min="14837" max="14837" width="23.5703125" style="293" customWidth="1"/>
    <col min="14838" max="14838" width="39" style="293" customWidth="1"/>
    <col min="14839" max="14839" width="36.42578125" style="293" customWidth="1"/>
    <col min="14840" max="14840" width="8" style="293" customWidth="1"/>
    <col min="14841" max="14841" width="15.5703125" style="293" customWidth="1"/>
    <col min="14842" max="14842" width="17.28515625" style="293" customWidth="1"/>
    <col min="14843" max="14843" width="18.85546875" style="293" customWidth="1"/>
    <col min="14844" max="14844" width="81" style="293" customWidth="1"/>
    <col min="14845" max="14845" width="14.85546875" style="293" customWidth="1"/>
    <col min="14846" max="14846" width="15.7109375" style="293" customWidth="1"/>
    <col min="14847" max="14847" width="17.5703125" style="293" customWidth="1"/>
    <col min="14848" max="14848" width="18.42578125" style="293" customWidth="1"/>
    <col min="14849" max="14849" width="16.5703125" style="293" customWidth="1"/>
    <col min="14850" max="14850" width="17.7109375" style="293" customWidth="1"/>
    <col min="14851" max="14851" width="17.85546875" style="293" customWidth="1"/>
    <col min="14852" max="14852" width="18.42578125" style="293" customWidth="1"/>
    <col min="14853" max="14853" width="15.42578125" style="293" customWidth="1"/>
    <col min="14854" max="14854" width="14.5703125" style="293" customWidth="1"/>
    <col min="14855" max="14855" width="15" style="293" customWidth="1"/>
    <col min="14856" max="14856" width="6.7109375" style="293" customWidth="1"/>
    <col min="14857" max="14857" width="14.28515625" style="293" customWidth="1"/>
    <col min="14858" max="14858" width="17.5703125" style="293" customWidth="1"/>
    <col min="14859" max="14859" width="27.7109375" style="293" customWidth="1"/>
    <col min="14860" max="14862" width="9.140625" style="293" customWidth="1"/>
    <col min="14863" max="14863" width="14.85546875" style="293" customWidth="1"/>
    <col min="14864" max="14864" width="13.85546875" style="293" customWidth="1"/>
    <col min="14865" max="15086" width="9.140625" style="293" customWidth="1"/>
    <col min="15087" max="15087" width="9.140625" style="293"/>
    <col min="15088" max="15088" width="6.5703125" style="293" customWidth="1"/>
    <col min="15089" max="15089" width="79.5703125" style="293" customWidth="1"/>
    <col min="15090" max="15090" width="23.5703125" style="293" customWidth="1"/>
    <col min="15091" max="15091" width="27.85546875" style="293" customWidth="1"/>
    <col min="15092" max="15092" width="22.28515625" style="293" customWidth="1"/>
    <col min="15093" max="15093" width="23.5703125" style="293" customWidth="1"/>
    <col min="15094" max="15094" width="39" style="293" customWidth="1"/>
    <col min="15095" max="15095" width="36.42578125" style="293" customWidth="1"/>
    <col min="15096" max="15096" width="8" style="293" customWidth="1"/>
    <col min="15097" max="15097" width="15.5703125" style="293" customWidth="1"/>
    <col min="15098" max="15098" width="17.28515625" style="293" customWidth="1"/>
    <col min="15099" max="15099" width="18.85546875" style="293" customWidth="1"/>
    <col min="15100" max="15100" width="81" style="293" customWidth="1"/>
    <col min="15101" max="15101" width="14.85546875" style="293" customWidth="1"/>
    <col min="15102" max="15102" width="15.7109375" style="293" customWidth="1"/>
    <col min="15103" max="15103" width="17.5703125" style="293" customWidth="1"/>
    <col min="15104" max="15104" width="18.42578125" style="293" customWidth="1"/>
    <col min="15105" max="15105" width="16.5703125" style="293" customWidth="1"/>
    <col min="15106" max="15106" width="17.7109375" style="293" customWidth="1"/>
    <col min="15107" max="15107" width="17.85546875" style="293" customWidth="1"/>
    <col min="15108" max="15108" width="18.42578125" style="293" customWidth="1"/>
    <col min="15109" max="15109" width="15.42578125" style="293" customWidth="1"/>
    <col min="15110" max="15110" width="14.5703125" style="293" customWidth="1"/>
    <col min="15111" max="15111" width="15" style="293" customWidth="1"/>
    <col min="15112" max="15112" width="6.7109375" style="293" customWidth="1"/>
    <col min="15113" max="15113" width="14.28515625" style="293" customWidth="1"/>
    <col min="15114" max="15114" width="17.5703125" style="293" customWidth="1"/>
    <col min="15115" max="15115" width="27.7109375" style="293" customWidth="1"/>
    <col min="15116" max="15118" width="9.140625" style="293" customWidth="1"/>
    <col min="15119" max="15119" width="14.85546875" style="293" customWidth="1"/>
    <col min="15120" max="15120" width="13.85546875" style="293" customWidth="1"/>
    <col min="15121" max="15342" width="9.140625" style="293" customWidth="1"/>
    <col min="15343" max="15343" width="9.140625" style="293"/>
    <col min="15344" max="15344" width="6.5703125" style="293" customWidth="1"/>
    <col min="15345" max="15345" width="79.5703125" style="293" customWidth="1"/>
    <col min="15346" max="15346" width="23.5703125" style="293" customWidth="1"/>
    <col min="15347" max="15347" width="27.85546875" style="293" customWidth="1"/>
    <col min="15348" max="15348" width="22.28515625" style="293" customWidth="1"/>
    <col min="15349" max="15349" width="23.5703125" style="293" customWidth="1"/>
    <col min="15350" max="15350" width="39" style="293" customWidth="1"/>
    <col min="15351" max="15351" width="36.42578125" style="293" customWidth="1"/>
    <col min="15352" max="15352" width="8" style="293" customWidth="1"/>
    <col min="15353" max="15353" width="15.5703125" style="293" customWidth="1"/>
    <col min="15354" max="15354" width="17.28515625" style="293" customWidth="1"/>
    <col min="15355" max="15355" width="18.85546875" style="293" customWidth="1"/>
    <col min="15356" max="15356" width="81" style="293" customWidth="1"/>
    <col min="15357" max="15357" width="14.85546875" style="293" customWidth="1"/>
    <col min="15358" max="15358" width="15.7109375" style="293" customWidth="1"/>
    <col min="15359" max="15359" width="17.5703125" style="293" customWidth="1"/>
    <col min="15360" max="15360" width="18.42578125" style="293" customWidth="1"/>
    <col min="15361" max="15361" width="16.5703125" style="293" customWidth="1"/>
    <col min="15362" max="15362" width="17.7109375" style="293" customWidth="1"/>
    <col min="15363" max="15363" width="17.85546875" style="293" customWidth="1"/>
    <col min="15364" max="15364" width="18.42578125" style="293" customWidth="1"/>
    <col min="15365" max="15365" width="15.42578125" style="293" customWidth="1"/>
    <col min="15366" max="15366" width="14.5703125" style="293" customWidth="1"/>
    <col min="15367" max="15367" width="15" style="293" customWidth="1"/>
    <col min="15368" max="15368" width="6.7109375" style="293" customWidth="1"/>
    <col min="15369" max="15369" width="14.28515625" style="293" customWidth="1"/>
    <col min="15370" max="15370" width="17.5703125" style="293" customWidth="1"/>
    <col min="15371" max="15371" width="27.7109375" style="293" customWidth="1"/>
    <col min="15372" max="15374" width="9.140625" style="293" customWidth="1"/>
    <col min="15375" max="15375" width="14.85546875" style="293" customWidth="1"/>
    <col min="15376" max="15376" width="13.85546875" style="293" customWidth="1"/>
    <col min="15377" max="15598" width="9.140625" style="293" customWidth="1"/>
    <col min="15599" max="15599" width="9.140625" style="293"/>
    <col min="15600" max="15600" width="6.5703125" style="293" customWidth="1"/>
    <col min="15601" max="15601" width="79.5703125" style="293" customWidth="1"/>
    <col min="15602" max="15602" width="23.5703125" style="293" customWidth="1"/>
    <col min="15603" max="15603" width="27.85546875" style="293" customWidth="1"/>
    <col min="15604" max="15604" width="22.28515625" style="293" customWidth="1"/>
    <col min="15605" max="15605" width="23.5703125" style="293" customWidth="1"/>
    <col min="15606" max="15606" width="39" style="293" customWidth="1"/>
    <col min="15607" max="15607" width="36.42578125" style="293" customWidth="1"/>
    <col min="15608" max="15608" width="8" style="293" customWidth="1"/>
    <col min="15609" max="15609" width="15.5703125" style="293" customWidth="1"/>
    <col min="15610" max="15610" width="17.28515625" style="293" customWidth="1"/>
    <col min="15611" max="15611" width="18.85546875" style="293" customWidth="1"/>
    <col min="15612" max="15612" width="81" style="293" customWidth="1"/>
    <col min="15613" max="15613" width="14.85546875" style="293" customWidth="1"/>
    <col min="15614" max="15614" width="15.7109375" style="293" customWidth="1"/>
    <col min="15615" max="15615" width="17.5703125" style="293" customWidth="1"/>
    <col min="15616" max="15616" width="18.42578125" style="293" customWidth="1"/>
    <col min="15617" max="15617" width="16.5703125" style="293" customWidth="1"/>
    <col min="15618" max="15618" width="17.7109375" style="293" customWidth="1"/>
    <col min="15619" max="15619" width="17.85546875" style="293" customWidth="1"/>
    <col min="15620" max="15620" width="18.42578125" style="293" customWidth="1"/>
    <col min="15621" max="15621" width="15.42578125" style="293" customWidth="1"/>
    <col min="15622" max="15622" width="14.5703125" style="293" customWidth="1"/>
    <col min="15623" max="15623" width="15" style="293" customWidth="1"/>
    <col min="15624" max="15624" width="6.7109375" style="293" customWidth="1"/>
    <col min="15625" max="15625" width="14.28515625" style="293" customWidth="1"/>
    <col min="15626" max="15626" width="17.5703125" style="293" customWidth="1"/>
    <col min="15627" max="15627" width="27.7109375" style="293" customWidth="1"/>
    <col min="15628" max="15630" width="9.140625" style="293" customWidth="1"/>
    <col min="15631" max="15631" width="14.85546875" style="293" customWidth="1"/>
    <col min="15632" max="15632" width="13.85546875" style="293" customWidth="1"/>
    <col min="15633" max="15854" width="9.140625" style="293" customWidth="1"/>
    <col min="15855" max="15855" width="9.140625" style="293"/>
    <col min="15856" max="15856" width="6.5703125" style="293" customWidth="1"/>
    <col min="15857" max="15857" width="79.5703125" style="293" customWidth="1"/>
    <col min="15858" max="15858" width="23.5703125" style="293" customWidth="1"/>
    <col min="15859" max="15859" width="27.85546875" style="293" customWidth="1"/>
    <col min="15860" max="15860" width="22.28515625" style="293" customWidth="1"/>
    <col min="15861" max="15861" width="23.5703125" style="293" customWidth="1"/>
    <col min="15862" max="15862" width="39" style="293" customWidth="1"/>
    <col min="15863" max="15863" width="36.42578125" style="293" customWidth="1"/>
    <col min="15864" max="15864" width="8" style="293" customWidth="1"/>
    <col min="15865" max="15865" width="15.5703125" style="293" customWidth="1"/>
    <col min="15866" max="15866" width="17.28515625" style="293" customWidth="1"/>
    <col min="15867" max="15867" width="18.85546875" style="293" customWidth="1"/>
    <col min="15868" max="15868" width="81" style="293" customWidth="1"/>
    <col min="15869" max="15869" width="14.85546875" style="293" customWidth="1"/>
    <col min="15870" max="15870" width="15.7109375" style="293" customWidth="1"/>
    <col min="15871" max="15871" width="17.5703125" style="293" customWidth="1"/>
    <col min="15872" max="15872" width="18.42578125" style="293" customWidth="1"/>
    <col min="15873" max="15873" width="16.5703125" style="293" customWidth="1"/>
    <col min="15874" max="15874" width="17.7109375" style="293" customWidth="1"/>
    <col min="15875" max="15875" width="17.85546875" style="293" customWidth="1"/>
    <col min="15876" max="15876" width="18.42578125" style="293" customWidth="1"/>
    <col min="15877" max="15877" width="15.42578125" style="293" customWidth="1"/>
    <col min="15878" max="15878" width="14.5703125" style="293" customWidth="1"/>
    <col min="15879" max="15879" width="15" style="293" customWidth="1"/>
    <col min="15880" max="15880" width="6.7109375" style="293" customWidth="1"/>
    <col min="15881" max="15881" width="14.28515625" style="293" customWidth="1"/>
    <col min="15882" max="15882" width="17.5703125" style="293" customWidth="1"/>
    <col min="15883" max="15883" width="27.7109375" style="293" customWidth="1"/>
    <col min="15884" max="15886" width="9.140625" style="293" customWidth="1"/>
    <col min="15887" max="15887" width="14.85546875" style="293" customWidth="1"/>
    <col min="15888" max="15888" width="13.85546875" style="293" customWidth="1"/>
    <col min="15889" max="16110" width="9.140625" style="293" customWidth="1"/>
    <col min="16111" max="16111" width="9.140625" style="293"/>
    <col min="16112" max="16112" width="6.5703125" style="293" customWidth="1"/>
    <col min="16113" max="16113" width="79.5703125" style="293" customWidth="1"/>
    <col min="16114" max="16114" width="23.5703125" style="293" customWidth="1"/>
    <col min="16115" max="16115" width="27.85546875" style="293" customWidth="1"/>
    <col min="16116" max="16116" width="22.28515625" style="293" customWidth="1"/>
    <col min="16117" max="16117" width="23.5703125" style="293" customWidth="1"/>
    <col min="16118" max="16118" width="39" style="293" customWidth="1"/>
    <col min="16119" max="16119" width="36.42578125" style="293" customWidth="1"/>
    <col min="16120" max="16120" width="8" style="293" customWidth="1"/>
    <col min="16121" max="16121" width="15.5703125" style="293" customWidth="1"/>
    <col min="16122" max="16122" width="17.28515625" style="293" customWidth="1"/>
    <col min="16123" max="16123" width="18.85546875" style="293" customWidth="1"/>
    <col min="16124" max="16124" width="81" style="293" customWidth="1"/>
    <col min="16125" max="16125" width="14.85546875" style="293" customWidth="1"/>
    <col min="16126" max="16126" width="15.7109375" style="293" customWidth="1"/>
    <col min="16127" max="16127" width="17.5703125" style="293" customWidth="1"/>
    <col min="16128" max="16128" width="18.42578125" style="293" customWidth="1"/>
    <col min="16129" max="16129" width="16.5703125" style="293" customWidth="1"/>
    <col min="16130" max="16130" width="17.7109375" style="293" customWidth="1"/>
    <col min="16131" max="16131" width="17.85546875" style="293" customWidth="1"/>
    <col min="16132" max="16132" width="18.42578125" style="293" customWidth="1"/>
    <col min="16133" max="16133" width="15.42578125" style="293" customWidth="1"/>
    <col min="16134" max="16134" width="14.5703125" style="293" customWidth="1"/>
    <col min="16135" max="16135" width="15" style="293" customWidth="1"/>
    <col min="16136" max="16136" width="6.7109375" style="293" customWidth="1"/>
    <col min="16137" max="16137" width="14.28515625" style="293" customWidth="1"/>
    <col min="16138" max="16138" width="17.5703125" style="293" customWidth="1"/>
    <col min="16139" max="16139" width="27.7109375" style="293" customWidth="1"/>
    <col min="16140" max="16142" width="9.140625" style="293" customWidth="1"/>
    <col min="16143" max="16143" width="14.85546875" style="293" customWidth="1"/>
    <col min="16144" max="16144" width="13.85546875" style="293" customWidth="1"/>
    <col min="16145" max="16360" width="9.140625" style="293" customWidth="1"/>
    <col min="16361" max="16384" width="9.140625" style="293"/>
  </cols>
  <sheetData>
    <row r="1" spans="1:28" s="284" customFormat="1" ht="78.75">
      <c r="A1" s="402" t="s">
        <v>171</v>
      </c>
      <c r="B1" s="402" t="s">
        <v>172</v>
      </c>
      <c r="C1" s="402" t="s">
        <v>173</v>
      </c>
      <c r="D1" s="403" t="s">
        <v>174</v>
      </c>
      <c r="E1" s="402" t="s">
        <v>175</v>
      </c>
      <c r="F1" s="402" t="s">
        <v>176</v>
      </c>
      <c r="G1" s="402" t="s">
        <v>177</v>
      </c>
      <c r="H1" s="403" t="s">
        <v>178</v>
      </c>
      <c r="I1" s="403" t="s">
        <v>179</v>
      </c>
      <c r="J1" s="403" t="s">
        <v>180</v>
      </c>
      <c r="K1" s="402" t="s">
        <v>181</v>
      </c>
      <c r="L1" s="402" t="s">
        <v>182</v>
      </c>
      <c r="M1" s="402" t="s">
        <v>183</v>
      </c>
      <c r="N1" s="402" t="s">
        <v>184</v>
      </c>
      <c r="O1" s="402" t="s">
        <v>185</v>
      </c>
      <c r="P1" s="402" t="s">
        <v>186</v>
      </c>
      <c r="Q1" s="402" t="s">
        <v>187</v>
      </c>
      <c r="R1" s="402" t="s">
        <v>188</v>
      </c>
      <c r="S1" s="402" t="s">
        <v>189</v>
      </c>
      <c r="T1" s="402" t="s">
        <v>190</v>
      </c>
      <c r="U1" s="402" t="s">
        <v>191</v>
      </c>
      <c r="V1" s="402" t="s">
        <v>192</v>
      </c>
      <c r="W1" s="402" t="s">
        <v>193</v>
      </c>
      <c r="X1" s="402" t="s">
        <v>194</v>
      </c>
      <c r="Y1" s="402" t="s">
        <v>195</v>
      </c>
      <c r="Z1" s="402" t="s">
        <v>196</v>
      </c>
      <c r="AA1" s="402" t="s">
        <v>197</v>
      </c>
      <c r="AB1" s="404" t="s">
        <v>198</v>
      </c>
    </row>
    <row r="2" spans="1:28" s="400" customFormat="1" ht="24" customHeight="1">
      <c r="A2" s="283" t="s">
        <v>520</v>
      </c>
      <c r="B2" s="565" t="s">
        <v>552</v>
      </c>
      <c r="C2" s="283" t="s">
        <v>553</v>
      </c>
      <c r="D2" s="323" t="s">
        <v>554</v>
      </c>
      <c r="E2" s="326">
        <v>2</v>
      </c>
      <c r="F2" s="330">
        <v>322205</v>
      </c>
      <c r="G2" s="328" t="s">
        <v>761</v>
      </c>
      <c r="H2" s="401">
        <v>0</v>
      </c>
      <c r="I2" s="401">
        <v>170.41</v>
      </c>
      <c r="J2" s="401">
        <v>0</v>
      </c>
      <c r="K2" s="401">
        <v>247.73</v>
      </c>
      <c r="L2" s="401">
        <v>5.6</v>
      </c>
      <c r="M2" s="401">
        <f t="shared" ref="M2:M38" si="0">K2-L2</f>
        <v>242.13</v>
      </c>
      <c r="N2" s="401">
        <v>0</v>
      </c>
      <c r="O2" s="401">
        <v>0</v>
      </c>
      <c r="P2" s="401">
        <f t="shared" ref="P2:P35" si="1">N2-O2</f>
        <v>0</v>
      </c>
      <c r="Q2" s="401">
        <v>0</v>
      </c>
      <c r="R2" s="401">
        <v>0</v>
      </c>
      <c r="S2" s="401">
        <f t="shared" ref="S2:S25" si="2">Q2-R2</f>
        <v>0</v>
      </c>
      <c r="T2" s="401">
        <v>0</v>
      </c>
      <c r="U2" s="401">
        <v>0</v>
      </c>
      <c r="V2" s="401">
        <f t="shared" ref="V2:V29" si="3">T2-U2</f>
        <v>0</v>
      </c>
      <c r="W2" s="397"/>
      <c r="X2" s="401">
        <v>0</v>
      </c>
      <c r="Y2" s="401">
        <v>0</v>
      </c>
      <c r="Z2" s="401">
        <v>0</v>
      </c>
      <c r="AA2" s="398"/>
      <c r="AB2" s="401">
        <f t="shared" ref="AB2:AB25" si="4">SUM(Z2,V2,S2,P2,M2,J2,I2)</f>
        <v>412.53999999999996</v>
      </c>
    </row>
    <row r="3" spans="1:28" s="405" customFormat="1" ht="24.75" customHeight="1">
      <c r="A3" s="283" t="s">
        <v>520</v>
      </c>
      <c r="B3" s="565" t="s">
        <v>552</v>
      </c>
      <c r="C3" s="283" t="s">
        <v>555</v>
      </c>
      <c r="D3" s="323" t="s">
        <v>556</v>
      </c>
      <c r="E3" s="326">
        <v>2</v>
      </c>
      <c r="F3" s="327">
        <v>223505</v>
      </c>
      <c r="G3" s="328" t="s">
        <v>761</v>
      </c>
      <c r="H3" s="401">
        <v>0</v>
      </c>
      <c r="I3" s="401">
        <v>281.06</v>
      </c>
      <c r="J3" s="401">
        <v>0</v>
      </c>
      <c r="K3" s="401">
        <v>247.73</v>
      </c>
      <c r="L3" s="401">
        <v>3.92</v>
      </c>
      <c r="M3" s="401">
        <f t="shared" si="0"/>
        <v>243.81</v>
      </c>
      <c r="N3" s="401">
        <v>0</v>
      </c>
      <c r="O3" s="401">
        <v>0</v>
      </c>
      <c r="P3" s="401">
        <f t="shared" si="1"/>
        <v>0</v>
      </c>
      <c r="Q3" s="401">
        <v>0</v>
      </c>
      <c r="R3" s="401">
        <v>0</v>
      </c>
      <c r="S3" s="401">
        <f t="shared" si="2"/>
        <v>0</v>
      </c>
      <c r="T3" s="401">
        <v>0</v>
      </c>
      <c r="U3" s="401">
        <v>0</v>
      </c>
      <c r="V3" s="401">
        <f t="shared" si="3"/>
        <v>0</v>
      </c>
      <c r="W3" s="397"/>
      <c r="X3" s="401">
        <v>0</v>
      </c>
      <c r="Y3" s="401">
        <v>0</v>
      </c>
      <c r="Z3" s="401">
        <v>0</v>
      </c>
      <c r="AA3" s="398"/>
      <c r="AB3" s="401">
        <f t="shared" si="4"/>
        <v>524.87</v>
      </c>
    </row>
    <row r="4" spans="1:28" s="405" customFormat="1" ht="24.75" customHeight="1">
      <c r="A4" s="283" t="s">
        <v>520</v>
      </c>
      <c r="B4" s="565" t="s">
        <v>552</v>
      </c>
      <c r="C4" s="283" t="s">
        <v>557</v>
      </c>
      <c r="D4" s="323" t="s">
        <v>558</v>
      </c>
      <c r="E4" s="326">
        <v>3</v>
      </c>
      <c r="F4" s="327">
        <v>513425</v>
      </c>
      <c r="G4" s="328" t="s">
        <v>761</v>
      </c>
      <c r="H4" s="401">
        <v>0</v>
      </c>
      <c r="I4" s="401">
        <v>150.26</v>
      </c>
      <c r="J4" s="401">
        <v>0</v>
      </c>
      <c r="K4" s="401">
        <v>247.73</v>
      </c>
      <c r="L4" s="401">
        <v>26.4</v>
      </c>
      <c r="M4" s="401">
        <f t="shared" si="0"/>
        <v>221.32999999999998</v>
      </c>
      <c r="N4" s="401">
        <v>0</v>
      </c>
      <c r="O4" s="401">
        <v>0</v>
      </c>
      <c r="P4" s="401">
        <f t="shared" si="1"/>
        <v>0</v>
      </c>
      <c r="Q4" s="401">
        <v>0</v>
      </c>
      <c r="R4" s="401">
        <v>0</v>
      </c>
      <c r="S4" s="401">
        <f t="shared" si="2"/>
        <v>0</v>
      </c>
      <c r="T4" s="401">
        <v>0</v>
      </c>
      <c r="U4" s="401">
        <v>0</v>
      </c>
      <c r="V4" s="401">
        <f t="shared" si="3"/>
        <v>0</v>
      </c>
      <c r="W4" s="397"/>
      <c r="X4" s="401">
        <v>0</v>
      </c>
      <c r="Y4" s="401">
        <v>0</v>
      </c>
      <c r="Z4" s="401">
        <v>0</v>
      </c>
      <c r="AA4" s="398"/>
      <c r="AB4" s="401">
        <f t="shared" si="4"/>
        <v>371.59</v>
      </c>
    </row>
    <row r="5" spans="1:28" s="405" customFormat="1" ht="24.75" customHeight="1">
      <c r="A5" s="283" t="s">
        <v>520</v>
      </c>
      <c r="B5" s="565" t="s">
        <v>552</v>
      </c>
      <c r="C5" s="283" t="s">
        <v>559</v>
      </c>
      <c r="D5" s="323" t="s">
        <v>560</v>
      </c>
      <c r="E5" s="326">
        <v>3</v>
      </c>
      <c r="F5" s="327">
        <v>521130</v>
      </c>
      <c r="G5" s="328" t="s">
        <v>761</v>
      </c>
      <c r="H5" s="401">
        <v>0</v>
      </c>
      <c r="I5" s="401">
        <v>125.14</v>
      </c>
      <c r="J5" s="401">
        <v>0</v>
      </c>
      <c r="K5" s="401">
        <v>247.73</v>
      </c>
      <c r="L5" s="401">
        <v>26.4</v>
      </c>
      <c r="M5" s="401">
        <f t="shared" si="0"/>
        <v>221.32999999999998</v>
      </c>
      <c r="N5" s="401">
        <v>0</v>
      </c>
      <c r="O5" s="401">
        <v>0</v>
      </c>
      <c r="P5" s="401">
        <f t="shared" si="1"/>
        <v>0</v>
      </c>
      <c r="Q5" s="401">
        <v>298.42</v>
      </c>
      <c r="R5" s="401">
        <v>79.2</v>
      </c>
      <c r="S5" s="401">
        <f t="shared" si="2"/>
        <v>219.22000000000003</v>
      </c>
      <c r="T5" s="401">
        <v>0</v>
      </c>
      <c r="U5" s="401">
        <v>0</v>
      </c>
      <c r="V5" s="401">
        <f t="shared" si="3"/>
        <v>0</v>
      </c>
      <c r="W5" s="397"/>
      <c r="X5" s="401">
        <v>0</v>
      </c>
      <c r="Y5" s="401">
        <v>0</v>
      </c>
      <c r="Z5" s="401">
        <v>0</v>
      </c>
      <c r="AA5" s="398"/>
      <c r="AB5" s="401">
        <f t="shared" si="4"/>
        <v>565.69000000000005</v>
      </c>
    </row>
    <row r="6" spans="1:28" s="405" customFormat="1" ht="24.75" customHeight="1">
      <c r="A6" s="283" t="s">
        <v>520</v>
      </c>
      <c r="B6" s="565" t="s">
        <v>552</v>
      </c>
      <c r="C6" s="321" t="s">
        <v>561</v>
      </c>
      <c r="D6" s="322" t="s">
        <v>732</v>
      </c>
      <c r="E6" s="326">
        <v>2</v>
      </c>
      <c r="F6" s="330">
        <v>223505</v>
      </c>
      <c r="G6" s="328" t="s">
        <v>761</v>
      </c>
      <c r="H6" s="401">
        <v>0</v>
      </c>
      <c r="I6" s="401">
        <v>628.84</v>
      </c>
      <c r="J6" s="401">
        <v>0</v>
      </c>
      <c r="K6" s="401">
        <v>247.73</v>
      </c>
      <c r="L6" s="401">
        <v>7.18</v>
      </c>
      <c r="M6" s="401">
        <f t="shared" si="0"/>
        <v>240.54999999999998</v>
      </c>
      <c r="N6" s="401">
        <v>0</v>
      </c>
      <c r="O6" s="401">
        <v>0</v>
      </c>
      <c r="P6" s="401">
        <f t="shared" si="1"/>
        <v>0</v>
      </c>
      <c r="Q6" s="401">
        <v>0</v>
      </c>
      <c r="R6" s="401">
        <v>0</v>
      </c>
      <c r="S6" s="401">
        <f t="shared" si="2"/>
        <v>0</v>
      </c>
      <c r="T6" s="401">
        <v>0</v>
      </c>
      <c r="U6" s="401">
        <v>0</v>
      </c>
      <c r="V6" s="401">
        <f t="shared" si="3"/>
        <v>0</v>
      </c>
      <c r="W6" s="397"/>
      <c r="X6" s="401">
        <v>0</v>
      </c>
      <c r="Y6" s="401">
        <v>0</v>
      </c>
      <c r="Z6" s="401">
        <v>0</v>
      </c>
      <c r="AA6" s="398"/>
      <c r="AB6" s="401">
        <f t="shared" si="4"/>
        <v>869.39</v>
      </c>
    </row>
    <row r="7" spans="1:28" s="399" customFormat="1" ht="24.75" customHeight="1">
      <c r="A7" s="283" t="s">
        <v>520</v>
      </c>
      <c r="B7" s="565" t="s">
        <v>552</v>
      </c>
      <c r="C7" s="283" t="s">
        <v>562</v>
      </c>
      <c r="D7" s="323" t="s">
        <v>563</v>
      </c>
      <c r="E7" s="326">
        <v>2</v>
      </c>
      <c r="F7" s="330">
        <v>322205</v>
      </c>
      <c r="G7" s="328" t="s">
        <v>761</v>
      </c>
      <c r="H7" s="401">
        <v>0</v>
      </c>
      <c r="I7" s="401">
        <v>157.38</v>
      </c>
      <c r="J7" s="401">
        <v>0</v>
      </c>
      <c r="K7" s="401">
        <v>247.73</v>
      </c>
      <c r="L7" s="401">
        <v>27.99</v>
      </c>
      <c r="M7" s="401">
        <f t="shared" si="0"/>
        <v>219.73999999999998</v>
      </c>
      <c r="N7" s="401">
        <v>0</v>
      </c>
      <c r="O7" s="401">
        <v>0</v>
      </c>
      <c r="P7" s="401">
        <f t="shared" si="1"/>
        <v>0</v>
      </c>
      <c r="Q7" s="401">
        <v>168.18</v>
      </c>
      <c r="R7" s="401">
        <v>83.97</v>
      </c>
      <c r="S7" s="401">
        <f t="shared" si="2"/>
        <v>84.210000000000008</v>
      </c>
      <c r="T7" s="401">
        <v>77.55</v>
      </c>
      <c r="U7" s="401">
        <v>0</v>
      </c>
      <c r="V7" s="401">
        <f t="shared" si="3"/>
        <v>77.55</v>
      </c>
      <c r="W7" s="397" t="s">
        <v>739</v>
      </c>
      <c r="X7" s="401">
        <v>0</v>
      </c>
      <c r="Y7" s="401">
        <v>0</v>
      </c>
      <c r="Z7" s="401">
        <v>0</v>
      </c>
      <c r="AA7" s="398"/>
      <c r="AB7" s="401">
        <f t="shared" si="4"/>
        <v>538.88</v>
      </c>
    </row>
    <row r="8" spans="1:28" s="405" customFormat="1" ht="24.75" customHeight="1">
      <c r="A8" s="283" t="s">
        <v>520</v>
      </c>
      <c r="B8" s="565" t="s">
        <v>552</v>
      </c>
      <c r="C8" s="283" t="s">
        <v>564</v>
      </c>
      <c r="D8" s="323" t="s">
        <v>565</v>
      </c>
      <c r="E8" s="326">
        <v>2</v>
      </c>
      <c r="F8" s="327">
        <v>322205</v>
      </c>
      <c r="G8" s="328" t="s">
        <v>761</v>
      </c>
      <c r="H8" s="401">
        <v>0</v>
      </c>
      <c r="I8" s="401">
        <v>194.57</v>
      </c>
      <c r="J8" s="401">
        <v>0</v>
      </c>
      <c r="K8" s="401">
        <v>247.73</v>
      </c>
      <c r="L8" s="401">
        <v>27.99</v>
      </c>
      <c r="M8" s="401">
        <f t="shared" si="0"/>
        <v>219.73999999999998</v>
      </c>
      <c r="N8" s="401">
        <v>0</v>
      </c>
      <c r="O8" s="401">
        <v>0</v>
      </c>
      <c r="P8" s="401">
        <f t="shared" si="1"/>
        <v>0</v>
      </c>
      <c r="Q8" s="401">
        <v>84.09</v>
      </c>
      <c r="R8" s="401">
        <v>83.97</v>
      </c>
      <c r="S8" s="401">
        <f t="shared" si="2"/>
        <v>0.12000000000000455</v>
      </c>
      <c r="T8" s="401">
        <v>0</v>
      </c>
      <c r="U8" s="401">
        <v>0</v>
      </c>
      <c r="V8" s="401">
        <f t="shared" si="3"/>
        <v>0</v>
      </c>
      <c r="W8" s="397"/>
      <c r="X8" s="401">
        <v>0</v>
      </c>
      <c r="Y8" s="401">
        <v>0</v>
      </c>
      <c r="Z8" s="401">
        <v>0</v>
      </c>
      <c r="AA8" s="398"/>
      <c r="AB8" s="401">
        <f t="shared" si="4"/>
        <v>414.42999999999995</v>
      </c>
    </row>
    <row r="9" spans="1:28" s="405" customFormat="1" ht="24.75" customHeight="1">
      <c r="A9" s="283" t="s">
        <v>520</v>
      </c>
      <c r="B9" s="565" t="s">
        <v>552</v>
      </c>
      <c r="C9" s="274" t="s">
        <v>722</v>
      </c>
      <c r="D9" s="322" t="s">
        <v>723</v>
      </c>
      <c r="E9" s="326">
        <v>3</v>
      </c>
      <c r="F9" s="327">
        <v>422105</v>
      </c>
      <c r="G9" s="328" t="s">
        <v>761</v>
      </c>
      <c r="H9" s="401">
        <v>0</v>
      </c>
      <c r="I9" s="401">
        <v>108.34</v>
      </c>
      <c r="J9" s="401">
        <v>0</v>
      </c>
      <c r="K9" s="401">
        <v>247.73</v>
      </c>
      <c r="L9" s="401">
        <v>26.4</v>
      </c>
      <c r="M9" s="401">
        <f t="shared" si="0"/>
        <v>221.32999999999998</v>
      </c>
      <c r="N9" s="401">
        <v>0</v>
      </c>
      <c r="O9" s="401">
        <v>0</v>
      </c>
      <c r="P9" s="401">
        <f t="shared" si="1"/>
        <v>0</v>
      </c>
      <c r="Q9" s="401">
        <v>134.55000000000001</v>
      </c>
      <c r="R9" s="401">
        <v>79.2</v>
      </c>
      <c r="S9" s="401">
        <f t="shared" si="2"/>
        <v>55.350000000000009</v>
      </c>
      <c r="T9" s="401">
        <v>0</v>
      </c>
      <c r="U9" s="401">
        <v>0</v>
      </c>
      <c r="V9" s="401">
        <f t="shared" si="3"/>
        <v>0</v>
      </c>
      <c r="W9" s="397"/>
      <c r="X9" s="401">
        <v>0</v>
      </c>
      <c r="Y9" s="401">
        <v>0</v>
      </c>
      <c r="Z9" s="401">
        <v>0</v>
      </c>
      <c r="AA9" s="398"/>
      <c r="AB9" s="401">
        <f t="shared" si="4"/>
        <v>385.02</v>
      </c>
    </row>
    <row r="10" spans="1:28" s="405" customFormat="1" ht="24.75" customHeight="1">
      <c r="A10" s="283" t="s">
        <v>520</v>
      </c>
      <c r="B10" s="565" t="s">
        <v>552</v>
      </c>
      <c r="C10" s="274" t="s">
        <v>762</v>
      </c>
      <c r="D10" s="322" t="s">
        <v>763</v>
      </c>
      <c r="E10" s="326">
        <v>3</v>
      </c>
      <c r="F10" s="327">
        <v>514320</v>
      </c>
      <c r="G10" s="328" t="s">
        <v>761</v>
      </c>
      <c r="H10" s="401">
        <v>0</v>
      </c>
      <c r="I10" s="401">
        <v>135.94999999999999</v>
      </c>
      <c r="J10" s="401">
        <v>0</v>
      </c>
      <c r="K10" s="401">
        <v>247.73</v>
      </c>
      <c r="L10" s="401">
        <v>24.64</v>
      </c>
      <c r="M10" s="401">
        <f t="shared" si="0"/>
        <v>223.08999999999997</v>
      </c>
      <c r="N10" s="401">
        <v>0</v>
      </c>
      <c r="O10" s="401">
        <v>0</v>
      </c>
      <c r="P10" s="401">
        <f t="shared" si="1"/>
        <v>0</v>
      </c>
      <c r="Q10" s="401">
        <v>126.14</v>
      </c>
      <c r="R10" s="401">
        <v>79.2</v>
      </c>
      <c r="S10" s="401">
        <f t="shared" si="2"/>
        <v>46.94</v>
      </c>
      <c r="T10" s="401">
        <v>0</v>
      </c>
      <c r="U10" s="401">
        <v>0</v>
      </c>
      <c r="V10" s="401">
        <f t="shared" si="3"/>
        <v>0</v>
      </c>
      <c r="W10" s="397"/>
      <c r="X10" s="401">
        <v>0</v>
      </c>
      <c r="Y10" s="401">
        <v>0</v>
      </c>
      <c r="Z10" s="401">
        <v>0</v>
      </c>
      <c r="AA10" s="398"/>
      <c r="AB10" s="401">
        <f t="shared" si="4"/>
        <v>405.97999999999996</v>
      </c>
    </row>
    <row r="11" spans="1:28" s="405" customFormat="1" ht="24.75" customHeight="1">
      <c r="A11" s="283" t="s">
        <v>520</v>
      </c>
      <c r="B11" s="565" t="s">
        <v>552</v>
      </c>
      <c r="C11" s="283" t="s">
        <v>566</v>
      </c>
      <c r="D11" s="323" t="s">
        <v>567</v>
      </c>
      <c r="E11" s="326">
        <v>3</v>
      </c>
      <c r="F11" s="327">
        <v>514320</v>
      </c>
      <c r="G11" s="328" t="s">
        <v>761</v>
      </c>
      <c r="H11" s="401">
        <v>0</v>
      </c>
      <c r="I11" s="401">
        <v>193.15</v>
      </c>
      <c r="J11" s="401">
        <v>0</v>
      </c>
      <c r="K11" s="401">
        <v>247.73</v>
      </c>
      <c r="L11" s="401">
        <v>0.88</v>
      </c>
      <c r="M11" s="401">
        <f t="shared" si="0"/>
        <v>246.85</v>
      </c>
      <c r="N11" s="401">
        <v>0</v>
      </c>
      <c r="O11" s="401">
        <v>0</v>
      </c>
      <c r="P11" s="401">
        <f t="shared" si="1"/>
        <v>0</v>
      </c>
      <c r="Q11" s="401">
        <v>0</v>
      </c>
      <c r="R11" s="401">
        <v>0</v>
      </c>
      <c r="S11" s="401">
        <f t="shared" si="2"/>
        <v>0</v>
      </c>
      <c r="T11" s="401">
        <v>77.569999999999993</v>
      </c>
      <c r="U11" s="401">
        <v>0</v>
      </c>
      <c r="V11" s="401">
        <f t="shared" si="3"/>
        <v>77.569999999999993</v>
      </c>
      <c r="W11" s="397" t="s">
        <v>739</v>
      </c>
      <c r="X11" s="401">
        <v>0</v>
      </c>
      <c r="Y11" s="401">
        <v>0</v>
      </c>
      <c r="Z11" s="401">
        <v>0</v>
      </c>
      <c r="AA11" s="398"/>
      <c r="AB11" s="401">
        <f t="shared" si="4"/>
        <v>517.56999999999994</v>
      </c>
    </row>
    <row r="12" spans="1:28" s="405" customFormat="1" ht="24.75" customHeight="1">
      <c r="A12" s="283" t="s">
        <v>520</v>
      </c>
      <c r="B12" s="565" t="s">
        <v>552</v>
      </c>
      <c r="C12" s="283" t="s">
        <v>568</v>
      </c>
      <c r="D12" s="567" t="s">
        <v>569</v>
      </c>
      <c r="E12" s="326">
        <v>2</v>
      </c>
      <c r="F12" s="329">
        <v>223505</v>
      </c>
      <c r="G12" s="328" t="s">
        <v>761</v>
      </c>
      <c r="H12" s="401">
        <v>0</v>
      </c>
      <c r="I12" s="401">
        <v>272.27999999999997</v>
      </c>
      <c r="J12" s="401">
        <v>0</v>
      </c>
      <c r="K12" s="401">
        <v>247.73</v>
      </c>
      <c r="L12" s="401">
        <v>3.92</v>
      </c>
      <c r="M12" s="401">
        <f t="shared" si="0"/>
        <v>243.81</v>
      </c>
      <c r="N12" s="401">
        <v>0</v>
      </c>
      <c r="O12" s="401">
        <v>0</v>
      </c>
      <c r="P12" s="401">
        <f t="shared" si="1"/>
        <v>0</v>
      </c>
      <c r="Q12" s="401">
        <v>0</v>
      </c>
      <c r="R12" s="401">
        <v>0</v>
      </c>
      <c r="S12" s="401">
        <f t="shared" si="2"/>
        <v>0</v>
      </c>
      <c r="T12" s="401">
        <v>0</v>
      </c>
      <c r="U12" s="401">
        <v>0</v>
      </c>
      <c r="V12" s="401">
        <f t="shared" si="3"/>
        <v>0</v>
      </c>
      <c r="W12" s="397"/>
      <c r="X12" s="401">
        <v>0</v>
      </c>
      <c r="Y12" s="401">
        <v>0</v>
      </c>
      <c r="Z12" s="401">
        <v>0</v>
      </c>
      <c r="AA12" s="398"/>
      <c r="AB12" s="401">
        <f t="shared" si="4"/>
        <v>516.08999999999992</v>
      </c>
    </row>
    <row r="13" spans="1:28" s="405" customFormat="1" ht="24.75" customHeight="1">
      <c r="A13" s="283" t="s">
        <v>520</v>
      </c>
      <c r="B13" s="565" t="s">
        <v>552</v>
      </c>
      <c r="C13" s="283" t="s">
        <v>570</v>
      </c>
      <c r="D13" s="323" t="s">
        <v>571</v>
      </c>
      <c r="E13" s="326">
        <v>1</v>
      </c>
      <c r="F13" s="330">
        <v>225124</v>
      </c>
      <c r="G13" s="328" t="s">
        <v>761</v>
      </c>
      <c r="H13" s="401">
        <v>0</v>
      </c>
      <c r="I13" s="401">
        <v>437.12</v>
      </c>
      <c r="J13" s="401">
        <v>0</v>
      </c>
      <c r="K13" s="401">
        <v>247.73</v>
      </c>
      <c r="L13" s="401">
        <v>0</v>
      </c>
      <c r="M13" s="401">
        <f t="shared" si="0"/>
        <v>247.73</v>
      </c>
      <c r="N13" s="401">
        <v>0</v>
      </c>
      <c r="O13" s="401">
        <v>0</v>
      </c>
      <c r="P13" s="401">
        <f t="shared" si="1"/>
        <v>0</v>
      </c>
      <c r="Q13" s="401">
        <v>0</v>
      </c>
      <c r="R13" s="401">
        <v>0</v>
      </c>
      <c r="S13" s="401">
        <f t="shared" si="2"/>
        <v>0</v>
      </c>
      <c r="T13" s="401">
        <v>0</v>
      </c>
      <c r="U13" s="401">
        <v>0</v>
      </c>
      <c r="V13" s="401">
        <f t="shared" si="3"/>
        <v>0</v>
      </c>
      <c r="W13" s="397"/>
      <c r="X13" s="401">
        <v>0</v>
      </c>
      <c r="Y13" s="401">
        <v>0</v>
      </c>
      <c r="Z13" s="401">
        <v>0</v>
      </c>
      <c r="AA13" s="398"/>
      <c r="AB13" s="401">
        <f t="shared" si="4"/>
        <v>684.85</v>
      </c>
    </row>
    <row r="14" spans="1:28" s="405" customFormat="1" ht="24.75" customHeight="1">
      <c r="A14" s="283" t="s">
        <v>520</v>
      </c>
      <c r="B14" s="565" t="s">
        <v>552</v>
      </c>
      <c r="C14" s="283" t="s">
        <v>744</v>
      </c>
      <c r="D14" s="323" t="s">
        <v>745</v>
      </c>
      <c r="E14" s="326">
        <v>3</v>
      </c>
      <c r="F14" s="330">
        <v>782320</v>
      </c>
      <c r="G14" s="328" t="s">
        <v>761</v>
      </c>
      <c r="H14" s="401">
        <v>0</v>
      </c>
      <c r="I14" s="401">
        <v>151.32</v>
      </c>
      <c r="J14" s="401">
        <v>0</v>
      </c>
      <c r="K14" s="401">
        <v>247.73</v>
      </c>
      <c r="L14" s="401">
        <v>32.549999999999997</v>
      </c>
      <c r="M14" s="401">
        <f t="shared" si="0"/>
        <v>215.18</v>
      </c>
      <c r="N14" s="401">
        <v>0</v>
      </c>
      <c r="O14" s="401">
        <v>0</v>
      </c>
      <c r="P14" s="401">
        <f t="shared" si="1"/>
        <v>0</v>
      </c>
      <c r="Q14" s="401">
        <v>0</v>
      </c>
      <c r="R14" s="401">
        <v>0</v>
      </c>
      <c r="S14" s="401">
        <f t="shared" si="2"/>
        <v>0</v>
      </c>
      <c r="T14" s="401">
        <v>0</v>
      </c>
      <c r="U14" s="401">
        <f t="shared" ref="U14" si="5">S14-T14</f>
        <v>0</v>
      </c>
      <c r="V14" s="401">
        <f t="shared" si="3"/>
        <v>0</v>
      </c>
      <c r="W14" s="397"/>
      <c r="X14" s="401">
        <f t="shared" ref="X14" si="6">V14-W14</f>
        <v>0</v>
      </c>
      <c r="Y14" s="401">
        <f t="shared" ref="Y14" si="7">W14-X14</f>
        <v>0</v>
      </c>
      <c r="Z14" s="401">
        <f t="shared" ref="Z14" si="8">X14-Y14</f>
        <v>0</v>
      </c>
      <c r="AA14" s="398"/>
      <c r="AB14" s="401">
        <f t="shared" si="4"/>
        <v>366.5</v>
      </c>
    </row>
    <row r="15" spans="1:28" s="405" customFormat="1" ht="24.75" customHeight="1">
      <c r="A15" s="283" t="s">
        <v>520</v>
      </c>
      <c r="B15" s="565" t="s">
        <v>552</v>
      </c>
      <c r="C15" s="283" t="s">
        <v>572</v>
      </c>
      <c r="D15" s="323" t="s">
        <v>573</v>
      </c>
      <c r="E15" s="326">
        <v>3</v>
      </c>
      <c r="F15" s="327">
        <v>422105</v>
      </c>
      <c r="G15" s="328" t="s">
        <v>761</v>
      </c>
      <c r="H15" s="401">
        <v>0</v>
      </c>
      <c r="I15" s="401">
        <v>123.7</v>
      </c>
      <c r="J15" s="401">
        <v>0</v>
      </c>
      <c r="K15" s="401">
        <v>247.73</v>
      </c>
      <c r="L15" s="401">
        <v>26.4</v>
      </c>
      <c r="M15" s="401">
        <f t="shared" si="0"/>
        <v>221.32999999999998</v>
      </c>
      <c r="N15" s="401">
        <v>0</v>
      </c>
      <c r="O15" s="401">
        <v>0</v>
      </c>
      <c r="P15" s="401">
        <f t="shared" si="1"/>
        <v>0</v>
      </c>
      <c r="Q15" s="401">
        <v>252.28</v>
      </c>
      <c r="R15" s="401">
        <v>79.2</v>
      </c>
      <c r="S15" s="401">
        <f t="shared" si="2"/>
        <v>173.07999999999998</v>
      </c>
      <c r="T15" s="401">
        <v>0</v>
      </c>
      <c r="U15" s="401">
        <v>0</v>
      </c>
      <c r="V15" s="401">
        <f t="shared" si="3"/>
        <v>0</v>
      </c>
      <c r="W15" s="397"/>
      <c r="X15" s="401">
        <v>0</v>
      </c>
      <c r="Y15" s="401">
        <v>0</v>
      </c>
      <c r="Z15" s="401">
        <v>0</v>
      </c>
      <c r="AA15" s="398"/>
      <c r="AB15" s="401">
        <f t="shared" si="4"/>
        <v>518.11</v>
      </c>
    </row>
    <row r="16" spans="1:28" s="405" customFormat="1" ht="24.75" customHeight="1">
      <c r="A16" s="283" t="s">
        <v>520</v>
      </c>
      <c r="B16" s="565" t="s">
        <v>552</v>
      </c>
      <c r="C16" s="283" t="s">
        <v>574</v>
      </c>
      <c r="D16" s="323" t="s">
        <v>575</v>
      </c>
      <c r="E16" s="326">
        <v>2</v>
      </c>
      <c r="F16" s="327">
        <v>223505</v>
      </c>
      <c r="G16" s="328" t="s">
        <v>761</v>
      </c>
      <c r="H16" s="401">
        <v>0</v>
      </c>
      <c r="I16" s="401">
        <v>402.07</v>
      </c>
      <c r="J16" s="401">
        <v>0</v>
      </c>
      <c r="K16" s="401">
        <v>247.73</v>
      </c>
      <c r="L16" s="401">
        <v>0.13</v>
      </c>
      <c r="M16" s="401">
        <f t="shared" si="0"/>
        <v>247.6</v>
      </c>
      <c r="N16" s="401">
        <v>0</v>
      </c>
      <c r="O16" s="401">
        <v>0</v>
      </c>
      <c r="P16" s="401">
        <f t="shared" si="1"/>
        <v>0</v>
      </c>
      <c r="Q16" s="401">
        <v>0</v>
      </c>
      <c r="R16" s="401">
        <v>0</v>
      </c>
      <c r="S16" s="401">
        <f t="shared" si="2"/>
        <v>0</v>
      </c>
      <c r="T16" s="401">
        <v>0</v>
      </c>
      <c r="U16" s="401">
        <v>0</v>
      </c>
      <c r="V16" s="401">
        <f t="shared" si="3"/>
        <v>0</v>
      </c>
      <c r="W16" s="397"/>
      <c r="X16" s="401">
        <v>0</v>
      </c>
      <c r="Y16" s="401">
        <v>0</v>
      </c>
      <c r="Z16" s="401">
        <v>0</v>
      </c>
      <c r="AA16" s="398"/>
      <c r="AB16" s="401">
        <f t="shared" si="4"/>
        <v>649.66999999999996</v>
      </c>
    </row>
    <row r="17" spans="1:28" s="405" customFormat="1" ht="24.75" customHeight="1">
      <c r="A17" s="283" t="s">
        <v>520</v>
      </c>
      <c r="B17" s="565" t="s">
        <v>552</v>
      </c>
      <c r="C17" s="283" t="s">
        <v>576</v>
      </c>
      <c r="D17" s="323" t="s">
        <v>577</v>
      </c>
      <c r="E17" s="326">
        <v>2</v>
      </c>
      <c r="F17" s="327">
        <v>322205</v>
      </c>
      <c r="G17" s="328" t="s">
        <v>761</v>
      </c>
      <c r="H17" s="401">
        <v>0</v>
      </c>
      <c r="I17" s="401">
        <v>152.59</v>
      </c>
      <c r="J17" s="401">
        <v>0</v>
      </c>
      <c r="K17" s="401">
        <v>247.73</v>
      </c>
      <c r="L17" s="401">
        <v>27.99</v>
      </c>
      <c r="M17" s="401">
        <f t="shared" si="0"/>
        <v>219.73999999999998</v>
      </c>
      <c r="N17" s="401">
        <v>0</v>
      </c>
      <c r="O17" s="401">
        <v>0</v>
      </c>
      <c r="P17" s="401">
        <f t="shared" si="1"/>
        <v>0</v>
      </c>
      <c r="Q17" s="401">
        <v>84.09</v>
      </c>
      <c r="R17" s="401">
        <v>83.97</v>
      </c>
      <c r="S17" s="401">
        <f t="shared" si="2"/>
        <v>0.12000000000000455</v>
      </c>
      <c r="T17" s="401">
        <v>77.55</v>
      </c>
      <c r="U17" s="401">
        <v>0</v>
      </c>
      <c r="V17" s="401">
        <f t="shared" si="3"/>
        <v>77.55</v>
      </c>
      <c r="W17" s="397" t="s">
        <v>739</v>
      </c>
      <c r="X17" s="401">
        <v>0</v>
      </c>
      <c r="Y17" s="401">
        <v>0</v>
      </c>
      <c r="Z17" s="401">
        <v>0</v>
      </c>
      <c r="AA17" s="398"/>
      <c r="AB17" s="401">
        <f t="shared" si="4"/>
        <v>450</v>
      </c>
    </row>
    <row r="18" spans="1:28" s="405" customFormat="1" ht="24.75" customHeight="1">
      <c r="A18" s="283" t="s">
        <v>520</v>
      </c>
      <c r="B18" s="565" t="s">
        <v>552</v>
      </c>
      <c r="C18" s="283" t="s">
        <v>578</v>
      </c>
      <c r="D18" s="323" t="s">
        <v>579</v>
      </c>
      <c r="E18" s="326">
        <v>3</v>
      </c>
      <c r="F18" s="327">
        <v>514320</v>
      </c>
      <c r="G18" s="328" t="s">
        <v>761</v>
      </c>
      <c r="H18" s="401">
        <v>0</v>
      </c>
      <c r="I18" s="401">
        <v>151.26</v>
      </c>
      <c r="J18" s="401">
        <v>0</v>
      </c>
      <c r="K18" s="401">
        <v>247.73</v>
      </c>
      <c r="L18" s="401">
        <v>26.4</v>
      </c>
      <c r="M18" s="401">
        <f t="shared" si="0"/>
        <v>221.32999999999998</v>
      </c>
      <c r="N18" s="401">
        <v>0</v>
      </c>
      <c r="O18" s="401">
        <v>0</v>
      </c>
      <c r="P18" s="401">
        <f t="shared" si="1"/>
        <v>0</v>
      </c>
      <c r="Q18" s="401">
        <v>134.55000000000001</v>
      </c>
      <c r="R18" s="401">
        <v>79.2</v>
      </c>
      <c r="S18" s="401">
        <f t="shared" si="2"/>
        <v>55.350000000000009</v>
      </c>
      <c r="T18" s="401">
        <v>0</v>
      </c>
      <c r="U18" s="401">
        <v>0</v>
      </c>
      <c r="V18" s="401">
        <f t="shared" si="3"/>
        <v>0</v>
      </c>
      <c r="W18" s="397"/>
      <c r="X18" s="401">
        <v>0</v>
      </c>
      <c r="Y18" s="401">
        <v>0</v>
      </c>
      <c r="Z18" s="401">
        <v>0</v>
      </c>
      <c r="AA18" s="398"/>
      <c r="AB18" s="401">
        <f t="shared" si="4"/>
        <v>427.94</v>
      </c>
    </row>
    <row r="19" spans="1:28" s="405" customFormat="1" ht="24.75" customHeight="1">
      <c r="A19" s="283" t="s">
        <v>520</v>
      </c>
      <c r="B19" s="565" t="s">
        <v>552</v>
      </c>
      <c r="C19" s="283" t="s">
        <v>674</v>
      </c>
      <c r="D19" s="323" t="s">
        <v>673</v>
      </c>
      <c r="E19" s="326">
        <v>3</v>
      </c>
      <c r="F19" s="327">
        <v>514320</v>
      </c>
      <c r="G19" s="328" t="s">
        <v>761</v>
      </c>
      <c r="H19" s="401">
        <v>0</v>
      </c>
      <c r="I19" s="401">
        <v>140.49</v>
      </c>
      <c r="J19" s="401">
        <v>0</v>
      </c>
      <c r="K19" s="401">
        <v>247.73</v>
      </c>
      <c r="L19" s="401">
        <v>26.4</v>
      </c>
      <c r="M19" s="401">
        <f t="shared" si="0"/>
        <v>221.32999999999998</v>
      </c>
      <c r="N19" s="401">
        <v>0</v>
      </c>
      <c r="O19" s="401">
        <v>0</v>
      </c>
      <c r="P19" s="401">
        <v>0</v>
      </c>
      <c r="Q19" s="401">
        <v>134.55000000000001</v>
      </c>
      <c r="R19" s="401">
        <v>79.2</v>
      </c>
      <c r="S19" s="401">
        <f t="shared" si="2"/>
        <v>55.350000000000009</v>
      </c>
      <c r="T19" s="401">
        <v>0</v>
      </c>
      <c r="U19" s="401">
        <v>0</v>
      </c>
      <c r="V19" s="401">
        <f t="shared" si="3"/>
        <v>0</v>
      </c>
      <c r="W19" s="397"/>
      <c r="X19" s="401">
        <v>0</v>
      </c>
      <c r="Y19" s="401">
        <v>0</v>
      </c>
      <c r="Z19" s="401">
        <v>0</v>
      </c>
      <c r="AA19" s="398"/>
      <c r="AB19" s="401">
        <f t="shared" si="4"/>
        <v>417.17</v>
      </c>
    </row>
    <row r="20" spans="1:28" s="405" customFormat="1" ht="24.75" customHeight="1">
      <c r="A20" s="283" t="s">
        <v>520</v>
      </c>
      <c r="B20" s="565" t="s">
        <v>552</v>
      </c>
      <c r="C20" s="283" t="s">
        <v>746</v>
      </c>
      <c r="D20" s="323" t="s">
        <v>747</v>
      </c>
      <c r="E20" s="326">
        <v>3</v>
      </c>
      <c r="F20" s="327">
        <v>514320</v>
      </c>
      <c r="G20" s="328" t="s">
        <v>761</v>
      </c>
      <c r="H20" s="401">
        <v>0</v>
      </c>
      <c r="I20" s="401">
        <v>126.72</v>
      </c>
      <c r="J20" s="401">
        <v>0</v>
      </c>
      <c r="K20" s="401">
        <v>247.73</v>
      </c>
      <c r="L20" s="401">
        <v>26.4</v>
      </c>
      <c r="M20" s="401">
        <f t="shared" si="0"/>
        <v>221.32999999999998</v>
      </c>
      <c r="N20" s="401">
        <v>0</v>
      </c>
      <c r="O20" s="401">
        <v>0</v>
      </c>
      <c r="P20" s="401">
        <v>0</v>
      </c>
      <c r="Q20" s="401">
        <v>298.42</v>
      </c>
      <c r="R20" s="401">
        <v>79.2</v>
      </c>
      <c r="S20" s="401">
        <f t="shared" si="2"/>
        <v>219.22000000000003</v>
      </c>
      <c r="T20" s="401">
        <v>0</v>
      </c>
      <c r="U20" s="401">
        <v>0</v>
      </c>
      <c r="V20" s="401">
        <f t="shared" si="3"/>
        <v>0</v>
      </c>
      <c r="W20" s="397"/>
      <c r="X20" s="401">
        <v>0</v>
      </c>
      <c r="Y20" s="401">
        <v>0</v>
      </c>
      <c r="Z20" s="401">
        <v>0</v>
      </c>
      <c r="AA20" s="398"/>
      <c r="AB20" s="401">
        <f t="shared" si="4"/>
        <v>567.27</v>
      </c>
    </row>
    <row r="21" spans="1:28" s="405" customFormat="1" ht="24.75" customHeight="1">
      <c r="A21" s="283" t="s">
        <v>520</v>
      </c>
      <c r="B21" s="565" t="s">
        <v>552</v>
      </c>
      <c r="C21" s="283" t="s">
        <v>580</v>
      </c>
      <c r="D21" s="323" t="s">
        <v>581</v>
      </c>
      <c r="E21" s="326">
        <v>2</v>
      </c>
      <c r="F21" s="330">
        <v>223505</v>
      </c>
      <c r="G21" s="328" t="s">
        <v>761</v>
      </c>
      <c r="H21" s="401">
        <v>0</v>
      </c>
      <c r="I21" s="401">
        <v>241.56</v>
      </c>
      <c r="J21" s="401">
        <v>0</v>
      </c>
      <c r="K21" s="401">
        <v>247.73</v>
      </c>
      <c r="L21" s="401">
        <v>3.92</v>
      </c>
      <c r="M21" s="401">
        <f t="shared" si="0"/>
        <v>243.81</v>
      </c>
      <c r="N21" s="401">
        <v>0</v>
      </c>
      <c r="O21" s="401">
        <v>0</v>
      </c>
      <c r="P21" s="401">
        <f t="shared" si="1"/>
        <v>0</v>
      </c>
      <c r="Q21" s="401">
        <v>0</v>
      </c>
      <c r="R21" s="401">
        <v>0</v>
      </c>
      <c r="S21" s="401">
        <f t="shared" si="2"/>
        <v>0</v>
      </c>
      <c r="T21" s="401">
        <v>0</v>
      </c>
      <c r="U21" s="401">
        <v>0</v>
      </c>
      <c r="V21" s="401">
        <f t="shared" si="3"/>
        <v>0</v>
      </c>
      <c r="W21" s="397"/>
      <c r="X21" s="401">
        <v>0</v>
      </c>
      <c r="Y21" s="401">
        <v>0</v>
      </c>
      <c r="Z21" s="401">
        <v>0</v>
      </c>
      <c r="AA21" s="398"/>
      <c r="AB21" s="401">
        <f t="shared" si="4"/>
        <v>485.37</v>
      </c>
    </row>
    <row r="22" spans="1:28" s="405" customFormat="1" ht="24.75" customHeight="1">
      <c r="A22" s="283" t="s">
        <v>520</v>
      </c>
      <c r="B22" s="565" t="s">
        <v>552</v>
      </c>
      <c r="C22" s="283" t="s">
        <v>582</v>
      </c>
      <c r="D22" s="323" t="s">
        <v>583</v>
      </c>
      <c r="E22" s="326">
        <v>3</v>
      </c>
      <c r="F22" s="330">
        <v>782320</v>
      </c>
      <c r="G22" s="328" t="s">
        <v>761</v>
      </c>
      <c r="H22" s="401">
        <v>0</v>
      </c>
      <c r="I22" s="401">
        <v>171</v>
      </c>
      <c r="J22" s="401">
        <v>0</v>
      </c>
      <c r="K22" s="401">
        <v>247.73</v>
      </c>
      <c r="L22" s="401">
        <v>32.549999999999997</v>
      </c>
      <c r="M22" s="401">
        <f t="shared" si="0"/>
        <v>215.18</v>
      </c>
      <c r="N22" s="401">
        <v>0</v>
      </c>
      <c r="O22" s="401">
        <v>0</v>
      </c>
      <c r="P22" s="401">
        <f t="shared" si="1"/>
        <v>0</v>
      </c>
      <c r="Q22" s="401">
        <v>0</v>
      </c>
      <c r="R22" s="401">
        <v>0</v>
      </c>
      <c r="S22" s="401">
        <f t="shared" si="2"/>
        <v>0</v>
      </c>
      <c r="T22" s="401">
        <v>0</v>
      </c>
      <c r="U22" s="401">
        <v>0</v>
      </c>
      <c r="V22" s="401">
        <f t="shared" si="3"/>
        <v>0</v>
      </c>
      <c r="W22" s="397"/>
      <c r="X22" s="401">
        <v>0</v>
      </c>
      <c r="Y22" s="401">
        <v>0</v>
      </c>
      <c r="Z22" s="401">
        <v>0</v>
      </c>
      <c r="AA22" s="398"/>
      <c r="AB22" s="401">
        <f t="shared" si="4"/>
        <v>386.18</v>
      </c>
    </row>
    <row r="23" spans="1:28" s="405" customFormat="1" ht="24.75" customHeight="1">
      <c r="A23" s="283" t="s">
        <v>520</v>
      </c>
      <c r="B23" s="565" t="s">
        <v>552</v>
      </c>
      <c r="C23" s="283" t="s">
        <v>584</v>
      </c>
      <c r="D23" s="323" t="s">
        <v>585</v>
      </c>
      <c r="E23" s="326">
        <v>2</v>
      </c>
      <c r="F23" s="327">
        <v>223505</v>
      </c>
      <c r="G23" s="328" t="s">
        <v>761</v>
      </c>
      <c r="H23" s="401">
        <v>0</v>
      </c>
      <c r="I23" s="401">
        <v>322.07</v>
      </c>
      <c r="J23" s="401">
        <v>0</v>
      </c>
      <c r="K23" s="401">
        <v>247.73</v>
      </c>
      <c r="L23" s="401">
        <v>0.26</v>
      </c>
      <c r="M23" s="401">
        <f t="shared" si="0"/>
        <v>247.47</v>
      </c>
      <c r="N23" s="401">
        <v>0</v>
      </c>
      <c r="O23" s="401">
        <v>0</v>
      </c>
      <c r="P23" s="401">
        <f t="shared" si="1"/>
        <v>0</v>
      </c>
      <c r="Q23" s="401">
        <v>0</v>
      </c>
      <c r="R23" s="401">
        <v>0</v>
      </c>
      <c r="S23" s="401">
        <f t="shared" si="2"/>
        <v>0</v>
      </c>
      <c r="T23" s="401">
        <v>0</v>
      </c>
      <c r="U23" s="401">
        <v>0</v>
      </c>
      <c r="V23" s="401">
        <f t="shared" si="3"/>
        <v>0</v>
      </c>
      <c r="W23" s="397"/>
      <c r="X23" s="401">
        <v>0</v>
      </c>
      <c r="Y23" s="401">
        <v>0</v>
      </c>
      <c r="Z23" s="401">
        <v>0</v>
      </c>
      <c r="AA23" s="398"/>
      <c r="AB23" s="401">
        <f t="shared" si="4"/>
        <v>569.54</v>
      </c>
    </row>
    <row r="24" spans="1:28" s="405" customFormat="1" ht="24.75" customHeight="1">
      <c r="A24" s="283" t="s">
        <v>520</v>
      </c>
      <c r="B24" s="565" t="s">
        <v>552</v>
      </c>
      <c r="C24" s="283" t="s">
        <v>725</v>
      </c>
      <c r="D24" s="323" t="s">
        <v>724</v>
      </c>
      <c r="E24" s="326">
        <v>3</v>
      </c>
      <c r="F24" s="327">
        <v>514320</v>
      </c>
      <c r="G24" s="328" t="s">
        <v>761</v>
      </c>
      <c r="H24" s="401">
        <v>0</v>
      </c>
      <c r="I24" s="401">
        <v>146.76</v>
      </c>
      <c r="J24" s="401">
        <v>0</v>
      </c>
      <c r="K24" s="401">
        <v>247.73</v>
      </c>
      <c r="L24" s="401">
        <v>26.4</v>
      </c>
      <c r="M24" s="401">
        <f t="shared" si="0"/>
        <v>221.32999999999998</v>
      </c>
      <c r="N24" s="401">
        <v>0</v>
      </c>
      <c r="O24" s="401">
        <v>0</v>
      </c>
      <c r="P24" s="401">
        <f t="shared" si="1"/>
        <v>0</v>
      </c>
      <c r="Q24" s="401">
        <v>0</v>
      </c>
      <c r="R24" s="401">
        <v>0</v>
      </c>
      <c r="S24" s="401">
        <f t="shared" si="2"/>
        <v>0</v>
      </c>
      <c r="T24" s="401">
        <v>77.569999999999993</v>
      </c>
      <c r="U24" s="401">
        <v>0</v>
      </c>
      <c r="V24" s="401">
        <f t="shared" si="3"/>
        <v>77.569999999999993</v>
      </c>
      <c r="W24" s="397" t="s">
        <v>739</v>
      </c>
      <c r="X24" s="401">
        <v>0</v>
      </c>
      <c r="Y24" s="401">
        <v>0</v>
      </c>
      <c r="Z24" s="401">
        <v>0</v>
      </c>
      <c r="AA24" s="398"/>
      <c r="AB24" s="401">
        <f t="shared" si="4"/>
        <v>445.65999999999997</v>
      </c>
    </row>
    <row r="25" spans="1:28" s="405" customFormat="1" ht="24.75" customHeight="1">
      <c r="A25" s="283" t="s">
        <v>520</v>
      </c>
      <c r="B25" s="565" t="s">
        <v>552</v>
      </c>
      <c r="C25" s="283" t="s">
        <v>586</v>
      </c>
      <c r="D25" s="323" t="s">
        <v>587</v>
      </c>
      <c r="E25" s="326">
        <v>2</v>
      </c>
      <c r="F25" s="330">
        <v>223505</v>
      </c>
      <c r="G25" s="328" t="s">
        <v>761</v>
      </c>
      <c r="H25" s="401">
        <v>0</v>
      </c>
      <c r="I25" s="401">
        <v>241.56</v>
      </c>
      <c r="J25" s="401">
        <v>0</v>
      </c>
      <c r="K25" s="401">
        <v>247.73</v>
      </c>
      <c r="L25" s="401">
        <v>3.92</v>
      </c>
      <c r="M25" s="401">
        <f t="shared" si="0"/>
        <v>243.81</v>
      </c>
      <c r="N25" s="401">
        <v>0</v>
      </c>
      <c r="O25" s="401">
        <v>0</v>
      </c>
      <c r="P25" s="401">
        <f t="shared" si="1"/>
        <v>0</v>
      </c>
      <c r="Q25" s="401">
        <v>0</v>
      </c>
      <c r="R25" s="401">
        <v>0</v>
      </c>
      <c r="S25" s="401">
        <f t="shared" si="2"/>
        <v>0</v>
      </c>
      <c r="T25" s="401">
        <v>120.26</v>
      </c>
      <c r="U25" s="401">
        <v>0</v>
      </c>
      <c r="V25" s="401">
        <f t="shared" si="3"/>
        <v>120.26</v>
      </c>
      <c r="W25" s="397" t="s">
        <v>739</v>
      </c>
      <c r="X25" s="401">
        <v>0</v>
      </c>
      <c r="Y25" s="401">
        <v>0</v>
      </c>
      <c r="Z25" s="401">
        <v>0</v>
      </c>
      <c r="AA25" s="398"/>
      <c r="AB25" s="401">
        <f t="shared" si="4"/>
        <v>605.63</v>
      </c>
    </row>
    <row r="26" spans="1:28" s="405" customFormat="1" ht="24.75" customHeight="1">
      <c r="A26" s="283" t="s">
        <v>520</v>
      </c>
      <c r="B26" s="565" t="s">
        <v>552</v>
      </c>
      <c r="C26" s="283" t="s">
        <v>588</v>
      </c>
      <c r="D26" s="323" t="s">
        <v>589</v>
      </c>
      <c r="E26" s="326">
        <v>2</v>
      </c>
      <c r="F26" s="330">
        <v>223405</v>
      </c>
      <c r="G26" s="328" t="s">
        <v>761</v>
      </c>
      <c r="H26" s="401">
        <v>0</v>
      </c>
      <c r="I26" s="401">
        <v>331.07</v>
      </c>
      <c r="J26" s="401">
        <v>0</v>
      </c>
      <c r="K26" s="401">
        <v>247.73</v>
      </c>
      <c r="L26" s="401">
        <v>18.71</v>
      </c>
      <c r="M26" s="401">
        <f t="shared" si="0"/>
        <v>229.01999999999998</v>
      </c>
      <c r="N26" s="401">
        <v>0</v>
      </c>
      <c r="O26" s="401">
        <v>0</v>
      </c>
      <c r="P26" s="401">
        <f t="shared" si="1"/>
        <v>0</v>
      </c>
      <c r="Q26" s="401">
        <v>0</v>
      </c>
      <c r="R26" s="401">
        <v>0</v>
      </c>
      <c r="S26" s="401">
        <f t="shared" ref="S26:S53" si="9">Q26-R26</f>
        <v>0</v>
      </c>
      <c r="T26" s="401">
        <v>0</v>
      </c>
      <c r="U26" s="401">
        <v>0</v>
      </c>
      <c r="V26" s="401">
        <f t="shared" si="3"/>
        <v>0</v>
      </c>
      <c r="W26" s="397"/>
      <c r="X26" s="401">
        <v>0</v>
      </c>
      <c r="Y26" s="401">
        <v>0</v>
      </c>
      <c r="Z26" s="401">
        <v>0</v>
      </c>
      <c r="AA26" s="398"/>
      <c r="AB26" s="401">
        <f t="shared" ref="AB26:AB53" si="10">SUM(Z26,V26,S26,P26,M26,J26,I26)</f>
        <v>560.08999999999992</v>
      </c>
    </row>
    <row r="27" spans="1:28" s="405" customFormat="1" ht="24.75" customHeight="1">
      <c r="A27" s="283" t="s">
        <v>520</v>
      </c>
      <c r="B27" s="565" t="s">
        <v>552</v>
      </c>
      <c r="C27" s="283" t="s">
        <v>764</v>
      </c>
      <c r="D27" s="323" t="s">
        <v>765</v>
      </c>
      <c r="E27" s="326">
        <v>2</v>
      </c>
      <c r="F27" s="330">
        <v>223505</v>
      </c>
      <c r="G27" s="328" t="s">
        <v>761</v>
      </c>
      <c r="H27" s="401">
        <v>0</v>
      </c>
      <c r="I27" s="401">
        <v>217.4</v>
      </c>
      <c r="J27" s="401">
        <v>0</v>
      </c>
      <c r="K27" s="401">
        <v>247.73</v>
      </c>
      <c r="L27" s="401">
        <v>3.53</v>
      </c>
      <c r="M27" s="401">
        <f t="shared" si="0"/>
        <v>244.2</v>
      </c>
      <c r="N27" s="401">
        <v>0</v>
      </c>
      <c r="O27" s="401">
        <v>0</v>
      </c>
      <c r="P27" s="401">
        <f t="shared" si="1"/>
        <v>0</v>
      </c>
      <c r="Q27" s="401">
        <v>168.18</v>
      </c>
      <c r="R27" s="401">
        <v>156.72</v>
      </c>
      <c r="S27" s="401">
        <f t="shared" si="9"/>
        <v>11.460000000000008</v>
      </c>
      <c r="T27" s="401">
        <v>0</v>
      </c>
      <c r="U27" s="401">
        <v>0</v>
      </c>
      <c r="V27" s="401">
        <f t="shared" si="3"/>
        <v>0</v>
      </c>
      <c r="W27" s="397"/>
      <c r="X27" s="401">
        <v>0</v>
      </c>
      <c r="Y27" s="401">
        <v>0</v>
      </c>
      <c r="Z27" s="401">
        <v>0</v>
      </c>
      <c r="AA27" s="398"/>
      <c r="AB27" s="401">
        <f t="shared" si="10"/>
        <v>473.06</v>
      </c>
    </row>
    <row r="28" spans="1:28" s="405" customFormat="1" ht="24.75" customHeight="1">
      <c r="A28" s="283" t="s">
        <v>520</v>
      </c>
      <c r="B28" s="565" t="s">
        <v>552</v>
      </c>
      <c r="C28" s="283" t="s">
        <v>590</v>
      </c>
      <c r="D28" s="323" t="s">
        <v>591</v>
      </c>
      <c r="E28" s="326">
        <v>2</v>
      </c>
      <c r="F28" s="327">
        <v>322205</v>
      </c>
      <c r="G28" s="328" t="s">
        <v>761</v>
      </c>
      <c r="H28" s="401">
        <v>0</v>
      </c>
      <c r="I28" s="401">
        <v>167.82</v>
      </c>
      <c r="J28" s="401">
        <v>0</v>
      </c>
      <c r="K28" s="401">
        <v>247.73</v>
      </c>
      <c r="L28" s="401">
        <v>27.99</v>
      </c>
      <c r="M28" s="401">
        <f t="shared" si="0"/>
        <v>219.73999999999998</v>
      </c>
      <c r="N28" s="401">
        <v>0</v>
      </c>
      <c r="O28" s="401">
        <v>0</v>
      </c>
      <c r="P28" s="401">
        <v>0</v>
      </c>
      <c r="Q28" s="401">
        <v>0</v>
      </c>
      <c r="R28" s="401">
        <v>0</v>
      </c>
      <c r="S28" s="401">
        <f t="shared" si="9"/>
        <v>0</v>
      </c>
      <c r="T28" s="401">
        <v>0</v>
      </c>
      <c r="U28" s="401">
        <v>0</v>
      </c>
      <c r="V28" s="401">
        <f t="shared" si="3"/>
        <v>0</v>
      </c>
      <c r="W28" s="397"/>
      <c r="X28" s="401">
        <v>0</v>
      </c>
      <c r="Y28" s="401">
        <v>0</v>
      </c>
      <c r="Z28" s="401">
        <v>0</v>
      </c>
      <c r="AA28" s="398"/>
      <c r="AB28" s="401">
        <f t="shared" si="10"/>
        <v>387.55999999999995</v>
      </c>
    </row>
    <row r="29" spans="1:28" s="405" customFormat="1" ht="24.75" customHeight="1">
      <c r="A29" s="283" t="s">
        <v>520</v>
      </c>
      <c r="B29" s="565" t="s">
        <v>552</v>
      </c>
      <c r="C29" s="283" t="s">
        <v>592</v>
      </c>
      <c r="D29" s="323" t="s">
        <v>726</v>
      </c>
      <c r="E29" s="326">
        <v>3</v>
      </c>
      <c r="F29" s="330">
        <v>411010</v>
      </c>
      <c r="G29" s="328" t="s">
        <v>761</v>
      </c>
      <c r="H29" s="401">
        <v>0</v>
      </c>
      <c r="I29" s="401">
        <v>59.58</v>
      </c>
      <c r="J29" s="401">
        <v>0</v>
      </c>
      <c r="K29" s="401">
        <v>247.73</v>
      </c>
      <c r="L29" s="401">
        <v>14.9</v>
      </c>
      <c r="M29" s="401">
        <f t="shared" si="0"/>
        <v>232.82999999999998</v>
      </c>
      <c r="N29" s="401">
        <v>0</v>
      </c>
      <c r="O29" s="401">
        <v>0</v>
      </c>
      <c r="P29" s="401">
        <v>0</v>
      </c>
      <c r="Q29" s="401">
        <v>0</v>
      </c>
      <c r="R29" s="401">
        <v>0</v>
      </c>
      <c r="S29" s="401">
        <f t="shared" si="9"/>
        <v>0</v>
      </c>
      <c r="T29" s="401">
        <v>0</v>
      </c>
      <c r="U29" s="401">
        <v>0</v>
      </c>
      <c r="V29" s="401">
        <f t="shared" si="3"/>
        <v>0</v>
      </c>
      <c r="W29" s="397"/>
      <c r="X29" s="401">
        <v>0</v>
      </c>
      <c r="Y29" s="401">
        <v>0</v>
      </c>
      <c r="Z29" s="401">
        <v>0</v>
      </c>
      <c r="AA29" s="398"/>
      <c r="AB29" s="401">
        <f t="shared" si="10"/>
        <v>292.40999999999997</v>
      </c>
    </row>
    <row r="30" spans="1:28" s="405" customFormat="1" ht="24.75" customHeight="1">
      <c r="A30" s="283" t="s">
        <v>520</v>
      </c>
      <c r="B30" s="565" t="s">
        <v>552</v>
      </c>
      <c r="C30" s="283" t="s">
        <v>593</v>
      </c>
      <c r="D30" s="323" t="s">
        <v>594</v>
      </c>
      <c r="E30" s="326">
        <v>3</v>
      </c>
      <c r="F30" s="330">
        <v>517420</v>
      </c>
      <c r="G30" s="328" t="s">
        <v>761</v>
      </c>
      <c r="H30" s="401">
        <v>0</v>
      </c>
      <c r="I30" s="401">
        <v>147.02000000000001</v>
      </c>
      <c r="J30" s="401">
        <v>0</v>
      </c>
      <c r="K30" s="401">
        <v>247.73</v>
      </c>
      <c r="L30" s="401">
        <v>26.4</v>
      </c>
      <c r="M30" s="401">
        <f t="shared" si="0"/>
        <v>221.32999999999998</v>
      </c>
      <c r="N30" s="401">
        <v>0</v>
      </c>
      <c r="O30" s="401">
        <v>0</v>
      </c>
      <c r="P30" s="401">
        <f t="shared" si="1"/>
        <v>0</v>
      </c>
      <c r="Q30" s="401">
        <v>0</v>
      </c>
      <c r="R30" s="401">
        <v>0</v>
      </c>
      <c r="S30" s="401">
        <f t="shared" si="9"/>
        <v>0</v>
      </c>
      <c r="T30" s="401">
        <v>0</v>
      </c>
      <c r="U30" s="401">
        <v>0</v>
      </c>
      <c r="V30" s="401">
        <f t="shared" ref="V30:V55" si="11">T30-U30</f>
        <v>0</v>
      </c>
      <c r="W30" s="401"/>
      <c r="X30" s="401">
        <v>0</v>
      </c>
      <c r="Y30" s="401">
        <v>0</v>
      </c>
      <c r="Z30" s="401">
        <v>0</v>
      </c>
      <c r="AA30" s="398"/>
      <c r="AB30" s="401">
        <f t="shared" si="10"/>
        <v>368.35</v>
      </c>
    </row>
    <row r="31" spans="1:28" s="405" customFormat="1" ht="24.75" customHeight="1">
      <c r="A31" s="283" t="s">
        <v>520</v>
      </c>
      <c r="B31" s="565" t="s">
        <v>552</v>
      </c>
      <c r="C31" s="283" t="s">
        <v>766</v>
      </c>
      <c r="D31" s="323" t="s">
        <v>767</v>
      </c>
      <c r="E31" s="326">
        <v>3</v>
      </c>
      <c r="F31" s="327">
        <v>513425</v>
      </c>
      <c r="G31" s="328" t="s">
        <v>761</v>
      </c>
      <c r="H31" s="401">
        <v>0</v>
      </c>
      <c r="I31" s="401">
        <v>76.23</v>
      </c>
      <c r="J31" s="401">
        <v>0</v>
      </c>
      <c r="K31" s="401">
        <v>247.73</v>
      </c>
      <c r="L31" s="401">
        <v>14.96</v>
      </c>
      <c r="M31" s="401">
        <f t="shared" si="0"/>
        <v>232.76999999999998</v>
      </c>
      <c r="N31" s="401">
        <v>0</v>
      </c>
      <c r="O31" s="401">
        <v>0</v>
      </c>
      <c r="P31" s="401">
        <f t="shared" si="1"/>
        <v>0</v>
      </c>
      <c r="Q31" s="401">
        <v>77.849999999999994</v>
      </c>
      <c r="R31" s="401">
        <v>79.2</v>
      </c>
      <c r="S31" s="401">
        <f t="shared" si="9"/>
        <v>-1.3500000000000085</v>
      </c>
      <c r="T31" s="401">
        <v>0</v>
      </c>
      <c r="U31" s="401">
        <v>0</v>
      </c>
      <c r="V31" s="401">
        <f t="shared" si="11"/>
        <v>0</v>
      </c>
      <c r="W31" s="401"/>
      <c r="X31" s="401">
        <v>0</v>
      </c>
      <c r="Y31" s="401">
        <v>0</v>
      </c>
      <c r="Z31" s="401">
        <v>0</v>
      </c>
      <c r="AA31" s="398"/>
      <c r="AB31" s="401">
        <f t="shared" si="10"/>
        <v>307.64999999999998</v>
      </c>
    </row>
    <row r="32" spans="1:28" s="405" customFormat="1" ht="24.75" customHeight="1">
      <c r="A32" s="283" t="s">
        <v>520</v>
      </c>
      <c r="B32" s="565" t="s">
        <v>552</v>
      </c>
      <c r="C32" s="283" t="s">
        <v>595</v>
      </c>
      <c r="D32" s="323" t="s">
        <v>596</v>
      </c>
      <c r="E32" s="326">
        <v>1</v>
      </c>
      <c r="F32" s="327">
        <v>225124</v>
      </c>
      <c r="G32" s="328" t="s">
        <v>761</v>
      </c>
      <c r="H32" s="401">
        <v>0</v>
      </c>
      <c r="I32" s="401">
        <v>437.12</v>
      </c>
      <c r="J32" s="401">
        <v>0</v>
      </c>
      <c r="K32" s="401">
        <v>247.73</v>
      </c>
      <c r="L32" s="401">
        <v>0</v>
      </c>
      <c r="M32" s="401">
        <f t="shared" si="0"/>
        <v>247.73</v>
      </c>
      <c r="N32" s="401">
        <v>0</v>
      </c>
      <c r="O32" s="401">
        <v>0</v>
      </c>
      <c r="P32" s="401">
        <f t="shared" si="1"/>
        <v>0</v>
      </c>
      <c r="Q32" s="401">
        <v>0</v>
      </c>
      <c r="R32" s="401">
        <v>0</v>
      </c>
      <c r="S32" s="401">
        <f t="shared" si="9"/>
        <v>0</v>
      </c>
      <c r="T32" s="401">
        <v>0</v>
      </c>
      <c r="U32" s="401">
        <v>0</v>
      </c>
      <c r="V32" s="401">
        <f t="shared" si="11"/>
        <v>0</v>
      </c>
      <c r="W32" s="397"/>
      <c r="X32" s="401">
        <v>0</v>
      </c>
      <c r="Y32" s="401">
        <v>0</v>
      </c>
      <c r="Z32" s="401">
        <v>0</v>
      </c>
      <c r="AA32" s="398"/>
      <c r="AB32" s="401">
        <f t="shared" si="10"/>
        <v>684.85</v>
      </c>
    </row>
    <row r="33" spans="1:28" s="405" customFormat="1" ht="24.75" customHeight="1">
      <c r="A33" s="283" t="s">
        <v>520</v>
      </c>
      <c r="B33" s="565" t="s">
        <v>552</v>
      </c>
      <c r="C33" s="321" t="s">
        <v>597</v>
      </c>
      <c r="D33" s="322" t="s">
        <v>598</v>
      </c>
      <c r="E33" s="326">
        <v>2</v>
      </c>
      <c r="F33" s="327">
        <v>223505</v>
      </c>
      <c r="G33" s="328" t="s">
        <v>761</v>
      </c>
      <c r="H33" s="401">
        <v>0</v>
      </c>
      <c r="I33" s="401">
        <v>366.01</v>
      </c>
      <c r="J33" s="401">
        <v>0</v>
      </c>
      <c r="K33" s="401">
        <v>247.73</v>
      </c>
      <c r="L33" s="401">
        <v>3.92</v>
      </c>
      <c r="M33" s="401">
        <f t="shared" si="0"/>
        <v>243.81</v>
      </c>
      <c r="N33" s="401">
        <v>0</v>
      </c>
      <c r="O33" s="401">
        <v>0</v>
      </c>
      <c r="P33" s="401">
        <f t="shared" si="1"/>
        <v>0</v>
      </c>
      <c r="Q33" s="401">
        <v>0</v>
      </c>
      <c r="R33" s="401">
        <v>0</v>
      </c>
      <c r="S33" s="401">
        <f t="shared" si="9"/>
        <v>0</v>
      </c>
      <c r="T33" s="401">
        <v>0</v>
      </c>
      <c r="U33" s="401">
        <v>0</v>
      </c>
      <c r="V33" s="401">
        <f t="shared" si="11"/>
        <v>0</v>
      </c>
      <c r="W33" s="397"/>
      <c r="X33" s="401">
        <v>0</v>
      </c>
      <c r="Y33" s="401">
        <v>0</v>
      </c>
      <c r="Z33" s="401">
        <v>0</v>
      </c>
      <c r="AA33" s="398"/>
      <c r="AB33" s="401">
        <f t="shared" si="10"/>
        <v>609.81999999999994</v>
      </c>
    </row>
    <row r="34" spans="1:28" s="405" customFormat="1" ht="24.75" customHeight="1">
      <c r="A34" s="283" t="s">
        <v>520</v>
      </c>
      <c r="B34" s="565" t="s">
        <v>552</v>
      </c>
      <c r="C34" s="283" t="s">
        <v>599</v>
      </c>
      <c r="D34" s="323" t="s">
        <v>600</v>
      </c>
      <c r="E34" s="326">
        <v>3</v>
      </c>
      <c r="F34" s="327">
        <v>131205</v>
      </c>
      <c r="G34" s="328" t="s">
        <v>761</v>
      </c>
      <c r="H34" s="401">
        <v>0</v>
      </c>
      <c r="I34" s="401">
        <v>792.53</v>
      </c>
      <c r="J34" s="401">
        <v>0</v>
      </c>
      <c r="K34" s="401">
        <v>247.73</v>
      </c>
      <c r="L34" s="401">
        <v>31.28</v>
      </c>
      <c r="M34" s="401">
        <f t="shared" si="0"/>
        <v>216.45</v>
      </c>
      <c r="N34" s="401">
        <v>0</v>
      </c>
      <c r="O34" s="401">
        <v>0</v>
      </c>
      <c r="P34" s="401">
        <f t="shared" si="1"/>
        <v>0</v>
      </c>
      <c r="Q34" s="401">
        <v>0</v>
      </c>
      <c r="R34" s="401">
        <v>0</v>
      </c>
      <c r="S34" s="401">
        <f t="shared" si="9"/>
        <v>0</v>
      </c>
      <c r="T34" s="401">
        <v>0</v>
      </c>
      <c r="U34" s="401">
        <v>0</v>
      </c>
      <c r="V34" s="401">
        <f t="shared" si="11"/>
        <v>0</v>
      </c>
      <c r="W34" s="397"/>
      <c r="X34" s="401">
        <v>0</v>
      </c>
      <c r="Y34" s="401">
        <v>0</v>
      </c>
      <c r="Z34" s="401">
        <v>0</v>
      </c>
      <c r="AA34" s="398"/>
      <c r="AB34" s="401">
        <f t="shared" si="10"/>
        <v>1008.98</v>
      </c>
    </row>
    <row r="35" spans="1:28" s="405" customFormat="1" ht="24.75" customHeight="1">
      <c r="A35" s="283" t="s">
        <v>520</v>
      </c>
      <c r="B35" s="565" t="s">
        <v>552</v>
      </c>
      <c r="C35" s="283" t="s">
        <v>601</v>
      </c>
      <c r="D35" s="323" t="s">
        <v>602</v>
      </c>
      <c r="E35" s="326">
        <v>2</v>
      </c>
      <c r="F35" s="327">
        <v>223505</v>
      </c>
      <c r="G35" s="328" t="s">
        <v>761</v>
      </c>
      <c r="H35" s="401">
        <v>0</v>
      </c>
      <c r="I35" s="401">
        <v>275.31</v>
      </c>
      <c r="J35" s="401">
        <v>0</v>
      </c>
      <c r="K35" s="401">
        <v>247.73</v>
      </c>
      <c r="L35" s="401">
        <v>3.92</v>
      </c>
      <c r="M35" s="401">
        <f t="shared" si="0"/>
        <v>243.81</v>
      </c>
      <c r="N35" s="401">
        <v>0</v>
      </c>
      <c r="O35" s="401">
        <v>0</v>
      </c>
      <c r="P35" s="401">
        <f t="shared" si="1"/>
        <v>0</v>
      </c>
      <c r="Q35" s="401">
        <v>0</v>
      </c>
      <c r="R35" s="401">
        <v>0</v>
      </c>
      <c r="S35" s="401">
        <f t="shared" si="9"/>
        <v>0</v>
      </c>
      <c r="T35" s="401">
        <v>0</v>
      </c>
      <c r="U35" s="401">
        <v>0</v>
      </c>
      <c r="V35" s="401">
        <f t="shared" si="11"/>
        <v>0</v>
      </c>
      <c r="W35" s="397"/>
      <c r="X35" s="401">
        <v>0</v>
      </c>
      <c r="Y35" s="401">
        <v>0</v>
      </c>
      <c r="Z35" s="401">
        <v>0</v>
      </c>
      <c r="AA35" s="398"/>
      <c r="AB35" s="401">
        <f t="shared" si="10"/>
        <v>519.12</v>
      </c>
    </row>
    <row r="36" spans="1:28" s="405" customFormat="1" ht="24.75" customHeight="1">
      <c r="A36" s="283" t="s">
        <v>520</v>
      </c>
      <c r="B36" s="565" t="s">
        <v>552</v>
      </c>
      <c r="C36" s="283" t="s">
        <v>603</v>
      </c>
      <c r="D36" s="323" t="s">
        <v>604</v>
      </c>
      <c r="E36" s="326">
        <v>2</v>
      </c>
      <c r="F36" s="330">
        <v>322205</v>
      </c>
      <c r="G36" s="328" t="s">
        <v>761</v>
      </c>
      <c r="H36" s="401">
        <v>0</v>
      </c>
      <c r="I36" s="401">
        <v>133.07</v>
      </c>
      <c r="J36" s="401">
        <v>0</v>
      </c>
      <c r="K36" s="401">
        <v>247.73</v>
      </c>
      <c r="L36" s="401">
        <v>27.99</v>
      </c>
      <c r="M36" s="401">
        <f t="shared" si="0"/>
        <v>219.73999999999998</v>
      </c>
      <c r="N36" s="401">
        <v>0</v>
      </c>
      <c r="O36" s="401">
        <v>0</v>
      </c>
      <c r="P36" s="401">
        <v>0</v>
      </c>
      <c r="Q36" s="401">
        <v>185</v>
      </c>
      <c r="R36" s="401">
        <v>83.97</v>
      </c>
      <c r="S36" s="401">
        <f t="shared" si="9"/>
        <v>101.03</v>
      </c>
      <c r="T36" s="401">
        <v>0</v>
      </c>
      <c r="U36" s="401">
        <v>0</v>
      </c>
      <c r="V36" s="401">
        <f t="shared" si="11"/>
        <v>0</v>
      </c>
      <c r="W36" s="397"/>
      <c r="X36" s="401">
        <v>0</v>
      </c>
      <c r="Y36" s="401">
        <v>0</v>
      </c>
      <c r="Z36" s="401">
        <v>0</v>
      </c>
      <c r="AA36" s="398"/>
      <c r="AB36" s="401">
        <f t="shared" si="10"/>
        <v>453.84</v>
      </c>
    </row>
    <row r="37" spans="1:28" s="405" customFormat="1" ht="24.75" customHeight="1">
      <c r="A37" s="283" t="s">
        <v>520</v>
      </c>
      <c r="B37" s="565" t="s">
        <v>552</v>
      </c>
      <c r="C37" s="283" t="s">
        <v>682</v>
      </c>
      <c r="D37" s="323" t="s">
        <v>681</v>
      </c>
      <c r="E37" s="326">
        <v>3</v>
      </c>
      <c r="F37" s="330">
        <v>514320</v>
      </c>
      <c r="G37" s="328" t="s">
        <v>761</v>
      </c>
      <c r="H37" s="401">
        <v>0</v>
      </c>
      <c r="I37" s="401">
        <v>126.72</v>
      </c>
      <c r="J37" s="401">
        <v>0</v>
      </c>
      <c r="K37" s="401">
        <v>247.73</v>
      </c>
      <c r="L37" s="401">
        <v>26.4</v>
      </c>
      <c r="M37" s="401">
        <f t="shared" si="0"/>
        <v>221.32999999999998</v>
      </c>
      <c r="N37" s="401">
        <v>0</v>
      </c>
      <c r="O37" s="401">
        <v>0</v>
      </c>
      <c r="P37" s="401">
        <v>0</v>
      </c>
      <c r="Q37" s="401">
        <v>318.32</v>
      </c>
      <c r="R37" s="401">
        <v>79.2</v>
      </c>
      <c r="S37" s="401">
        <f t="shared" si="9"/>
        <v>239.12</v>
      </c>
      <c r="T37" s="401">
        <v>0</v>
      </c>
      <c r="U37" s="401">
        <v>0</v>
      </c>
      <c r="V37" s="401">
        <f t="shared" si="11"/>
        <v>0</v>
      </c>
      <c r="W37" s="397"/>
      <c r="X37" s="401">
        <v>0</v>
      </c>
      <c r="Y37" s="401">
        <v>0</v>
      </c>
      <c r="Z37" s="401">
        <v>0</v>
      </c>
      <c r="AA37" s="398"/>
      <c r="AB37" s="401">
        <f t="shared" si="10"/>
        <v>587.16999999999996</v>
      </c>
    </row>
    <row r="38" spans="1:28" s="405" customFormat="1" ht="24.75" customHeight="1">
      <c r="A38" s="283" t="s">
        <v>520</v>
      </c>
      <c r="B38" s="565" t="s">
        <v>552</v>
      </c>
      <c r="C38" s="283" t="s">
        <v>605</v>
      </c>
      <c r="D38" s="323" t="s">
        <v>606</v>
      </c>
      <c r="E38" s="326">
        <v>3</v>
      </c>
      <c r="F38" s="327">
        <v>514320</v>
      </c>
      <c r="G38" s="328" t="s">
        <v>761</v>
      </c>
      <c r="H38" s="401">
        <v>0</v>
      </c>
      <c r="I38" s="401">
        <v>148.96</v>
      </c>
      <c r="J38" s="401">
        <v>0</v>
      </c>
      <c r="K38" s="401">
        <v>247.73</v>
      </c>
      <c r="L38" s="401">
        <v>26.4</v>
      </c>
      <c r="M38" s="401">
        <f t="shared" si="0"/>
        <v>221.32999999999998</v>
      </c>
      <c r="N38" s="401">
        <v>0</v>
      </c>
      <c r="O38" s="401">
        <v>0</v>
      </c>
      <c r="P38" s="401">
        <v>0</v>
      </c>
      <c r="Q38" s="401">
        <v>126.14</v>
      </c>
      <c r="R38" s="401">
        <v>79.2</v>
      </c>
      <c r="S38" s="401">
        <f t="shared" si="9"/>
        <v>46.94</v>
      </c>
      <c r="T38" s="401">
        <v>0</v>
      </c>
      <c r="U38" s="401">
        <v>0</v>
      </c>
      <c r="V38" s="401">
        <f t="shared" si="11"/>
        <v>0</v>
      </c>
      <c r="W38" s="397"/>
      <c r="X38" s="401">
        <v>0</v>
      </c>
      <c r="Y38" s="401">
        <v>0</v>
      </c>
      <c r="Z38" s="401">
        <v>0</v>
      </c>
      <c r="AA38" s="398"/>
      <c r="AB38" s="401">
        <f t="shared" si="10"/>
        <v>417.23</v>
      </c>
    </row>
    <row r="39" spans="1:28" s="405" customFormat="1" ht="24.75" customHeight="1">
      <c r="A39" s="283" t="s">
        <v>520</v>
      </c>
      <c r="B39" s="565" t="s">
        <v>552</v>
      </c>
      <c r="C39" s="321" t="s">
        <v>607</v>
      </c>
      <c r="D39" s="333" t="s">
        <v>608</v>
      </c>
      <c r="E39" s="326">
        <v>3</v>
      </c>
      <c r="F39" s="330">
        <v>513425</v>
      </c>
      <c r="G39" s="328" t="s">
        <v>761</v>
      </c>
      <c r="H39" s="401">
        <v>0</v>
      </c>
      <c r="I39" s="401">
        <v>220.42</v>
      </c>
      <c r="J39" s="401">
        <v>0</v>
      </c>
      <c r="K39" s="401">
        <v>247.73</v>
      </c>
      <c r="L39" s="401">
        <v>26.4</v>
      </c>
      <c r="M39" s="401">
        <f t="shared" ref="M39:M75" si="12">K39-L39</f>
        <v>221.32999999999998</v>
      </c>
      <c r="N39" s="401">
        <v>0</v>
      </c>
      <c r="O39" s="401">
        <v>0</v>
      </c>
      <c r="P39" s="401">
        <v>0</v>
      </c>
      <c r="Q39" s="401">
        <v>235.46</v>
      </c>
      <c r="R39" s="401">
        <v>79.2</v>
      </c>
      <c r="S39" s="401">
        <f t="shared" si="9"/>
        <v>156.26</v>
      </c>
      <c r="T39" s="401">
        <v>0</v>
      </c>
      <c r="U39" s="401">
        <v>0</v>
      </c>
      <c r="V39" s="401">
        <f t="shared" si="11"/>
        <v>0</v>
      </c>
      <c r="W39" s="397"/>
      <c r="X39" s="401">
        <v>0</v>
      </c>
      <c r="Y39" s="401">
        <v>0</v>
      </c>
      <c r="Z39" s="401">
        <v>0</v>
      </c>
      <c r="AA39" s="398"/>
      <c r="AB39" s="401">
        <f t="shared" si="10"/>
        <v>598.01</v>
      </c>
    </row>
    <row r="40" spans="1:28" s="405" customFormat="1" ht="24.75" customHeight="1">
      <c r="A40" s="283" t="s">
        <v>520</v>
      </c>
      <c r="B40" s="565" t="s">
        <v>552</v>
      </c>
      <c r="C40" s="321" t="s">
        <v>695</v>
      </c>
      <c r="D40" s="333" t="s">
        <v>694</v>
      </c>
      <c r="E40" s="326">
        <v>3</v>
      </c>
      <c r="F40" s="330">
        <v>521130</v>
      </c>
      <c r="G40" s="328" t="s">
        <v>761</v>
      </c>
      <c r="H40" s="401">
        <v>0</v>
      </c>
      <c r="I40" s="401">
        <v>106.51</v>
      </c>
      <c r="J40" s="401">
        <v>0</v>
      </c>
      <c r="K40" s="401">
        <v>247.73</v>
      </c>
      <c r="L40" s="401">
        <v>26.4</v>
      </c>
      <c r="M40" s="401">
        <f t="shared" si="12"/>
        <v>221.32999999999998</v>
      </c>
      <c r="N40" s="401">
        <v>0</v>
      </c>
      <c r="O40" s="401">
        <v>0</v>
      </c>
      <c r="P40" s="401">
        <v>0</v>
      </c>
      <c r="Q40" s="401">
        <v>126.14</v>
      </c>
      <c r="R40" s="401">
        <v>79.2</v>
      </c>
      <c r="S40" s="401">
        <f t="shared" si="9"/>
        <v>46.94</v>
      </c>
      <c r="T40" s="401">
        <v>0</v>
      </c>
      <c r="U40" s="401">
        <v>0</v>
      </c>
      <c r="V40" s="401">
        <f t="shared" si="11"/>
        <v>0</v>
      </c>
      <c r="W40" s="397"/>
      <c r="X40" s="401">
        <v>0</v>
      </c>
      <c r="Y40" s="401">
        <v>0</v>
      </c>
      <c r="Z40" s="401">
        <v>0</v>
      </c>
      <c r="AA40" s="398"/>
      <c r="AB40" s="401">
        <f t="shared" si="10"/>
        <v>374.78</v>
      </c>
    </row>
    <row r="41" spans="1:28" s="405" customFormat="1" ht="24.75" customHeight="1">
      <c r="A41" s="283" t="s">
        <v>520</v>
      </c>
      <c r="B41" s="565" t="s">
        <v>552</v>
      </c>
      <c r="C41" s="321" t="s">
        <v>748</v>
      </c>
      <c r="D41" s="333" t="s">
        <v>749</v>
      </c>
      <c r="E41" s="326">
        <v>1</v>
      </c>
      <c r="F41" s="327">
        <v>225124</v>
      </c>
      <c r="G41" s="328" t="s">
        <v>761</v>
      </c>
      <c r="H41" s="401">
        <v>0</v>
      </c>
      <c r="I41" s="401">
        <v>356.97</v>
      </c>
      <c r="J41" s="401">
        <v>0</v>
      </c>
      <c r="K41" s="401">
        <v>247.73</v>
      </c>
      <c r="L41" s="401">
        <v>0</v>
      </c>
      <c r="M41" s="401">
        <f t="shared" si="12"/>
        <v>247.73</v>
      </c>
      <c r="N41" s="401">
        <v>0</v>
      </c>
      <c r="O41" s="401">
        <v>0</v>
      </c>
      <c r="P41" s="401">
        <v>0</v>
      </c>
      <c r="Q41" s="401">
        <v>0</v>
      </c>
      <c r="R41" s="401">
        <v>0</v>
      </c>
      <c r="S41" s="401">
        <f t="shared" si="9"/>
        <v>0</v>
      </c>
      <c r="T41" s="401">
        <v>0</v>
      </c>
      <c r="U41" s="401">
        <v>0</v>
      </c>
      <c r="V41" s="401">
        <f t="shared" si="11"/>
        <v>0</v>
      </c>
      <c r="W41" s="397"/>
      <c r="X41" s="401">
        <v>0</v>
      </c>
      <c r="Y41" s="401">
        <v>0</v>
      </c>
      <c r="Z41" s="401">
        <v>0</v>
      </c>
      <c r="AA41" s="398"/>
      <c r="AB41" s="401">
        <f t="shared" si="10"/>
        <v>604.70000000000005</v>
      </c>
    </row>
    <row r="42" spans="1:28" s="405" customFormat="1" ht="24.75" customHeight="1">
      <c r="A42" s="283" t="s">
        <v>520</v>
      </c>
      <c r="B42" s="565" t="s">
        <v>552</v>
      </c>
      <c r="C42" s="321" t="s">
        <v>676</v>
      </c>
      <c r="D42" s="333" t="s">
        <v>675</v>
      </c>
      <c r="E42" s="326">
        <v>3</v>
      </c>
      <c r="F42" s="327">
        <v>422105</v>
      </c>
      <c r="G42" s="328" t="s">
        <v>761</v>
      </c>
      <c r="H42" s="401">
        <v>0</v>
      </c>
      <c r="I42" s="401">
        <v>114.75</v>
      </c>
      <c r="J42" s="401">
        <v>0</v>
      </c>
      <c r="K42" s="401">
        <v>247.73</v>
      </c>
      <c r="L42" s="401">
        <v>26.4</v>
      </c>
      <c r="M42" s="401">
        <f t="shared" si="12"/>
        <v>221.32999999999998</v>
      </c>
      <c r="N42" s="401">
        <v>0</v>
      </c>
      <c r="O42" s="401">
        <v>0</v>
      </c>
      <c r="P42" s="401">
        <f t="shared" ref="P42:P75" si="13">N42-O42</f>
        <v>0</v>
      </c>
      <c r="Q42" s="401">
        <v>126.14</v>
      </c>
      <c r="R42" s="401">
        <v>79.2</v>
      </c>
      <c r="S42" s="401">
        <f t="shared" si="9"/>
        <v>46.94</v>
      </c>
      <c r="T42" s="401">
        <v>0</v>
      </c>
      <c r="U42" s="401">
        <v>0</v>
      </c>
      <c r="V42" s="401">
        <f t="shared" si="11"/>
        <v>0</v>
      </c>
      <c r="W42" s="397"/>
      <c r="X42" s="401">
        <v>0</v>
      </c>
      <c r="Y42" s="401">
        <v>0</v>
      </c>
      <c r="Z42" s="401">
        <v>0</v>
      </c>
      <c r="AA42" s="398"/>
      <c r="AB42" s="401">
        <f t="shared" si="10"/>
        <v>383.02</v>
      </c>
    </row>
    <row r="43" spans="1:28" s="405" customFormat="1" ht="24.75" customHeight="1">
      <c r="A43" s="283" t="s">
        <v>520</v>
      </c>
      <c r="B43" s="565" t="s">
        <v>552</v>
      </c>
      <c r="C43" s="283" t="s">
        <v>609</v>
      </c>
      <c r="D43" s="323" t="s">
        <v>610</v>
      </c>
      <c r="E43" s="326">
        <v>2</v>
      </c>
      <c r="F43" s="327">
        <v>223505</v>
      </c>
      <c r="G43" s="328" t="s">
        <v>761</v>
      </c>
      <c r="H43" s="401">
        <v>0</v>
      </c>
      <c r="I43" s="401">
        <v>245.95</v>
      </c>
      <c r="J43" s="401">
        <v>0</v>
      </c>
      <c r="K43" s="401">
        <v>247.73</v>
      </c>
      <c r="L43" s="401">
        <v>3.92</v>
      </c>
      <c r="M43" s="401">
        <f t="shared" si="12"/>
        <v>243.81</v>
      </c>
      <c r="N43" s="401">
        <v>0</v>
      </c>
      <c r="O43" s="401">
        <v>0</v>
      </c>
      <c r="P43" s="401">
        <f t="shared" si="13"/>
        <v>0</v>
      </c>
      <c r="Q43" s="401">
        <v>0</v>
      </c>
      <c r="R43" s="401">
        <v>0</v>
      </c>
      <c r="S43" s="401">
        <f t="shared" si="9"/>
        <v>0</v>
      </c>
      <c r="T43" s="401">
        <v>0</v>
      </c>
      <c r="U43" s="401">
        <v>0</v>
      </c>
      <c r="V43" s="401">
        <f t="shared" si="11"/>
        <v>0</v>
      </c>
      <c r="W43" s="397"/>
      <c r="X43" s="401">
        <v>0</v>
      </c>
      <c r="Y43" s="401">
        <v>0</v>
      </c>
      <c r="Z43" s="401">
        <v>0</v>
      </c>
      <c r="AA43" s="398"/>
      <c r="AB43" s="401">
        <f t="shared" si="10"/>
        <v>489.76</v>
      </c>
    </row>
    <row r="44" spans="1:28" s="405" customFormat="1" ht="24.75" customHeight="1">
      <c r="A44" s="283" t="s">
        <v>520</v>
      </c>
      <c r="B44" s="565" t="s">
        <v>552</v>
      </c>
      <c r="C44" s="283" t="s">
        <v>611</v>
      </c>
      <c r="D44" s="323" t="s">
        <v>612</v>
      </c>
      <c r="E44" s="326">
        <v>3</v>
      </c>
      <c r="F44" s="330">
        <v>782320</v>
      </c>
      <c r="G44" s="328" t="s">
        <v>761</v>
      </c>
      <c r="H44" s="401">
        <v>0</v>
      </c>
      <c r="I44" s="401">
        <v>171</v>
      </c>
      <c r="J44" s="401">
        <v>0</v>
      </c>
      <c r="K44" s="401">
        <v>247.73</v>
      </c>
      <c r="L44" s="401">
        <v>32.549999999999997</v>
      </c>
      <c r="M44" s="401">
        <f t="shared" si="12"/>
        <v>215.18</v>
      </c>
      <c r="N44" s="401">
        <v>0</v>
      </c>
      <c r="O44" s="401">
        <v>0</v>
      </c>
      <c r="P44" s="401">
        <f t="shared" si="13"/>
        <v>0</v>
      </c>
      <c r="Q44" s="401">
        <v>298.42</v>
      </c>
      <c r="R44" s="401">
        <v>97.65</v>
      </c>
      <c r="S44" s="401">
        <f t="shared" si="9"/>
        <v>200.77</v>
      </c>
      <c r="T44" s="401">
        <v>0</v>
      </c>
      <c r="U44" s="401">
        <v>0</v>
      </c>
      <c r="V44" s="401">
        <f t="shared" si="11"/>
        <v>0</v>
      </c>
      <c r="W44" s="397"/>
      <c r="X44" s="401">
        <v>0</v>
      </c>
      <c r="Y44" s="401">
        <v>0</v>
      </c>
      <c r="Z44" s="401">
        <v>0</v>
      </c>
      <c r="AA44" s="398"/>
      <c r="AB44" s="401">
        <f t="shared" si="10"/>
        <v>586.95000000000005</v>
      </c>
    </row>
    <row r="45" spans="1:28" s="405" customFormat="1" ht="24.75" customHeight="1">
      <c r="A45" s="283" t="s">
        <v>520</v>
      </c>
      <c r="B45" s="565" t="s">
        <v>552</v>
      </c>
      <c r="C45" s="283" t="s">
        <v>768</v>
      </c>
      <c r="D45" s="323" t="s">
        <v>769</v>
      </c>
      <c r="E45" s="326">
        <v>3</v>
      </c>
      <c r="F45" s="330">
        <v>517420</v>
      </c>
      <c r="G45" s="328" t="s">
        <v>761</v>
      </c>
      <c r="H45" s="401">
        <v>0</v>
      </c>
      <c r="I45" s="401">
        <v>121.47</v>
      </c>
      <c r="J45" s="401">
        <v>0</v>
      </c>
      <c r="K45" s="401">
        <v>247.73</v>
      </c>
      <c r="L45" s="401">
        <v>26.4</v>
      </c>
      <c r="M45" s="401">
        <f t="shared" si="12"/>
        <v>221.32999999999998</v>
      </c>
      <c r="N45" s="401">
        <v>0</v>
      </c>
      <c r="O45" s="401">
        <v>0</v>
      </c>
      <c r="P45" s="401">
        <f t="shared" si="13"/>
        <v>0</v>
      </c>
      <c r="Q45" s="401">
        <v>134.55000000000001</v>
      </c>
      <c r="R45" s="401">
        <v>79.2</v>
      </c>
      <c r="S45" s="401">
        <f t="shared" si="9"/>
        <v>55.350000000000009</v>
      </c>
      <c r="T45" s="401">
        <v>0</v>
      </c>
      <c r="U45" s="401">
        <v>0</v>
      </c>
      <c r="V45" s="401">
        <f t="shared" si="11"/>
        <v>0</v>
      </c>
      <c r="W45" s="397"/>
      <c r="X45" s="401">
        <v>0</v>
      </c>
      <c r="Y45" s="401">
        <v>0</v>
      </c>
      <c r="Z45" s="401">
        <v>0</v>
      </c>
      <c r="AA45" s="398"/>
      <c r="AB45" s="401">
        <f t="shared" si="10"/>
        <v>398.15</v>
      </c>
    </row>
    <row r="46" spans="1:28" s="405" customFormat="1" ht="24.75" customHeight="1">
      <c r="A46" s="283" t="s">
        <v>520</v>
      </c>
      <c r="B46" s="565" t="s">
        <v>552</v>
      </c>
      <c r="C46" s="283" t="s">
        <v>727</v>
      </c>
      <c r="D46" s="323" t="s">
        <v>728</v>
      </c>
      <c r="E46" s="326">
        <v>3</v>
      </c>
      <c r="F46" s="330">
        <v>782320</v>
      </c>
      <c r="G46" s="328" t="s">
        <v>761</v>
      </c>
      <c r="H46" s="401">
        <v>0</v>
      </c>
      <c r="I46" s="401">
        <v>151.32</v>
      </c>
      <c r="J46" s="401">
        <v>0</v>
      </c>
      <c r="K46" s="401">
        <v>247.73</v>
      </c>
      <c r="L46" s="401">
        <v>32.549999999999997</v>
      </c>
      <c r="M46" s="401">
        <f t="shared" si="12"/>
        <v>215.18</v>
      </c>
      <c r="N46" s="401">
        <v>0</v>
      </c>
      <c r="O46" s="401">
        <v>0</v>
      </c>
      <c r="P46" s="401">
        <f t="shared" si="13"/>
        <v>0</v>
      </c>
      <c r="Q46" s="401">
        <v>0</v>
      </c>
      <c r="R46" s="401">
        <v>0</v>
      </c>
      <c r="S46" s="401">
        <f t="shared" si="9"/>
        <v>0</v>
      </c>
      <c r="T46" s="401">
        <v>0</v>
      </c>
      <c r="U46" s="401">
        <v>0</v>
      </c>
      <c r="V46" s="401">
        <f t="shared" si="11"/>
        <v>0</v>
      </c>
      <c r="W46" s="397"/>
      <c r="X46" s="401">
        <v>0</v>
      </c>
      <c r="Y46" s="401">
        <v>0</v>
      </c>
      <c r="Z46" s="401">
        <v>0</v>
      </c>
      <c r="AA46" s="398"/>
      <c r="AB46" s="401">
        <f t="shared" si="10"/>
        <v>366.5</v>
      </c>
    </row>
    <row r="47" spans="1:28" s="405" customFormat="1" ht="24.75" customHeight="1">
      <c r="A47" s="283" t="s">
        <v>520</v>
      </c>
      <c r="B47" s="565" t="s">
        <v>552</v>
      </c>
      <c r="C47" s="283" t="s">
        <v>613</v>
      </c>
      <c r="D47" s="323" t="s">
        <v>614</v>
      </c>
      <c r="E47" s="326">
        <v>3</v>
      </c>
      <c r="F47" s="327">
        <v>514320</v>
      </c>
      <c r="G47" s="328" t="s">
        <v>761</v>
      </c>
      <c r="H47" s="401">
        <v>0</v>
      </c>
      <c r="I47" s="401">
        <v>139.38999999999999</v>
      </c>
      <c r="J47" s="401">
        <v>0</v>
      </c>
      <c r="K47" s="401">
        <v>247.73</v>
      </c>
      <c r="L47" s="401">
        <v>26.4</v>
      </c>
      <c r="M47" s="401">
        <f t="shared" si="12"/>
        <v>221.32999999999998</v>
      </c>
      <c r="N47" s="401">
        <v>0</v>
      </c>
      <c r="O47" s="401">
        <v>0</v>
      </c>
      <c r="P47" s="401">
        <f t="shared" si="13"/>
        <v>0</v>
      </c>
      <c r="Q47" s="401">
        <v>126.14</v>
      </c>
      <c r="R47" s="401">
        <v>79.2</v>
      </c>
      <c r="S47" s="401">
        <f t="shared" si="9"/>
        <v>46.94</v>
      </c>
      <c r="T47" s="401">
        <v>0</v>
      </c>
      <c r="U47" s="401">
        <v>0</v>
      </c>
      <c r="V47" s="401">
        <f t="shared" si="11"/>
        <v>0</v>
      </c>
      <c r="W47" s="397"/>
      <c r="X47" s="401">
        <v>0</v>
      </c>
      <c r="Y47" s="401">
        <v>0</v>
      </c>
      <c r="Z47" s="401">
        <v>0</v>
      </c>
      <c r="AA47" s="398"/>
      <c r="AB47" s="401">
        <f t="shared" si="10"/>
        <v>407.65999999999997</v>
      </c>
    </row>
    <row r="48" spans="1:28" s="406" customFormat="1" ht="24.75" customHeight="1">
      <c r="A48" s="283" t="s">
        <v>520</v>
      </c>
      <c r="B48" s="565" t="s">
        <v>552</v>
      </c>
      <c r="C48" s="283" t="s">
        <v>615</v>
      </c>
      <c r="D48" s="567" t="s">
        <v>616</v>
      </c>
      <c r="E48" s="326">
        <v>2</v>
      </c>
      <c r="F48" s="327">
        <v>223505</v>
      </c>
      <c r="G48" s="328" t="s">
        <v>761</v>
      </c>
      <c r="H48" s="401">
        <v>0</v>
      </c>
      <c r="I48" s="401">
        <v>295.02999999999997</v>
      </c>
      <c r="J48" s="401">
        <v>0</v>
      </c>
      <c r="K48" s="401">
        <v>247.73</v>
      </c>
      <c r="L48" s="401">
        <v>3.92</v>
      </c>
      <c r="M48" s="401">
        <f t="shared" si="12"/>
        <v>243.81</v>
      </c>
      <c r="N48" s="401">
        <v>0</v>
      </c>
      <c r="O48" s="401">
        <v>0</v>
      </c>
      <c r="P48" s="401">
        <f t="shared" si="13"/>
        <v>0</v>
      </c>
      <c r="Q48" s="401">
        <v>0</v>
      </c>
      <c r="R48" s="401">
        <v>0</v>
      </c>
      <c r="S48" s="401">
        <f t="shared" si="9"/>
        <v>0</v>
      </c>
      <c r="T48" s="401">
        <v>120.26</v>
      </c>
      <c r="U48" s="401">
        <v>0</v>
      </c>
      <c r="V48" s="401">
        <f t="shared" si="11"/>
        <v>120.26</v>
      </c>
      <c r="W48" s="397" t="s">
        <v>739</v>
      </c>
      <c r="X48" s="401">
        <v>0</v>
      </c>
      <c r="Y48" s="401">
        <v>0</v>
      </c>
      <c r="Z48" s="401">
        <v>0</v>
      </c>
      <c r="AA48" s="398"/>
      <c r="AB48" s="401">
        <f t="shared" si="10"/>
        <v>659.09999999999991</v>
      </c>
    </row>
    <row r="49" spans="1:28" s="407" customFormat="1" ht="24.75" customHeight="1">
      <c r="A49" s="283" t="s">
        <v>520</v>
      </c>
      <c r="B49" s="565" t="s">
        <v>552</v>
      </c>
      <c r="C49" s="283" t="s">
        <v>617</v>
      </c>
      <c r="D49" s="323" t="s">
        <v>618</v>
      </c>
      <c r="E49" s="326">
        <v>2</v>
      </c>
      <c r="F49" s="327">
        <v>223505</v>
      </c>
      <c r="G49" s="328" t="s">
        <v>761</v>
      </c>
      <c r="H49" s="401">
        <v>0</v>
      </c>
      <c r="I49" s="401">
        <v>383.74</v>
      </c>
      <c r="J49" s="401">
        <v>0</v>
      </c>
      <c r="K49" s="401">
        <v>247.73</v>
      </c>
      <c r="L49" s="401">
        <v>3.92</v>
      </c>
      <c r="M49" s="401">
        <f t="shared" si="12"/>
        <v>243.81</v>
      </c>
      <c r="N49" s="401">
        <v>0</v>
      </c>
      <c r="O49" s="401">
        <v>0</v>
      </c>
      <c r="P49" s="401">
        <f t="shared" si="13"/>
        <v>0</v>
      </c>
      <c r="Q49" s="401">
        <v>0</v>
      </c>
      <c r="R49" s="401">
        <v>0</v>
      </c>
      <c r="S49" s="401">
        <f t="shared" si="9"/>
        <v>0</v>
      </c>
      <c r="T49" s="401">
        <v>0</v>
      </c>
      <c r="U49" s="401">
        <v>0</v>
      </c>
      <c r="V49" s="401">
        <f t="shared" si="11"/>
        <v>0</v>
      </c>
      <c r="W49" s="401"/>
      <c r="X49" s="401">
        <v>0</v>
      </c>
      <c r="Y49" s="401">
        <v>0</v>
      </c>
      <c r="Z49" s="401">
        <v>0</v>
      </c>
      <c r="AA49" s="398"/>
      <c r="AB49" s="401">
        <f t="shared" si="10"/>
        <v>627.54999999999995</v>
      </c>
    </row>
    <row r="50" spans="1:28" s="407" customFormat="1" ht="24.75" customHeight="1">
      <c r="A50" s="283" t="s">
        <v>520</v>
      </c>
      <c r="B50" s="565" t="s">
        <v>552</v>
      </c>
      <c r="C50" s="283" t="s">
        <v>770</v>
      </c>
      <c r="D50" s="323" t="s">
        <v>771</v>
      </c>
      <c r="E50" s="326">
        <v>2</v>
      </c>
      <c r="F50" s="330">
        <v>322205</v>
      </c>
      <c r="G50" s="328" t="s">
        <v>761</v>
      </c>
      <c r="H50" s="401">
        <v>0</v>
      </c>
      <c r="I50" s="401">
        <v>142.12</v>
      </c>
      <c r="J50" s="401">
        <v>0</v>
      </c>
      <c r="K50" s="401">
        <v>247.73</v>
      </c>
      <c r="L50" s="401">
        <v>25.19</v>
      </c>
      <c r="M50" s="401">
        <f t="shared" si="12"/>
        <v>222.54</v>
      </c>
      <c r="N50" s="401">
        <v>0</v>
      </c>
      <c r="O50" s="401">
        <v>0</v>
      </c>
      <c r="P50" s="401">
        <f t="shared" si="13"/>
        <v>0</v>
      </c>
      <c r="Q50" s="401">
        <v>0</v>
      </c>
      <c r="R50" s="401">
        <v>0</v>
      </c>
      <c r="S50" s="401">
        <f t="shared" si="9"/>
        <v>0</v>
      </c>
      <c r="T50" s="401">
        <v>0</v>
      </c>
      <c r="U50" s="401">
        <v>0</v>
      </c>
      <c r="V50" s="401">
        <f t="shared" si="11"/>
        <v>0</v>
      </c>
      <c r="W50" s="401"/>
      <c r="X50" s="401">
        <v>0</v>
      </c>
      <c r="Y50" s="401">
        <v>0</v>
      </c>
      <c r="Z50" s="401">
        <v>0</v>
      </c>
      <c r="AA50" s="398"/>
      <c r="AB50" s="401">
        <f t="shared" si="10"/>
        <v>364.65999999999997</v>
      </c>
    </row>
    <row r="51" spans="1:28" s="407" customFormat="1" ht="24.75" customHeight="1">
      <c r="A51" s="283" t="s">
        <v>520</v>
      </c>
      <c r="B51" s="565" t="s">
        <v>552</v>
      </c>
      <c r="C51" s="283" t="s">
        <v>772</v>
      </c>
      <c r="D51" s="323" t="s">
        <v>773</v>
      </c>
      <c r="E51" s="326">
        <v>3</v>
      </c>
      <c r="F51" s="327">
        <v>317210</v>
      </c>
      <c r="G51" s="328" t="s">
        <v>761</v>
      </c>
      <c r="H51" s="401">
        <v>0</v>
      </c>
      <c r="I51" s="401">
        <v>118.37</v>
      </c>
      <c r="J51" s="401">
        <v>0</v>
      </c>
      <c r="K51" s="401">
        <v>247.73</v>
      </c>
      <c r="L51" s="401">
        <v>29.59</v>
      </c>
      <c r="M51" s="401">
        <f t="shared" si="12"/>
        <v>218.14</v>
      </c>
      <c r="N51" s="401">
        <v>0</v>
      </c>
      <c r="O51" s="401">
        <v>0</v>
      </c>
      <c r="P51" s="401">
        <f t="shared" si="13"/>
        <v>0</v>
      </c>
      <c r="Q51" s="401">
        <v>0</v>
      </c>
      <c r="R51" s="401">
        <v>0</v>
      </c>
      <c r="S51" s="401">
        <f t="shared" si="9"/>
        <v>0</v>
      </c>
      <c r="T51" s="401">
        <v>0</v>
      </c>
      <c r="U51" s="401">
        <v>0</v>
      </c>
      <c r="V51" s="401">
        <f t="shared" si="11"/>
        <v>0</v>
      </c>
      <c r="W51" s="401"/>
      <c r="X51" s="401">
        <v>0</v>
      </c>
      <c r="Y51" s="401">
        <v>0</v>
      </c>
      <c r="Z51" s="401">
        <v>0</v>
      </c>
      <c r="AA51" s="398"/>
      <c r="AB51" s="401">
        <f t="shared" si="10"/>
        <v>336.51</v>
      </c>
    </row>
    <row r="52" spans="1:28" s="407" customFormat="1" ht="24.75" customHeight="1">
      <c r="A52" s="283" t="s">
        <v>520</v>
      </c>
      <c r="B52" s="565" t="s">
        <v>552</v>
      </c>
      <c r="C52" s="283" t="s">
        <v>619</v>
      </c>
      <c r="D52" s="323" t="s">
        <v>620</v>
      </c>
      <c r="E52" s="326">
        <v>2</v>
      </c>
      <c r="F52" s="327">
        <v>223505</v>
      </c>
      <c r="G52" s="328" t="s">
        <v>761</v>
      </c>
      <c r="H52" s="401">
        <v>0</v>
      </c>
      <c r="I52" s="401">
        <v>307.52</v>
      </c>
      <c r="J52" s="401">
        <v>0</v>
      </c>
      <c r="K52" s="401">
        <v>247.73</v>
      </c>
      <c r="L52" s="401">
        <v>3.92</v>
      </c>
      <c r="M52" s="401">
        <f t="shared" si="12"/>
        <v>243.81</v>
      </c>
      <c r="N52" s="401">
        <v>0</v>
      </c>
      <c r="O52" s="401">
        <v>0</v>
      </c>
      <c r="P52" s="401">
        <f t="shared" si="13"/>
        <v>0</v>
      </c>
      <c r="Q52" s="401">
        <v>0</v>
      </c>
      <c r="R52" s="401">
        <v>0</v>
      </c>
      <c r="S52" s="401">
        <f t="shared" si="9"/>
        <v>0</v>
      </c>
      <c r="T52" s="401">
        <v>0</v>
      </c>
      <c r="U52" s="401">
        <v>0</v>
      </c>
      <c r="V52" s="401">
        <f t="shared" si="11"/>
        <v>0</v>
      </c>
      <c r="W52" s="397"/>
      <c r="X52" s="401">
        <v>0</v>
      </c>
      <c r="Y52" s="401">
        <v>0</v>
      </c>
      <c r="Z52" s="401">
        <v>0</v>
      </c>
      <c r="AA52" s="398"/>
      <c r="AB52" s="401">
        <f t="shared" si="10"/>
        <v>551.32999999999993</v>
      </c>
    </row>
    <row r="53" spans="1:28" s="407" customFormat="1" ht="24.75" customHeight="1">
      <c r="A53" s="283" t="s">
        <v>520</v>
      </c>
      <c r="B53" s="565" t="s">
        <v>552</v>
      </c>
      <c r="C53" s="321" t="s">
        <v>621</v>
      </c>
      <c r="D53" s="333" t="s">
        <v>622</v>
      </c>
      <c r="E53" s="326">
        <v>2</v>
      </c>
      <c r="F53" s="327">
        <v>223505</v>
      </c>
      <c r="G53" s="328" t="s">
        <v>761</v>
      </c>
      <c r="H53" s="401">
        <v>0</v>
      </c>
      <c r="I53" s="401">
        <v>335.52</v>
      </c>
      <c r="J53" s="401">
        <v>0</v>
      </c>
      <c r="K53" s="401">
        <v>247.73</v>
      </c>
      <c r="L53" s="401">
        <v>3.92</v>
      </c>
      <c r="M53" s="401">
        <f t="shared" si="12"/>
        <v>243.81</v>
      </c>
      <c r="N53" s="401">
        <v>0</v>
      </c>
      <c r="O53" s="401">
        <v>0</v>
      </c>
      <c r="P53" s="401">
        <f t="shared" si="13"/>
        <v>0</v>
      </c>
      <c r="Q53" s="401">
        <v>0</v>
      </c>
      <c r="R53" s="401">
        <v>0</v>
      </c>
      <c r="S53" s="401">
        <f t="shared" si="9"/>
        <v>0</v>
      </c>
      <c r="T53" s="401">
        <v>0</v>
      </c>
      <c r="U53" s="401">
        <v>0</v>
      </c>
      <c r="V53" s="401">
        <f t="shared" si="11"/>
        <v>0</v>
      </c>
      <c r="W53" s="397"/>
      <c r="X53" s="401">
        <v>0</v>
      </c>
      <c r="Y53" s="401">
        <v>0</v>
      </c>
      <c r="Z53" s="401">
        <v>0</v>
      </c>
      <c r="AA53" s="398"/>
      <c r="AB53" s="401">
        <f t="shared" si="10"/>
        <v>579.32999999999993</v>
      </c>
    </row>
    <row r="54" spans="1:28" s="407" customFormat="1" ht="24.75" customHeight="1">
      <c r="A54" s="283" t="s">
        <v>520</v>
      </c>
      <c r="B54" s="565" t="s">
        <v>552</v>
      </c>
      <c r="C54" s="283" t="s">
        <v>623</v>
      </c>
      <c r="D54" s="323" t="s">
        <v>624</v>
      </c>
      <c r="E54" s="326">
        <v>2</v>
      </c>
      <c r="F54" s="327">
        <v>251605</v>
      </c>
      <c r="G54" s="328" t="s">
        <v>761</v>
      </c>
      <c r="H54" s="401">
        <v>0</v>
      </c>
      <c r="I54" s="401">
        <v>206.69</v>
      </c>
      <c r="J54" s="401">
        <v>0</v>
      </c>
      <c r="K54" s="401">
        <v>247.73</v>
      </c>
      <c r="L54" s="401">
        <v>46.39</v>
      </c>
      <c r="M54" s="401">
        <f t="shared" si="12"/>
        <v>201.33999999999997</v>
      </c>
      <c r="N54" s="401">
        <v>0</v>
      </c>
      <c r="O54" s="401">
        <v>0</v>
      </c>
      <c r="P54" s="401">
        <f t="shared" si="13"/>
        <v>0</v>
      </c>
      <c r="Q54" s="401">
        <v>0</v>
      </c>
      <c r="R54" s="401">
        <v>0</v>
      </c>
      <c r="S54" s="401">
        <f t="shared" ref="S54:S75" si="14">Q54-R54</f>
        <v>0</v>
      </c>
      <c r="T54" s="401">
        <v>0</v>
      </c>
      <c r="U54" s="401">
        <v>0</v>
      </c>
      <c r="V54" s="401">
        <f t="shared" si="11"/>
        <v>0</v>
      </c>
      <c r="W54" s="397"/>
      <c r="X54" s="401">
        <v>0</v>
      </c>
      <c r="Y54" s="401">
        <v>0</v>
      </c>
      <c r="Z54" s="401">
        <v>0</v>
      </c>
      <c r="AA54" s="398"/>
      <c r="AB54" s="401">
        <f t="shared" ref="AB54:AB75" si="15">SUM(Z54,V54,S54,P54,M54,J54,I54)</f>
        <v>408.03</v>
      </c>
    </row>
    <row r="55" spans="1:28" s="407" customFormat="1" ht="24.75" customHeight="1">
      <c r="A55" s="283" t="s">
        <v>520</v>
      </c>
      <c r="B55" s="565" t="s">
        <v>552</v>
      </c>
      <c r="C55" s="283" t="s">
        <v>649</v>
      </c>
      <c r="D55" s="323" t="s">
        <v>650</v>
      </c>
      <c r="E55" s="326">
        <v>3</v>
      </c>
      <c r="F55" s="327">
        <v>252405</v>
      </c>
      <c r="G55" s="328" t="s">
        <v>761</v>
      </c>
      <c r="H55" s="401">
        <v>0</v>
      </c>
      <c r="I55" s="401">
        <v>196.64</v>
      </c>
      <c r="J55" s="401">
        <v>0</v>
      </c>
      <c r="K55" s="401">
        <v>247.73</v>
      </c>
      <c r="L55" s="401">
        <v>49.16</v>
      </c>
      <c r="M55" s="401">
        <f t="shared" si="12"/>
        <v>198.57</v>
      </c>
      <c r="N55" s="401">
        <v>0</v>
      </c>
      <c r="O55" s="401">
        <v>0</v>
      </c>
      <c r="P55" s="401">
        <f t="shared" si="13"/>
        <v>0</v>
      </c>
      <c r="Q55" s="401">
        <v>0</v>
      </c>
      <c r="R55" s="401">
        <v>0</v>
      </c>
      <c r="S55" s="401">
        <f t="shared" si="14"/>
        <v>0</v>
      </c>
      <c r="T55" s="401">
        <v>0</v>
      </c>
      <c r="U55" s="401">
        <v>0</v>
      </c>
      <c r="V55" s="401">
        <f t="shared" si="11"/>
        <v>0</v>
      </c>
      <c r="W55" s="397"/>
      <c r="X55" s="401">
        <v>0</v>
      </c>
      <c r="Y55" s="401">
        <v>0</v>
      </c>
      <c r="Z55" s="401">
        <v>0</v>
      </c>
      <c r="AA55" s="398"/>
      <c r="AB55" s="401">
        <f t="shared" si="15"/>
        <v>395.21</v>
      </c>
    </row>
    <row r="56" spans="1:28" s="407" customFormat="1" ht="24.75" customHeight="1">
      <c r="A56" s="283" t="s">
        <v>520</v>
      </c>
      <c r="B56" s="565" t="s">
        <v>552</v>
      </c>
      <c r="C56" s="321" t="s">
        <v>625</v>
      </c>
      <c r="D56" s="333" t="s">
        <v>626</v>
      </c>
      <c r="E56" s="326">
        <v>3</v>
      </c>
      <c r="F56" s="327">
        <v>517420</v>
      </c>
      <c r="G56" s="328" t="s">
        <v>761</v>
      </c>
      <c r="H56" s="401">
        <v>0</v>
      </c>
      <c r="I56" s="401">
        <v>105.6</v>
      </c>
      <c r="J56" s="401">
        <v>0</v>
      </c>
      <c r="K56" s="401">
        <v>247.73</v>
      </c>
      <c r="L56" s="401">
        <v>26.4</v>
      </c>
      <c r="M56" s="401">
        <f t="shared" si="12"/>
        <v>221.32999999999998</v>
      </c>
      <c r="N56" s="401">
        <v>0</v>
      </c>
      <c r="O56" s="401">
        <v>0</v>
      </c>
      <c r="P56" s="401">
        <f t="shared" si="13"/>
        <v>0</v>
      </c>
      <c r="Q56" s="401">
        <v>0</v>
      </c>
      <c r="R56" s="401">
        <v>0</v>
      </c>
      <c r="S56" s="401">
        <f t="shared" si="14"/>
        <v>0</v>
      </c>
      <c r="T56" s="401">
        <v>0</v>
      </c>
      <c r="U56" s="401">
        <v>0</v>
      </c>
      <c r="V56" s="401">
        <f t="shared" ref="V56:V75" si="16">T56-U56</f>
        <v>0</v>
      </c>
      <c r="W56" s="397"/>
      <c r="X56" s="401">
        <v>0</v>
      </c>
      <c r="Y56" s="401">
        <v>0</v>
      </c>
      <c r="Z56" s="401">
        <v>0</v>
      </c>
      <c r="AA56" s="398"/>
      <c r="AB56" s="401">
        <f t="shared" si="15"/>
        <v>326.92999999999995</v>
      </c>
    </row>
    <row r="57" spans="1:28" s="407" customFormat="1" ht="24.75" customHeight="1">
      <c r="A57" s="283" t="s">
        <v>520</v>
      </c>
      <c r="B57" s="565" t="s">
        <v>552</v>
      </c>
      <c r="C57" s="321" t="s">
        <v>774</v>
      </c>
      <c r="D57" s="333" t="s">
        <v>775</v>
      </c>
      <c r="E57" s="326">
        <v>3</v>
      </c>
      <c r="F57" s="330">
        <v>411010</v>
      </c>
      <c r="G57" s="328" t="s">
        <v>761</v>
      </c>
      <c r="H57" s="401">
        <v>0</v>
      </c>
      <c r="I57" s="401">
        <v>108</v>
      </c>
      <c r="J57" s="401">
        <v>0</v>
      </c>
      <c r="K57" s="401">
        <v>247.73</v>
      </c>
      <c r="L57" s="401">
        <v>27</v>
      </c>
      <c r="M57" s="401">
        <f t="shared" si="12"/>
        <v>220.73</v>
      </c>
      <c r="N57" s="401">
        <v>0</v>
      </c>
      <c r="O57" s="401">
        <v>0</v>
      </c>
      <c r="P57" s="401">
        <f t="shared" si="13"/>
        <v>0</v>
      </c>
      <c r="Q57" s="401">
        <v>178.71</v>
      </c>
      <c r="R57" s="401">
        <v>83.8</v>
      </c>
      <c r="S57" s="401">
        <f t="shared" si="14"/>
        <v>94.910000000000011</v>
      </c>
      <c r="T57" s="401">
        <v>77.569999999999993</v>
      </c>
      <c r="U57" s="401">
        <v>0</v>
      </c>
      <c r="V57" s="401">
        <f t="shared" si="16"/>
        <v>77.569999999999993</v>
      </c>
      <c r="W57" s="397" t="s">
        <v>739</v>
      </c>
      <c r="X57" s="401">
        <v>0</v>
      </c>
      <c r="Y57" s="401">
        <v>0</v>
      </c>
      <c r="Z57" s="401">
        <v>0</v>
      </c>
      <c r="AA57" s="398"/>
      <c r="AB57" s="401">
        <f t="shared" si="15"/>
        <v>501.21000000000004</v>
      </c>
    </row>
    <row r="58" spans="1:28" s="407" customFormat="1" ht="24.75" customHeight="1">
      <c r="A58" s="283" t="s">
        <v>520</v>
      </c>
      <c r="B58" s="565" t="s">
        <v>552</v>
      </c>
      <c r="C58" s="283" t="s">
        <v>627</v>
      </c>
      <c r="D58" s="323" t="s">
        <v>628</v>
      </c>
      <c r="E58" s="326">
        <v>3</v>
      </c>
      <c r="F58" s="330">
        <v>521130</v>
      </c>
      <c r="G58" s="328" t="s">
        <v>761</v>
      </c>
      <c r="H58" s="401">
        <v>0</v>
      </c>
      <c r="I58" s="401">
        <v>117.07</v>
      </c>
      <c r="J58" s="401">
        <v>0</v>
      </c>
      <c r="K58" s="401">
        <v>247.73</v>
      </c>
      <c r="L58" s="401">
        <v>26.4</v>
      </c>
      <c r="M58" s="401">
        <f t="shared" si="12"/>
        <v>221.32999999999998</v>
      </c>
      <c r="N58" s="401">
        <v>0</v>
      </c>
      <c r="O58" s="401">
        <v>0</v>
      </c>
      <c r="P58" s="401">
        <f t="shared" si="13"/>
        <v>0</v>
      </c>
      <c r="Q58" s="401">
        <v>134.55000000000001</v>
      </c>
      <c r="R58" s="401">
        <v>79.2</v>
      </c>
      <c r="S58" s="401">
        <f t="shared" si="14"/>
        <v>55.350000000000009</v>
      </c>
      <c r="T58" s="401">
        <v>0</v>
      </c>
      <c r="U58" s="401">
        <v>0</v>
      </c>
      <c r="V58" s="401">
        <f t="shared" si="16"/>
        <v>0</v>
      </c>
      <c r="W58" s="397"/>
      <c r="X58" s="401">
        <v>0</v>
      </c>
      <c r="Y58" s="401">
        <v>0</v>
      </c>
      <c r="Z58" s="401">
        <v>0</v>
      </c>
      <c r="AA58" s="398"/>
      <c r="AB58" s="401">
        <f t="shared" si="15"/>
        <v>393.75</v>
      </c>
    </row>
    <row r="59" spans="1:28" s="407" customFormat="1" ht="24.75" customHeight="1">
      <c r="A59" s="283" t="s">
        <v>520</v>
      </c>
      <c r="B59" s="565" t="s">
        <v>552</v>
      </c>
      <c r="C59" s="283" t="s">
        <v>629</v>
      </c>
      <c r="D59" s="323" t="s">
        <v>776</v>
      </c>
      <c r="E59" s="326">
        <v>2</v>
      </c>
      <c r="F59" s="330">
        <v>223505</v>
      </c>
      <c r="G59" s="328" t="s">
        <v>761</v>
      </c>
      <c r="H59" s="401">
        <v>0</v>
      </c>
      <c r="I59" s="401">
        <v>291.3</v>
      </c>
      <c r="J59" s="401">
        <v>0</v>
      </c>
      <c r="K59" s="401">
        <v>247.73</v>
      </c>
      <c r="L59" s="401">
        <v>3.92</v>
      </c>
      <c r="M59" s="401">
        <f t="shared" si="12"/>
        <v>243.81</v>
      </c>
      <c r="N59" s="401">
        <v>0</v>
      </c>
      <c r="O59" s="401">
        <v>0</v>
      </c>
      <c r="P59" s="401">
        <f t="shared" si="13"/>
        <v>0</v>
      </c>
      <c r="Q59" s="401">
        <v>0</v>
      </c>
      <c r="R59" s="401">
        <v>0</v>
      </c>
      <c r="S59" s="401">
        <f t="shared" si="14"/>
        <v>0</v>
      </c>
      <c r="T59" s="401">
        <v>0</v>
      </c>
      <c r="U59" s="401">
        <v>0</v>
      </c>
      <c r="V59" s="401">
        <f t="shared" si="16"/>
        <v>0</v>
      </c>
      <c r="W59" s="397"/>
      <c r="X59" s="401">
        <v>0</v>
      </c>
      <c r="Y59" s="401">
        <v>0</v>
      </c>
      <c r="Z59" s="401">
        <v>0</v>
      </c>
      <c r="AA59" s="398"/>
      <c r="AB59" s="401">
        <f t="shared" si="15"/>
        <v>535.11</v>
      </c>
    </row>
    <row r="60" spans="1:28" s="407" customFormat="1" ht="24.75" customHeight="1">
      <c r="A60" s="283" t="s">
        <v>520</v>
      </c>
      <c r="B60" s="565" t="s">
        <v>552</v>
      </c>
      <c r="C60" s="283" t="s">
        <v>678</v>
      </c>
      <c r="D60" s="323" t="s">
        <v>679</v>
      </c>
      <c r="E60" s="326">
        <v>2</v>
      </c>
      <c r="F60" s="327">
        <v>223505</v>
      </c>
      <c r="G60" s="328" t="s">
        <v>761</v>
      </c>
      <c r="H60" s="401">
        <v>0</v>
      </c>
      <c r="I60" s="401">
        <v>259.12</v>
      </c>
      <c r="J60" s="401">
        <v>0</v>
      </c>
      <c r="K60" s="401">
        <v>247.73</v>
      </c>
      <c r="L60" s="401">
        <v>3.92</v>
      </c>
      <c r="M60" s="401">
        <f t="shared" si="12"/>
        <v>243.81</v>
      </c>
      <c r="N60" s="401">
        <v>0</v>
      </c>
      <c r="O60" s="401">
        <v>0</v>
      </c>
      <c r="P60" s="401">
        <f t="shared" si="13"/>
        <v>0</v>
      </c>
      <c r="Q60" s="401">
        <v>0</v>
      </c>
      <c r="R60" s="401">
        <v>0</v>
      </c>
      <c r="S60" s="401">
        <f t="shared" si="14"/>
        <v>0</v>
      </c>
      <c r="T60" s="401">
        <v>120.26</v>
      </c>
      <c r="U60" s="401">
        <v>0</v>
      </c>
      <c r="V60" s="401">
        <f t="shared" si="16"/>
        <v>120.26</v>
      </c>
      <c r="W60" s="397" t="s">
        <v>739</v>
      </c>
      <c r="X60" s="401">
        <v>0</v>
      </c>
      <c r="Y60" s="401">
        <v>0</v>
      </c>
      <c r="Z60" s="401">
        <v>0</v>
      </c>
      <c r="AA60" s="398"/>
      <c r="AB60" s="401">
        <f t="shared" si="15"/>
        <v>623.19000000000005</v>
      </c>
    </row>
    <row r="61" spans="1:28" s="400" customFormat="1" ht="24.75" customHeight="1">
      <c r="A61" s="283" t="s">
        <v>520</v>
      </c>
      <c r="B61" s="565" t="s">
        <v>552</v>
      </c>
      <c r="C61" s="283" t="s">
        <v>630</v>
      </c>
      <c r="D61" s="323" t="s">
        <v>631</v>
      </c>
      <c r="E61" s="326">
        <v>3</v>
      </c>
      <c r="F61" s="327">
        <v>252545</v>
      </c>
      <c r="G61" s="328" t="s">
        <v>761</v>
      </c>
      <c r="H61" s="401">
        <v>0</v>
      </c>
      <c r="I61" s="401">
        <v>211.48</v>
      </c>
      <c r="J61" s="401">
        <v>0</v>
      </c>
      <c r="K61" s="401">
        <v>247.73</v>
      </c>
      <c r="L61" s="401">
        <v>49.16</v>
      </c>
      <c r="M61" s="401">
        <f t="shared" si="12"/>
        <v>198.57</v>
      </c>
      <c r="N61" s="401">
        <v>0</v>
      </c>
      <c r="O61" s="401">
        <v>0</v>
      </c>
      <c r="P61" s="401">
        <f t="shared" si="13"/>
        <v>0</v>
      </c>
      <c r="Q61" s="401">
        <v>0</v>
      </c>
      <c r="R61" s="401">
        <v>0</v>
      </c>
      <c r="S61" s="401">
        <f t="shared" si="14"/>
        <v>0</v>
      </c>
      <c r="T61" s="401">
        <v>155.13999999999999</v>
      </c>
      <c r="U61" s="401">
        <v>0</v>
      </c>
      <c r="V61" s="401">
        <f t="shared" si="16"/>
        <v>155.13999999999999</v>
      </c>
      <c r="W61" s="397" t="s">
        <v>739</v>
      </c>
      <c r="X61" s="401">
        <v>0</v>
      </c>
      <c r="Y61" s="401">
        <v>0</v>
      </c>
      <c r="Z61" s="401">
        <v>0</v>
      </c>
      <c r="AA61" s="398"/>
      <c r="AB61" s="401">
        <f t="shared" si="15"/>
        <v>565.18999999999994</v>
      </c>
    </row>
    <row r="62" spans="1:28" s="400" customFormat="1" ht="24.75" customHeight="1">
      <c r="A62" s="283" t="s">
        <v>520</v>
      </c>
      <c r="B62" s="565" t="s">
        <v>552</v>
      </c>
      <c r="C62" s="283" t="s">
        <v>632</v>
      </c>
      <c r="D62" s="323" t="s">
        <v>729</v>
      </c>
      <c r="E62" s="326">
        <v>3</v>
      </c>
      <c r="F62" s="330">
        <v>411010</v>
      </c>
      <c r="G62" s="328" t="s">
        <v>761</v>
      </c>
      <c r="H62" s="401">
        <v>0</v>
      </c>
      <c r="I62" s="401">
        <v>150.66999999999999</v>
      </c>
      <c r="J62" s="401">
        <v>0</v>
      </c>
      <c r="K62" s="401">
        <v>247.73</v>
      </c>
      <c r="L62" s="401">
        <v>5.59</v>
      </c>
      <c r="M62" s="401">
        <f t="shared" si="12"/>
        <v>242.14</v>
      </c>
      <c r="N62" s="401">
        <v>0</v>
      </c>
      <c r="O62" s="401">
        <v>0</v>
      </c>
      <c r="P62" s="401">
        <f t="shared" si="13"/>
        <v>0</v>
      </c>
      <c r="Q62" s="401">
        <v>0</v>
      </c>
      <c r="R62" s="401">
        <v>0</v>
      </c>
      <c r="S62" s="401">
        <f t="shared" si="14"/>
        <v>0</v>
      </c>
      <c r="T62" s="401">
        <v>0</v>
      </c>
      <c r="U62" s="401">
        <v>0</v>
      </c>
      <c r="V62" s="401">
        <f t="shared" si="16"/>
        <v>0</v>
      </c>
      <c r="W62" s="397"/>
      <c r="X62" s="401">
        <v>0</v>
      </c>
      <c r="Y62" s="401">
        <v>0</v>
      </c>
      <c r="Z62" s="401">
        <v>0</v>
      </c>
      <c r="AA62" s="398"/>
      <c r="AB62" s="401">
        <f t="shared" si="15"/>
        <v>392.80999999999995</v>
      </c>
    </row>
    <row r="63" spans="1:28" s="400" customFormat="1" ht="24.75" customHeight="1">
      <c r="A63" s="283" t="s">
        <v>520</v>
      </c>
      <c r="B63" s="565" t="s">
        <v>552</v>
      </c>
      <c r="C63" s="283" t="s">
        <v>633</v>
      </c>
      <c r="D63" s="323" t="s">
        <v>634</v>
      </c>
      <c r="E63" s="326">
        <v>3</v>
      </c>
      <c r="F63" s="327">
        <v>517420</v>
      </c>
      <c r="G63" s="328" t="s">
        <v>761</v>
      </c>
      <c r="H63" s="401">
        <v>0</v>
      </c>
      <c r="I63" s="401">
        <v>166.52</v>
      </c>
      <c r="J63" s="401">
        <v>0</v>
      </c>
      <c r="K63" s="401">
        <v>247.73</v>
      </c>
      <c r="L63" s="401">
        <v>26.4</v>
      </c>
      <c r="M63" s="401">
        <f t="shared" si="12"/>
        <v>221.32999999999998</v>
      </c>
      <c r="N63" s="401">
        <v>0</v>
      </c>
      <c r="O63" s="401">
        <v>0</v>
      </c>
      <c r="P63" s="401">
        <f t="shared" si="13"/>
        <v>0</v>
      </c>
      <c r="Q63" s="401">
        <v>0</v>
      </c>
      <c r="R63" s="401">
        <v>0</v>
      </c>
      <c r="S63" s="401">
        <f t="shared" si="14"/>
        <v>0</v>
      </c>
      <c r="T63" s="401">
        <v>0</v>
      </c>
      <c r="U63" s="401">
        <v>0</v>
      </c>
      <c r="V63" s="401">
        <f t="shared" si="16"/>
        <v>0</v>
      </c>
      <c r="W63" s="397"/>
      <c r="X63" s="401">
        <v>0</v>
      </c>
      <c r="Y63" s="401">
        <v>0</v>
      </c>
      <c r="Z63" s="401">
        <v>0</v>
      </c>
      <c r="AA63" s="398"/>
      <c r="AB63" s="401">
        <f t="shared" si="15"/>
        <v>387.85</v>
      </c>
    </row>
    <row r="64" spans="1:28" s="407" customFormat="1" ht="24.75" customHeight="1">
      <c r="A64" s="283" t="s">
        <v>520</v>
      </c>
      <c r="B64" s="565" t="s">
        <v>552</v>
      </c>
      <c r="C64" s="283" t="s">
        <v>635</v>
      </c>
      <c r="D64" s="323" t="s">
        <v>636</v>
      </c>
      <c r="E64" s="326">
        <v>2</v>
      </c>
      <c r="F64" s="330">
        <v>322205</v>
      </c>
      <c r="G64" s="328" t="s">
        <v>761</v>
      </c>
      <c r="H64" s="401">
        <v>0</v>
      </c>
      <c r="I64" s="401">
        <v>157.34</v>
      </c>
      <c r="J64" s="401">
        <v>0</v>
      </c>
      <c r="K64" s="401">
        <v>247.73</v>
      </c>
      <c r="L64" s="401">
        <v>27.99</v>
      </c>
      <c r="M64" s="401">
        <f t="shared" si="12"/>
        <v>219.73999999999998</v>
      </c>
      <c r="N64" s="401">
        <v>0</v>
      </c>
      <c r="O64" s="401">
        <v>0</v>
      </c>
      <c r="P64" s="401">
        <f t="shared" si="13"/>
        <v>0</v>
      </c>
      <c r="Q64" s="401">
        <v>0</v>
      </c>
      <c r="R64" s="401">
        <v>0</v>
      </c>
      <c r="S64" s="401">
        <f t="shared" si="14"/>
        <v>0</v>
      </c>
      <c r="T64" s="401">
        <v>0</v>
      </c>
      <c r="U64" s="401">
        <v>0</v>
      </c>
      <c r="V64" s="401">
        <f t="shared" si="16"/>
        <v>0</v>
      </c>
      <c r="W64" s="397"/>
      <c r="X64" s="401">
        <v>0</v>
      </c>
      <c r="Y64" s="401">
        <v>0</v>
      </c>
      <c r="Z64" s="401">
        <v>0</v>
      </c>
      <c r="AA64" s="398"/>
      <c r="AB64" s="401">
        <f t="shared" si="15"/>
        <v>377.08</v>
      </c>
    </row>
    <row r="65" spans="1:28" s="407" customFormat="1" ht="24.75" customHeight="1">
      <c r="A65" s="283" t="s">
        <v>520</v>
      </c>
      <c r="B65" s="565" t="s">
        <v>552</v>
      </c>
      <c r="C65" s="283" t="s">
        <v>637</v>
      </c>
      <c r="D65" s="323" t="s">
        <v>638</v>
      </c>
      <c r="E65" s="326">
        <v>1</v>
      </c>
      <c r="F65" s="327">
        <v>225124</v>
      </c>
      <c r="G65" s="328" t="s">
        <v>761</v>
      </c>
      <c r="H65" s="401">
        <v>0</v>
      </c>
      <c r="I65" s="401">
        <v>437.12</v>
      </c>
      <c r="J65" s="401">
        <v>0</v>
      </c>
      <c r="K65" s="401">
        <v>247.74</v>
      </c>
      <c r="L65" s="401">
        <v>0</v>
      </c>
      <c r="M65" s="401">
        <f t="shared" si="12"/>
        <v>247.74</v>
      </c>
      <c r="N65" s="401">
        <v>0</v>
      </c>
      <c r="O65" s="401">
        <v>0</v>
      </c>
      <c r="P65" s="401">
        <f t="shared" si="13"/>
        <v>0</v>
      </c>
      <c r="Q65" s="401">
        <v>0</v>
      </c>
      <c r="R65" s="401">
        <v>0</v>
      </c>
      <c r="S65" s="401">
        <f t="shared" si="14"/>
        <v>0</v>
      </c>
      <c r="T65" s="401">
        <v>0</v>
      </c>
      <c r="U65" s="401">
        <v>0</v>
      </c>
      <c r="V65" s="401">
        <f t="shared" si="16"/>
        <v>0</v>
      </c>
      <c r="W65" s="397"/>
      <c r="X65" s="401">
        <v>0</v>
      </c>
      <c r="Y65" s="401">
        <v>0</v>
      </c>
      <c r="Z65" s="401">
        <v>0</v>
      </c>
      <c r="AA65" s="398"/>
      <c r="AB65" s="401">
        <f t="shared" si="15"/>
        <v>684.86</v>
      </c>
    </row>
    <row r="66" spans="1:28" s="407" customFormat="1" ht="24.75" customHeight="1">
      <c r="A66" s="283" t="s">
        <v>520</v>
      </c>
      <c r="B66" s="565" t="s">
        <v>552</v>
      </c>
      <c r="C66" s="283" t="s">
        <v>777</v>
      </c>
      <c r="D66" s="323" t="s">
        <v>778</v>
      </c>
      <c r="E66" s="326">
        <v>2</v>
      </c>
      <c r="F66" s="327">
        <v>223505</v>
      </c>
      <c r="G66" s="328" t="s">
        <v>761</v>
      </c>
      <c r="H66" s="401">
        <v>0</v>
      </c>
      <c r="I66" s="401">
        <v>266.42</v>
      </c>
      <c r="J66" s="401">
        <v>0</v>
      </c>
      <c r="K66" s="401">
        <v>247.74</v>
      </c>
      <c r="L66" s="401">
        <v>3.66</v>
      </c>
      <c r="M66" s="401">
        <f t="shared" si="12"/>
        <v>244.08</v>
      </c>
      <c r="N66" s="401">
        <v>0</v>
      </c>
      <c r="O66" s="401">
        <v>0</v>
      </c>
      <c r="P66" s="401">
        <f t="shared" si="13"/>
        <v>0</v>
      </c>
      <c r="Q66" s="401">
        <v>0</v>
      </c>
      <c r="R66" s="401">
        <v>0</v>
      </c>
      <c r="S66" s="401">
        <f t="shared" si="14"/>
        <v>0</v>
      </c>
      <c r="T66" s="401">
        <v>0</v>
      </c>
      <c r="U66" s="401">
        <v>0</v>
      </c>
      <c r="V66" s="401">
        <f t="shared" si="16"/>
        <v>0</v>
      </c>
      <c r="W66" s="397"/>
      <c r="X66" s="401">
        <v>0</v>
      </c>
      <c r="Y66" s="401">
        <v>0</v>
      </c>
      <c r="Z66" s="401">
        <v>0</v>
      </c>
      <c r="AA66" s="398"/>
      <c r="AB66" s="401">
        <f t="shared" si="15"/>
        <v>510.5</v>
      </c>
    </row>
    <row r="67" spans="1:28" s="407" customFormat="1" ht="24.75" customHeight="1">
      <c r="A67" s="283" t="s">
        <v>520</v>
      </c>
      <c r="B67" s="565" t="s">
        <v>552</v>
      </c>
      <c r="C67" s="283" t="s">
        <v>779</v>
      </c>
      <c r="D67" s="323" t="s">
        <v>780</v>
      </c>
      <c r="E67" s="326">
        <v>2</v>
      </c>
      <c r="F67" s="330">
        <v>322205</v>
      </c>
      <c r="G67" s="328" t="s">
        <v>761</v>
      </c>
      <c r="H67" s="401">
        <v>0</v>
      </c>
      <c r="I67" s="401">
        <v>119.76</v>
      </c>
      <c r="J67" s="401">
        <v>0</v>
      </c>
      <c r="K67" s="401">
        <v>247.74</v>
      </c>
      <c r="L67" s="401">
        <v>25.19</v>
      </c>
      <c r="M67" s="401">
        <f t="shared" si="12"/>
        <v>222.55</v>
      </c>
      <c r="N67" s="401">
        <v>0</v>
      </c>
      <c r="O67" s="401">
        <v>0</v>
      </c>
      <c r="P67" s="401">
        <f t="shared" si="13"/>
        <v>0</v>
      </c>
      <c r="Q67" s="401">
        <v>0</v>
      </c>
      <c r="R67" s="401">
        <v>0</v>
      </c>
      <c r="S67" s="401">
        <f t="shared" si="14"/>
        <v>0</v>
      </c>
      <c r="T67" s="401">
        <v>0</v>
      </c>
      <c r="U67" s="401">
        <v>0</v>
      </c>
      <c r="V67" s="401">
        <f t="shared" si="16"/>
        <v>0</v>
      </c>
      <c r="W67" s="397"/>
      <c r="X67" s="401">
        <v>0</v>
      </c>
      <c r="Y67" s="401">
        <v>0</v>
      </c>
      <c r="Z67" s="401">
        <v>0</v>
      </c>
      <c r="AA67" s="398"/>
      <c r="AB67" s="401">
        <f t="shared" si="15"/>
        <v>342.31</v>
      </c>
    </row>
    <row r="68" spans="1:28" s="407" customFormat="1" ht="24.75" customHeight="1">
      <c r="A68" s="283" t="s">
        <v>520</v>
      </c>
      <c r="B68" s="565" t="s">
        <v>552</v>
      </c>
      <c r="C68" s="321" t="s">
        <v>639</v>
      </c>
      <c r="D68" s="333" t="s">
        <v>640</v>
      </c>
      <c r="E68" s="326">
        <v>3</v>
      </c>
      <c r="F68" s="330">
        <v>521130</v>
      </c>
      <c r="G68" s="328" t="s">
        <v>761</v>
      </c>
      <c r="H68" s="401">
        <v>0</v>
      </c>
      <c r="I68" s="401">
        <v>122.3</v>
      </c>
      <c r="J68" s="401">
        <v>0</v>
      </c>
      <c r="K68" s="401">
        <v>247.74</v>
      </c>
      <c r="L68" s="401">
        <v>26.4</v>
      </c>
      <c r="M68" s="401">
        <f t="shared" si="12"/>
        <v>221.34</v>
      </c>
      <c r="N68" s="401">
        <v>0</v>
      </c>
      <c r="O68" s="401">
        <v>0</v>
      </c>
      <c r="P68" s="401">
        <f t="shared" si="13"/>
        <v>0</v>
      </c>
      <c r="Q68" s="401">
        <v>134.55000000000001</v>
      </c>
      <c r="R68" s="401">
        <v>79.2</v>
      </c>
      <c r="S68" s="401">
        <f t="shared" si="14"/>
        <v>55.350000000000009</v>
      </c>
      <c r="T68" s="401">
        <v>0</v>
      </c>
      <c r="U68" s="401">
        <v>0</v>
      </c>
      <c r="V68" s="401">
        <f t="shared" si="16"/>
        <v>0</v>
      </c>
      <c r="W68" s="397"/>
      <c r="X68" s="401">
        <v>0</v>
      </c>
      <c r="Y68" s="401">
        <v>0</v>
      </c>
      <c r="Z68" s="401">
        <v>0</v>
      </c>
      <c r="AA68" s="398"/>
      <c r="AB68" s="401">
        <f t="shared" si="15"/>
        <v>398.99</v>
      </c>
    </row>
    <row r="69" spans="1:28" s="407" customFormat="1" ht="24.75" customHeight="1">
      <c r="A69" s="283" t="s">
        <v>520</v>
      </c>
      <c r="B69" s="565" t="s">
        <v>552</v>
      </c>
      <c r="C69" s="321" t="s">
        <v>641</v>
      </c>
      <c r="D69" s="333" t="s">
        <v>642</v>
      </c>
      <c r="E69" s="326">
        <v>3</v>
      </c>
      <c r="F69" s="327">
        <v>513425</v>
      </c>
      <c r="G69" s="328" t="s">
        <v>761</v>
      </c>
      <c r="H69" s="401">
        <v>0</v>
      </c>
      <c r="I69" s="401">
        <v>179</v>
      </c>
      <c r="J69" s="401">
        <v>0</v>
      </c>
      <c r="K69" s="401">
        <v>247.74</v>
      </c>
      <c r="L69" s="401">
        <v>1.76</v>
      </c>
      <c r="M69" s="401">
        <f t="shared" si="12"/>
        <v>245.98000000000002</v>
      </c>
      <c r="N69" s="401">
        <v>0</v>
      </c>
      <c r="O69" s="401">
        <v>0</v>
      </c>
      <c r="P69" s="401">
        <f t="shared" si="13"/>
        <v>0</v>
      </c>
      <c r="Q69" s="401">
        <v>16.82</v>
      </c>
      <c r="R69" s="401">
        <v>16.399999999999999</v>
      </c>
      <c r="S69" s="401">
        <f t="shared" si="14"/>
        <v>0.42000000000000171</v>
      </c>
      <c r="T69" s="401">
        <v>77.569999999999993</v>
      </c>
      <c r="U69" s="401">
        <v>0</v>
      </c>
      <c r="V69" s="401">
        <f t="shared" si="16"/>
        <v>77.569999999999993</v>
      </c>
      <c r="W69" s="397" t="s">
        <v>739</v>
      </c>
      <c r="X69" s="401">
        <v>0</v>
      </c>
      <c r="Y69" s="401">
        <v>0</v>
      </c>
      <c r="Z69" s="401">
        <v>0</v>
      </c>
      <c r="AA69" s="398"/>
      <c r="AB69" s="401">
        <f t="shared" si="15"/>
        <v>502.97</v>
      </c>
    </row>
    <row r="70" spans="1:28" s="407" customFormat="1" ht="24.75" customHeight="1">
      <c r="A70" s="283" t="s">
        <v>520</v>
      </c>
      <c r="B70" s="565" t="s">
        <v>552</v>
      </c>
      <c r="C70" s="321" t="s">
        <v>750</v>
      </c>
      <c r="D70" s="333" t="s">
        <v>751</v>
      </c>
      <c r="E70" s="326">
        <v>3</v>
      </c>
      <c r="F70" s="327">
        <v>422105</v>
      </c>
      <c r="G70" s="328" t="s">
        <v>761</v>
      </c>
      <c r="H70" s="401">
        <v>0</v>
      </c>
      <c r="I70" s="401">
        <v>125.14</v>
      </c>
      <c r="J70" s="401">
        <v>0</v>
      </c>
      <c r="K70" s="401">
        <v>247.74</v>
      </c>
      <c r="L70" s="401">
        <v>26.4</v>
      </c>
      <c r="M70" s="401">
        <f t="shared" si="12"/>
        <v>221.34</v>
      </c>
      <c r="N70" s="401">
        <v>0</v>
      </c>
      <c r="O70" s="401">
        <v>0</v>
      </c>
      <c r="P70" s="401">
        <f t="shared" si="13"/>
        <v>0</v>
      </c>
      <c r="Q70" s="401">
        <v>185</v>
      </c>
      <c r="R70" s="401">
        <v>79.2</v>
      </c>
      <c r="S70" s="401">
        <f t="shared" si="14"/>
        <v>105.8</v>
      </c>
      <c r="T70" s="401">
        <v>77.569999999999993</v>
      </c>
      <c r="U70" s="401">
        <v>0</v>
      </c>
      <c r="V70" s="401">
        <f t="shared" si="16"/>
        <v>77.569999999999993</v>
      </c>
      <c r="W70" s="397" t="s">
        <v>739</v>
      </c>
      <c r="X70" s="401">
        <v>0</v>
      </c>
      <c r="Y70" s="401">
        <v>0</v>
      </c>
      <c r="Z70" s="401">
        <v>0</v>
      </c>
      <c r="AA70" s="398"/>
      <c r="AB70" s="401">
        <f t="shared" si="15"/>
        <v>529.85</v>
      </c>
    </row>
    <row r="71" spans="1:28" s="407" customFormat="1" ht="24.75" customHeight="1">
      <c r="A71" s="283" t="s">
        <v>520</v>
      </c>
      <c r="B71" s="565" t="s">
        <v>552</v>
      </c>
      <c r="C71" s="283" t="s">
        <v>643</v>
      </c>
      <c r="D71" s="323" t="s">
        <v>644</v>
      </c>
      <c r="E71" s="326">
        <v>2</v>
      </c>
      <c r="F71" s="330">
        <v>223505</v>
      </c>
      <c r="G71" s="328" t="s">
        <v>761</v>
      </c>
      <c r="H71" s="401">
        <v>0</v>
      </c>
      <c r="I71" s="401">
        <v>449.41</v>
      </c>
      <c r="J71" s="401">
        <v>0</v>
      </c>
      <c r="K71" s="401">
        <v>247.74</v>
      </c>
      <c r="L71" s="401">
        <v>3.92</v>
      </c>
      <c r="M71" s="401">
        <f t="shared" si="12"/>
        <v>243.82000000000002</v>
      </c>
      <c r="N71" s="401">
        <v>0</v>
      </c>
      <c r="O71" s="401">
        <v>0</v>
      </c>
      <c r="P71" s="401">
        <f t="shared" si="13"/>
        <v>0</v>
      </c>
      <c r="Q71" s="401">
        <v>0</v>
      </c>
      <c r="R71" s="401">
        <v>0</v>
      </c>
      <c r="S71" s="401">
        <f t="shared" si="14"/>
        <v>0</v>
      </c>
      <c r="T71" s="401">
        <v>0</v>
      </c>
      <c r="U71" s="401">
        <v>0</v>
      </c>
      <c r="V71" s="401">
        <f t="shared" si="16"/>
        <v>0</v>
      </c>
      <c r="W71" s="397"/>
      <c r="X71" s="401">
        <v>0</v>
      </c>
      <c r="Y71" s="401">
        <v>0</v>
      </c>
      <c r="Z71" s="401">
        <v>0</v>
      </c>
      <c r="AA71" s="398"/>
      <c r="AB71" s="401">
        <f t="shared" si="15"/>
        <v>693.23</v>
      </c>
    </row>
    <row r="72" spans="1:28" s="407" customFormat="1" ht="24.75" customHeight="1">
      <c r="A72" s="283" t="s">
        <v>520</v>
      </c>
      <c r="B72" s="565" t="s">
        <v>552</v>
      </c>
      <c r="C72" s="321" t="s">
        <v>645</v>
      </c>
      <c r="D72" s="333" t="s">
        <v>646</v>
      </c>
      <c r="E72" s="326">
        <v>2</v>
      </c>
      <c r="F72" s="327">
        <v>223505</v>
      </c>
      <c r="G72" s="328" t="s">
        <v>761</v>
      </c>
      <c r="H72" s="401">
        <v>0</v>
      </c>
      <c r="I72" s="401">
        <v>263.64999999999998</v>
      </c>
      <c r="J72" s="401">
        <v>0</v>
      </c>
      <c r="K72" s="401">
        <v>247.74</v>
      </c>
      <c r="L72" s="401">
        <v>3.92</v>
      </c>
      <c r="M72" s="401">
        <f t="shared" si="12"/>
        <v>243.82000000000002</v>
      </c>
      <c r="N72" s="401">
        <v>0</v>
      </c>
      <c r="O72" s="401">
        <v>0</v>
      </c>
      <c r="P72" s="401">
        <f t="shared" si="13"/>
        <v>0</v>
      </c>
      <c r="Q72" s="401">
        <v>0</v>
      </c>
      <c r="R72" s="401">
        <v>0</v>
      </c>
      <c r="S72" s="401">
        <f t="shared" si="14"/>
        <v>0</v>
      </c>
      <c r="T72" s="401">
        <v>0</v>
      </c>
      <c r="U72" s="401">
        <v>0</v>
      </c>
      <c r="V72" s="401">
        <f t="shared" si="16"/>
        <v>0</v>
      </c>
      <c r="W72" s="397"/>
      <c r="X72" s="401">
        <v>0</v>
      </c>
      <c r="Y72" s="401">
        <v>0</v>
      </c>
      <c r="Z72" s="401">
        <v>0</v>
      </c>
      <c r="AA72" s="398"/>
      <c r="AB72" s="401">
        <f t="shared" si="15"/>
        <v>507.47</v>
      </c>
    </row>
    <row r="73" spans="1:28" s="407" customFormat="1" ht="24.75" customHeight="1">
      <c r="A73" s="283" t="s">
        <v>520</v>
      </c>
      <c r="B73" s="565" t="s">
        <v>552</v>
      </c>
      <c r="C73" s="283" t="s">
        <v>647</v>
      </c>
      <c r="D73" s="323" t="s">
        <v>648</v>
      </c>
      <c r="E73" s="326">
        <v>2</v>
      </c>
      <c r="F73" s="329">
        <v>322205</v>
      </c>
      <c r="G73" s="328" t="s">
        <v>761</v>
      </c>
      <c r="H73" s="401">
        <v>0</v>
      </c>
      <c r="I73" s="401">
        <v>162.41999999999999</v>
      </c>
      <c r="J73" s="401">
        <v>0</v>
      </c>
      <c r="K73" s="401">
        <v>247.74</v>
      </c>
      <c r="L73" s="401">
        <v>27.99</v>
      </c>
      <c r="M73" s="401">
        <f t="shared" si="12"/>
        <v>219.75</v>
      </c>
      <c r="N73" s="401">
        <v>0</v>
      </c>
      <c r="O73" s="401">
        <v>0</v>
      </c>
      <c r="P73" s="401">
        <f t="shared" si="13"/>
        <v>0</v>
      </c>
      <c r="Q73" s="401">
        <v>151.36000000000001</v>
      </c>
      <c r="R73" s="401">
        <v>83.97</v>
      </c>
      <c r="S73" s="401">
        <f t="shared" si="14"/>
        <v>67.390000000000015</v>
      </c>
      <c r="T73" s="401">
        <v>0</v>
      </c>
      <c r="U73" s="401">
        <v>0</v>
      </c>
      <c r="V73" s="401">
        <f t="shared" si="16"/>
        <v>0</v>
      </c>
      <c r="W73" s="397"/>
      <c r="X73" s="401">
        <v>0</v>
      </c>
      <c r="Y73" s="401">
        <v>0</v>
      </c>
      <c r="Z73" s="401">
        <v>0</v>
      </c>
      <c r="AA73" s="398"/>
      <c r="AB73" s="401">
        <f t="shared" si="15"/>
        <v>449.55999999999995</v>
      </c>
    </row>
    <row r="74" spans="1:28" s="407" customFormat="1" ht="24.75" customHeight="1">
      <c r="A74" s="283" t="s">
        <v>520</v>
      </c>
      <c r="B74" s="565" t="s">
        <v>552</v>
      </c>
      <c r="C74" s="283" t="s">
        <v>677</v>
      </c>
      <c r="D74" s="566" t="s">
        <v>680</v>
      </c>
      <c r="E74" s="326">
        <v>2</v>
      </c>
      <c r="F74" s="329">
        <v>223505</v>
      </c>
      <c r="G74" s="328" t="s">
        <v>761</v>
      </c>
      <c r="H74" s="401">
        <v>0</v>
      </c>
      <c r="I74" s="401">
        <v>281.06</v>
      </c>
      <c r="J74" s="401">
        <v>0</v>
      </c>
      <c r="K74" s="401">
        <v>247.74</v>
      </c>
      <c r="L74" s="401">
        <v>3.92</v>
      </c>
      <c r="M74" s="401">
        <f t="shared" si="12"/>
        <v>243.82000000000002</v>
      </c>
      <c r="N74" s="401">
        <v>0</v>
      </c>
      <c r="O74" s="401">
        <v>0</v>
      </c>
      <c r="P74" s="401">
        <f t="shared" si="13"/>
        <v>0</v>
      </c>
      <c r="Q74" s="401">
        <v>0</v>
      </c>
      <c r="R74" s="401">
        <v>0</v>
      </c>
      <c r="S74" s="401">
        <f t="shared" si="14"/>
        <v>0</v>
      </c>
      <c r="T74" s="401">
        <v>120.26</v>
      </c>
      <c r="U74" s="401">
        <v>0</v>
      </c>
      <c r="V74" s="401">
        <f t="shared" si="16"/>
        <v>120.26</v>
      </c>
      <c r="W74" s="397" t="s">
        <v>739</v>
      </c>
      <c r="X74" s="401">
        <v>0</v>
      </c>
      <c r="Y74" s="401">
        <v>0</v>
      </c>
      <c r="Z74" s="401">
        <v>0</v>
      </c>
      <c r="AA74" s="398"/>
      <c r="AB74" s="401">
        <f t="shared" si="15"/>
        <v>645.1400000000001</v>
      </c>
    </row>
    <row r="75" spans="1:28" s="407" customFormat="1" ht="24.75" customHeight="1">
      <c r="A75" s="283" t="s">
        <v>520</v>
      </c>
      <c r="B75" s="565" t="s">
        <v>552</v>
      </c>
      <c r="C75" s="283" t="s">
        <v>730</v>
      </c>
      <c r="D75" s="323" t="s">
        <v>731</v>
      </c>
      <c r="E75" s="326">
        <v>3</v>
      </c>
      <c r="F75" s="329">
        <v>513425</v>
      </c>
      <c r="G75" s="328" t="s">
        <v>761</v>
      </c>
      <c r="H75" s="401">
        <v>0</v>
      </c>
      <c r="I75" s="401">
        <v>141.55000000000001</v>
      </c>
      <c r="J75" s="401">
        <v>0</v>
      </c>
      <c r="K75" s="401">
        <v>247.74</v>
      </c>
      <c r="L75" s="401">
        <v>26.4</v>
      </c>
      <c r="M75" s="401">
        <f t="shared" si="12"/>
        <v>221.34</v>
      </c>
      <c r="N75" s="401">
        <v>0</v>
      </c>
      <c r="O75" s="401">
        <v>0</v>
      </c>
      <c r="P75" s="401">
        <f t="shared" si="13"/>
        <v>0</v>
      </c>
      <c r="Q75" s="401">
        <v>134.54</v>
      </c>
      <c r="R75" s="401">
        <v>79.2</v>
      </c>
      <c r="S75" s="401">
        <f t="shared" si="14"/>
        <v>55.339999999999989</v>
      </c>
      <c r="T75" s="401">
        <v>0</v>
      </c>
      <c r="U75" s="401">
        <v>0</v>
      </c>
      <c r="V75" s="401">
        <f t="shared" si="16"/>
        <v>0</v>
      </c>
      <c r="W75" s="397"/>
      <c r="X75" s="401">
        <v>0</v>
      </c>
      <c r="Y75" s="401">
        <v>0</v>
      </c>
      <c r="Z75" s="401">
        <v>0</v>
      </c>
      <c r="AA75" s="398"/>
      <c r="AB75" s="401">
        <f t="shared" si="15"/>
        <v>418.23</v>
      </c>
    </row>
    <row r="76" spans="1:28" ht="25.5">
      <c r="A76" s="283" t="s">
        <v>520</v>
      </c>
      <c r="B76" s="565" t="s">
        <v>552</v>
      </c>
      <c r="C76" s="283" t="s">
        <v>781</v>
      </c>
      <c r="D76" s="323" t="s">
        <v>782</v>
      </c>
      <c r="E76" s="326">
        <v>3</v>
      </c>
      <c r="F76" s="329">
        <v>513425</v>
      </c>
      <c r="G76" s="328" t="s">
        <v>761</v>
      </c>
      <c r="H76" s="401">
        <v>0</v>
      </c>
      <c r="I76" s="401">
        <v>13.59</v>
      </c>
      <c r="J76" s="401">
        <v>0</v>
      </c>
      <c r="K76" s="401">
        <v>247.74</v>
      </c>
      <c r="L76" s="401">
        <v>2.64</v>
      </c>
      <c r="M76" s="401">
        <f t="shared" ref="M76" si="17">K76-L76</f>
        <v>245.10000000000002</v>
      </c>
      <c r="N76" s="401">
        <v>0</v>
      </c>
      <c r="O76" s="401">
        <v>0</v>
      </c>
      <c r="P76" s="401">
        <f t="shared" ref="P76" si="18">N76-O76</f>
        <v>0</v>
      </c>
      <c r="Q76" s="401">
        <v>126.13</v>
      </c>
      <c r="R76" s="401">
        <v>123</v>
      </c>
      <c r="S76" s="401">
        <f t="shared" ref="S76" si="19">Q76-R76</f>
        <v>3.1299999999999955</v>
      </c>
      <c r="T76" s="401">
        <v>0</v>
      </c>
      <c r="U76" s="401">
        <v>0</v>
      </c>
      <c r="V76" s="401">
        <f t="shared" ref="V76" si="20">T76-U76</f>
        <v>0</v>
      </c>
      <c r="W76" s="397"/>
      <c r="X76" s="401">
        <v>0</v>
      </c>
      <c r="Y76" s="401">
        <v>0</v>
      </c>
      <c r="Z76" s="401">
        <v>0</v>
      </c>
      <c r="AA76" s="398"/>
      <c r="AB76" s="401">
        <f t="shared" ref="AB76" si="21">SUM(Z76,V76,S76,P76,M76,J76,I76)</f>
        <v>261.82</v>
      </c>
    </row>
    <row r="80" spans="1:28">
      <c r="K80" s="437"/>
    </row>
    <row r="82" spans="11:11">
      <c r="K82" s="438"/>
    </row>
    <row r="97" spans="4:4" s="293" customFormat="1" ht="15">
      <c r="D97" s="289"/>
    </row>
  </sheetData>
  <protectedRanges>
    <protectedRange sqref="E44 E46" name="Intervalo1_2_1_4_1_1"/>
  </protectedRanges>
  <sortState ref="A2:XEF73">
    <sortCondition ref="D2:D73"/>
  </sortState>
  <customSheetViews>
    <customSheetView guid="{4D67ECEB-8567-46A4-915F-4BBFDD1E02FC}" scale="80" showAutoFilter="1" topLeftCell="Q1">
      <selection activeCell="T97" sqref="T97"/>
      <rowBreaks count="1" manualBreakCount="1">
        <brk id="77" max="238" man="1"/>
      </rowBreaks>
      <colBreaks count="1" manualBreakCount="1">
        <brk id="28" max="136" man="1"/>
      </colBreaks>
      <pageMargins left="0" right="0" top="0" bottom="0" header="0.31496062992125984" footer="0.31496062992125984"/>
      <printOptions horizontalCentered="1" verticalCentered="1"/>
      <pageSetup paperSize="9" scale="23" fitToWidth="2" fitToHeight="2" orientation="landscape" r:id="rId1"/>
      <autoFilter ref="A1:XEF113"/>
    </customSheetView>
  </customSheetViews>
  <phoneticPr fontId="201" type="noConversion"/>
  <printOptions horizontalCentered="1" verticalCentered="1"/>
  <pageMargins left="0" right="0" top="0" bottom="0" header="0.31496062992125984" footer="0.31496062992125984"/>
  <pageSetup paperSize="9" scale="23" fitToWidth="2" fitToHeight="2" orientation="landscape" r:id="rId2"/>
  <rowBreaks count="1" manualBreakCount="1">
    <brk id="62" max="238" man="1"/>
  </rowBreaks>
  <colBreaks count="1" manualBreakCount="1">
    <brk id="28" max="1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C216"/>
  <sheetViews>
    <sheetView topLeftCell="B11" zoomScale="80" zoomScaleNormal="80" zoomScaleSheetLayoutView="100" workbookViewId="0">
      <selection sqref="A1:L38"/>
    </sheetView>
  </sheetViews>
  <sheetFormatPr defaultRowHeight="15"/>
  <cols>
    <col min="1" max="1" width="17.7109375" style="318" customWidth="1"/>
    <col min="2" max="2" width="50.140625" customWidth="1"/>
    <col min="3" max="3" width="12.42578125" customWidth="1"/>
    <col min="4" max="4" width="17.28515625" customWidth="1"/>
    <col min="5" max="5" width="66.42578125" style="319" customWidth="1"/>
    <col min="6" max="6" width="13.28515625" customWidth="1"/>
    <col min="7" max="7" width="7.7109375" customWidth="1"/>
    <col min="8" max="8" width="12.85546875" style="319" customWidth="1"/>
    <col min="9" max="9" width="14" customWidth="1"/>
    <col min="10" max="10" width="51.7109375" customWidth="1"/>
    <col min="11" max="11" width="10.28515625" style="319" customWidth="1"/>
    <col min="12" max="12" width="11.42578125" customWidth="1"/>
  </cols>
  <sheetData>
    <row r="1" spans="1:174" ht="48" thickBot="1">
      <c r="A1" s="615" t="s">
        <v>171</v>
      </c>
      <c r="B1" s="616" t="s">
        <v>172</v>
      </c>
      <c r="C1" s="616" t="s">
        <v>199</v>
      </c>
      <c r="D1" s="616" t="s">
        <v>200</v>
      </c>
      <c r="E1" s="616" t="s">
        <v>201</v>
      </c>
      <c r="F1" s="616" t="s">
        <v>202</v>
      </c>
      <c r="G1" s="617" t="s">
        <v>203</v>
      </c>
      <c r="H1" s="617" t="s">
        <v>204</v>
      </c>
      <c r="I1" s="618" t="s">
        <v>205</v>
      </c>
      <c r="J1" s="618" t="s">
        <v>206</v>
      </c>
      <c r="K1" s="618" t="s">
        <v>207</v>
      </c>
      <c r="L1" s="619" t="s">
        <v>208</v>
      </c>
      <c r="M1" s="2"/>
    </row>
    <row r="2" spans="1:174" s="300" customFormat="1" ht="15.75">
      <c r="A2" s="621" t="s">
        <v>520</v>
      </c>
      <c r="B2" s="622" t="s">
        <v>518</v>
      </c>
      <c r="C2" s="623" t="s">
        <v>783</v>
      </c>
      <c r="D2" s="623" t="s">
        <v>784</v>
      </c>
      <c r="E2" s="624" t="s">
        <v>785</v>
      </c>
      <c r="F2" s="625" t="s">
        <v>736</v>
      </c>
      <c r="G2" s="625" t="s">
        <v>737</v>
      </c>
      <c r="H2" s="623" t="s">
        <v>786</v>
      </c>
      <c r="I2" s="623" t="s">
        <v>787</v>
      </c>
      <c r="J2" s="623" t="s">
        <v>788</v>
      </c>
      <c r="K2" s="626">
        <v>2610707</v>
      </c>
      <c r="L2" s="627">
        <v>1171.8</v>
      </c>
      <c r="M2" s="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</row>
    <row r="3" spans="1:174" s="300" customFormat="1" ht="15.75">
      <c r="A3" s="612" t="s">
        <v>520</v>
      </c>
      <c r="B3" s="417" t="s">
        <v>518</v>
      </c>
      <c r="C3" s="418" t="s">
        <v>783</v>
      </c>
      <c r="D3" s="418" t="s">
        <v>784</v>
      </c>
      <c r="E3" s="431" t="s">
        <v>785</v>
      </c>
      <c r="F3" s="432" t="s">
        <v>736</v>
      </c>
      <c r="G3" s="432" t="s">
        <v>737</v>
      </c>
      <c r="H3" s="418" t="s">
        <v>789</v>
      </c>
      <c r="I3" s="418" t="s">
        <v>790</v>
      </c>
      <c r="J3" s="418" t="s">
        <v>791</v>
      </c>
      <c r="K3" s="422">
        <v>2610707</v>
      </c>
      <c r="L3" s="613">
        <v>1870.6</v>
      </c>
      <c r="M3" s="2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</row>
    <row r="4" spans="1:174" s="300" customFormat="1" ht="15.75">
      <c r="A4" s="612" t="s">
        <v>520</v>
      </c>
      <c r="B4" s="417" t="s">
        <v>518</v>
      </c>
      <c r="C4" s="418" t="s">
        <v>151</v>
      </c>
      <c r="D4" s="418" t="s">
        <v>784</v>
      </c>
      <c r="E4" s="431" t="s">
        <v>785</v>
      </c>
      <c r="F4" s="432" t="s">
        <v>736</v>
      </c>
      <c r="G4" s="432" t="s">
        <v>737</v>
      </c>
      <c r="H4" s="418" t="s">
        <v>792</v>
      </c>
      <c r="I4" s="418" t="s">
        <v>793</v>
      </c>
      <c r="J4" s="418" t="s">
        <v>794</v>
      </c>
      <c r="K4" s="422">
        <v>2610707</v>
      </c>
      <c r="L4" s="613">
        <v>1601.1</v>
      </c>
      <c r="M4" s="2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</row>
    <row r="5" spans="1:174" s="300" customFormat="1" ht="15.75">
      <c r="A5" s="612" t="s">
        <v>520</v>
      </c>
      <c r="B5" s="417" t="s">
        <v>518</v>
      </c>
      <c r="C5" s="418" t="s">
        <v>149</v>
      </c>
      <c r="D5" s="418" t="s">
        <v>795</v>
      </c>
      <c r="E5" s="431" t="s">
        <v>796</v>
      </c>
      <c r="F5" s="432" t="s">
        <v>737</v>
      </c>
      <c r="G5" s="432" t="s">
        <v>737</v>
      </c>
      <c r="H5" s="418" t="s">
        <v>797</v>
      </c>
      <c r="I5" s="418" t="s">
        <v>798</v>
      </c>
      <c r="J5" s="418" t="s">
        <v>692</v>
      </c>
      <c r="K5" s="422">
        <v>2602902</v>
      </c>
      <c r="L5" s="613">
        <v>218.81</v>
      </c>
      <c r="M5" s="2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</row>
    <row r="6" spans="1:174" s="300" customFormat="1" ht="15.75">
      <c r="A6" s="612" t="s">
        <v>520</v>
      </c>
      <c r="B6" s="417" t="s">
        <v>518</v>
      </c>
      <c r="C6" s="418" t="s">
        <v>149</v>
      </c>
      <c r="D6" s="418" t="s">
        <v>795</v>
      </c>
      <c r="E6" s="431" t="s">
        <v>796</v>
      </c>
      <c r="F6" s="432" t="s">
        <v>737</v>
      </c>
      <c r="G6" s="432" t="s">
        <v>737</v>
      </c>
      <c r="H6" s="418" t="s">
        <v>799</v>
      </c>
      <c r="I6" s="418" t="s">
        <v>800</v>
      </c>
      <c r="J6" s="418" t="s">
        <v>692</v>
      </c>
      <c r="K6" s="422">
        <v>2602902</v>
      </c>
      <c r="L6" s="613">
        <v>218.81</v>
      </c>
      <c r="M6" s="2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</row>
    <row r="7" spans="1:174" s="300" customFormat="1" ht="15.75">
      <c r="A7" s="612" t="s">
        <v>520</v>
      </c>
      <c r="B7" s="417" t="s">
        <v>518</v>
      </c>
      <c r="C7" s="418" t="s">
        <v>149</v>
      </c>
      <c r="D7" s="418" t="s">
        <v>795</v>
      </c>
      <c r="E7" s="431" t="s">
        <v>796</v>
      </c>
      <c r="F7" s="432" t="s">
        <v>737</v>
      </c>
      <c r="G7" s="432" t="s">
        <v>737</v>
      </c>
      <c r="H7" s="418" t="s">
        <v>801</v>
      </c>
      <c r="I7" s="418" t="s">
        <v>802</v>
      </c>
      <c r="J7" s="418" t="s">
        <v>692</v>
      </c>
      <c r="K7" s="422">
        <v>2602902</v>
      </c>
      <c r="L7" s="613">
        <v>218.81</v>
      </c>
      <c r="M7" s="2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</row>
    <row r="8" spans="1:174" s="300" customFormat="1" ht="15.75">
      <c r="A8" s="612" t="s">
        <v>520</v>
      </c>
      <c r="B8" s="417" t="s">
        <v>518</v>
      </c>
      <c r="C8" s="418" t="s">
        <v>149</v>
      </c>
      <c r="D8" s="418" t="s">
        <v>795</v>
      </c>
      <c r="E8" s="431" t="s">
        <v>796</v>
      </c>
      <c r="F8" s="432" t="s">
        <v>737</v>
      </c>
      <c r="G8" s="432" t="s">
        <v>737</v>
      </c>
      <c r="H8" s="418" t="s">
        <v>803</v>
      </c>
      <c r="I8" s="418" t="s">
        <v>804</v>
      </c>
      <c r="J8" s="418" t="s">
        <v>692</v>
      </c>
      <c r="K8" s="422">
        <v>2602902</v>
      </c>
      <c r="L8" s="613">
        <v>218.81</v>
      </c>
      <c r="M8" s="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</row>
    <row r="9" spans="1:174" s="300" customFormat="1" ht="15.75">
      <c r="A9" s="612" t="s">
        <v>520</v>
      </c>
      <c r="B9" s="417" t="s">
        <v>518</v>
      </c>
      <c r="C9" s="418" t="s">
        <v>149</v>
      </c>
      <c r="D9" s="418" t="s">
        <v>795</v>
      </c>
      <c r="E9" s="431" t="s">
        <v>796</v>
      </c>
      <c r="F9" s="432" t="s">
        <v>737</v>
      </c>
      <c r="G9" s="432" t="s">
        <v>737</v>
      </c>
      <c r="H9" s="418" t="s">
        <v>805</v>
      </c>
      <c r="I9" s="418" t="s">
        <v>806</v>
      </c>
      <c r="J9" s="418" t="s">
        <v>692</v>
      </c>
      <c r="K9" s="422">
        <v>2602902</v>
      </c>
      <c r="L9" s="613">
        <v>218.81</v>
      </c>
      <c r="M9" s="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</row>
    <row r="10" spans="1:174" s="300" customFormat="1" ht="15.75">
      <c r="A10" s="612" t="s">
        <v>520</v>
      </c>
      <c r="B10" s="417" t="s">
        <v>518</v>
      </c>
      <c r="C10" s="418" t="s">
        <v>149</v>
      </c>
      <c r="D10" s="418" t="s">
        <v>795</v>
      </c>
      <c r="E10" s="431" t="s">
        <v>796</v>
      </c>
      <c r="F10" s="431" t="s">
        <v>737</v>
      </c>
      <c r="G10" s="432" t="s">
        <v>737</v>
      </c>
      <c r="H10" s="418" t="s">
        <v>878</v>
      </c>
      <c r="I10" s="418" t="s">
        <v>866</v>
      </c>
      <c r="J10" s="418" t="s">
        <v>692</v>
      </c>
      <c r="K10" s="422">
        <v>2602902</v>
      </c>
      <c r="L10" s="613">
        <v>218.81</v>
      </c>
      <c r="M10" s="2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</row>
    <row r="11" spans="1:174" s="300" customFormat="1" ht="15.75">
      <c r="A11" s="612" t="s">
        <v>520</v>
      </c>
      <c r="B11" s="417" t="s">
        <v>518</v>
      </c>
      <c r="C11" s="420" t="s">
        <v>153</v>
      </c>
      <c r="D11" s="418" t="s">
        <v>807</v>
      </c>
      <c r="E11" s="431" t="s">
        <v>808</v>
      </c>
      <c r="F11" s="431" t="s">
        <v>736</v>
      </c>
      <c r="G11" s="432" t="s">
        <v>737</v>
      </c>
      <c r="H11" s="418" t="s">
        <v>809</v>
      </c>
      <c r="I11" s="418" t="s">
        <v>787</v>
      </c>
      <c r="J11" s="418" t="s">
        <v>810</v>
      </c>
      <c r="K11" s="422">
        <v>2607901</v>
      </c>
      <c r="L11" s="613">
        <v>349.5</v>
      </c>
      <c r="M11" s="2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</row>
    <row r="12" spans="1:174" s="300" customFormat="1" ht="15.75">
      <c r="A12" s="612" t="s">
        <v>520</v>
      </c>
      <c r="B12" s="417" t="s">
        <v>518</v>
      </c>
      <c r="C12" s="418" t="s">
        <v>811</v>
      </c>
      <c r="D12" s="418" t="s">
        <v>812</v>
      </c>
      <c r="E12" s="431" t="s">
        <v>813</v>
      </c>
      <c r="F12" s="431" t="s">
        <v>736</v>
      </c>
      <c r="G12" s="432" t="s">
        <v>737</v>
      </c>
      <c r="H12" s="418" t="s">
        <v>814</v>
      </c>
      <c r="I12" s="418" t="s">
        <v>815</v>
      </c>
      <c r="J12" s="418" t="s">
        <v>816</v>
      </c>
      <c r="K12" s="422">
        <v>2607901</v>
      </c>
      <c r="L12" s="613">
        <v>613</v>
      </c>
      <c r="M12" s="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</row>
    <row r="13" spans="1:174" s="300" customFormat="1" ht="16.5" customHeight="1">
      <c r="A13" s="612" t="s">
        <v>520</v>
      </c>
      <c r="B13" s="417" t="s">
        <v>518</v>
      </c>
      <c r="C13" s="418" t="s">
        <v>153</v>
      </c>
      <c r="D13" s="418" t="s">
        <v>817</v>
      </c>
      <c r="E13" s="431" t="s">
        <v>818</v>
      </c>
      <c r="F13" s="431" t="s">
        <v>736</v>
      </c>
      <c r="G13" s="432" t="s">
        <v>737</v>
      </c>
      <c r="H13" s="418" t="s">
        <v>819</v>
      </c>
      <c r="I13" s="418" t="s">
        <v>820</v>
      </c>
      <c r="J13" s="418" t="s">
        <v>821</v>
      </c>
      <c r="K13" s="422">
        <v>2611606</v>
      </c>
      <c r="L13" s="613">
        <v>3545.77</v>
      </c>
      <c r="M13" s="2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</row>
    <row r="14" spans="1:174" s="302" customFormat="1" ht="15.75">
      <c r="A14" s="612" t="s">
        <v>520</v>
      </c>
      <c r="B14" s="417" t="s">
        <v>518</v>
      </c>
      <c r="C14" s="420" t="s">
        <v>153</v>
      </c>
      <c r="D14" s="418" t="s">
        <v>817</v>
      </c>
      <c r="E14" s="431" t="s">
        <v>818</v>
      </c>
      <c r="F14" s="431" t="s">
        <v>736</v>
      </c>
      <c r="G14" s="432" t="s">
        <v>737</v>
      </c>
      <c r="H14" s="418" t="s">
        <v>822</v>
      </c>
      <c r="I14" s="418" t="s">
        <v>823</v>
      </c>
      <c r="J14" s="418" t="s">
        <v>824</v>
      </c>
      <c r="K14" s="422">
        <v>2611606</v>
      </c>
      <c r="L14" s="613">
        <v>1224.02</v>
      </c>
      <c r="M14" s="416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5"/>
      <c r="Y14" s="415"/>
      <c r="Z14" s="415"/>
      <c r="AA14" s="415"/>
      <c r="AB14" s="415"/>
      <c r="AC14" s="415"/>
      <c r="AD14" s="415"/>
      <c r="AE14" s="415"/>
      <c r="AF14" s="415"/>
      <c r="AG14" s="415"/>
      <c r="AH14" s="415"/>
      <c r="AI14" s="415"/>
      <c r="AJ14" s="415"/>
      <c r="AK14" s="415"/>
      <c r="AL14" s="415"/>
      <c r="AM14" s="415"/>
      <c r="AN14" s="415"/>
      <c r="AO14" s="415"/>
      <c r="AP14" s="415"/>
      <c r="AQ14" s="415"/>
      <c r="AR14" s="415"/>
      <c r="AS14" s="415"/>
      <c r="AT14" s="415"/>
      <c r="AU14" s="415"/>
      <c r="AV14" s="415"/>
      <c r="AW14" s="415"/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415"/>
      <c r="BJ14" s="415"/>
      <c r="BK14" s="415"/>
      <c r="BL14" s="415"/>
      <c r="BM14" s="415"/>
      <c r="BN14" s="415"/>
      <c r="BO14" s="415"/>
      <c r="BP14" s="415"/>
      <c r="BQ14" s="415"/>
      <c r="BR14" s="415"/>
      <c r="BS14" s="415"/>
      <c r="BT14" s="415"/>
      <c r="BU14" s="415"/>
      <c r="BV14" s="415"/>
      <c r="BW14" s="415"/>
      <c r="BX14" s="415"/>
      <c r="BY14" s="415"/>
      <c r="BZ14" s="415"/>
      <c r="CA14" s="415"/>
      <c r="CB14" s="415"/>
      <c r="CC14" s="415"/>
      <c r="CD14" s="415"/>
      <c r="CE14" s="415"/>
      <c r="CF14" s="415"/>
      <c r="CG14" s="415"/>
      <c r="CH14" s="415"/>
      <c r="CI14" s="415"/>
      <c r="CJ14" s="415"/>
      <c r="CK14" s="415"/>
      <c r="CL14" s="415"/>
      <c r="CM14" s="415"/>
      <c r="CN14" s="415"/>
      <c r="CO14" s="415"/>
      <c r="CP14" s="415"/>
      <c r="CQ14" s="415"/>
      <c r="CR14" s="415"/>
      <c r="CS14" s="415"/>
      <c r="CT14" s="415"/>
      <c r="CU14" s="415"/>
      <c r="CV14" s="415"/>
      <c r="CW14" s="415"/>
      <c r="CX14" s="415"/>
      <c r="CY14" s="415"/>
      <c r="CZ14" s="415"/>
      <c r="DA14" s="415"/>
      <c r="DB14" s="415"/>
      <c r="DC14" s="415"/>
      <c r="DD14" s="415"/>
      <c r="DE14" s="415"/>
      <c r="DF14" s="415"/>
      <c r="DG14" s="415"/>
      <c r="DH14" s="415"/>
      <c r="DI14" s="415"/>
      <c r="DJ14" s="415"/>
      <c r="DK14" s="415"/>
      <c r="DL14" s="415"/>
      <c r="DM14" s="415"/>
      <c r="DN14" s="415"/>
      <c r="DO14" s="415"/>
      <c r="DP14" s="415"/>
      <c r="DQ14" s="415"/>
      <c r="DR14" s="415"/>
      <c r="DS14" s="415"/>
      <c r="DT14" s="415"/>
      <c r="DU14" s="415"/>
      <c r="DV14" s="415"/>
      <c r="DW14" s="415"/>
      <c r="DX14" s="415"/>
      <c r="DY14" s="415"/>
      <c r="DZ14" s="415"/>
      <c r="EA14" s="415"/>
      <c r="EB14" s="415"/>
      <c r="EC14" s="415"/>
      <c r="ED14" s="415"/>
      <c r="EE14" s="415"/>
      <c r="EF14" s="415"/>
      <c r="EG14" s="415"/>
      <c r="EH14" s="415"/>
      <c r="EI14" s="415"/>
      <c r="EJ14" s="415"/>
      <c r="EK14" s="415"/>
      <c r="EL14" s="415"/>
      <c r="EM14" s="415"/>
      <c r="EN14" s="415"/>
      <c r="EO14" s="415"/>
      <c r="EP14" s="415"/>
      <c r="EQ14" s="415"/>
      <c r="ER14" s="415"/>
      <c r="ES14" s="415"/>
      <c r="ET14" s="415"/>
      <c r="EU14" s="415"/>
      <c r="EV14" s="415"/>
      <c r="EW14" s="415"/>
      <c r="EX14" s="415"/>
      <c r="EY14" s="415"/>
      <c r="EZ14" s="415"/>
      <c r="FA14" s="415"/>
      <c r="FB14" s="415"/>
      <c r="FC14" s="415"/>
      <c r="FD14" s="415"/>
      <c r="FE14" s="415"/>
      <c r="FF14" s="415"/>
      <c r="FG14" s="415"/>
      <c r="FH14" s="415"/>
      <c r="FI14" s="415"/>
      <c r="FJ14" s="415"/>
      <c r="FK14" s="415"/>
      <c r="FL14" s="415"/>
      <c r="FM14" s="415"/>
      <c r="FN14" s="415"/>
      <c r="FO14" s="415"/>
      <c r="FP14" s="415"/>
      <c r="FQ14" s="415"/>
      <c r="FR14" s="415"/>
    </row>
    <row r="15" spans="1:174" s="302" customFormat="1" ht="15.75">
      <c r="A15" s="612" t="s">
        <v>520</v>
      </c>
      <c r="B15" s="417" t="s">
        <v>518</v>
      </c>
      <c r="C15" s="418" t="s">
        <v>825</v>
      </c>
      <c r="D15" s="418" t="s">
        <v>826</v>
      </c>
      <c r="E15" s="431" t="s">
        <v>827</v>
      </c>
      <c r="F15" s="431" t="s">
        <v>736</v>
      </c>
      <c r="G15" s="432" t="s">
        <v>737</v>
      </c>
      <c r="H15" s="418" t="s">
        <v>828</v>
      </c>
      <c r="I15" s="418" t="s">
        <v>829</v>
      </c>
      <c r="J15" s="418" t="s">
        <v>830</v>
      </c>
      <c r="K15" s="422">
        <v>2607901</v>
      </c>
      <c r="L15" s="613">
        <v>642.9</v>
      </c>
      <c r="M15" s="416"/>
      <c r="N15" s="415"/>
      <c r="O15" s="415"/>
      <c r="P15" s="415"/>
      <c r="Q15" s="415"/>
      <c r="R15" s="415"/>
      <c r="S15" s="415"/>
      <c r="T15" s="415"/>
      <c r="U15" s="415"/>
      <c r="V15" s="415"/>
      <c r="W15" s="415"/>
      <c r="X15" s="415"/>
      <c r="Y15" s="415"/>
      <c r="Z15" s="415"/>
      <c r="AA15" s="415"/>
      <c r="AB15" s="415"/>
      <c r="AC15" s="415"/>
      <c r="AD15" s="415"/>
      <c r="AE15" s="415"/>
      <c r="AF15" s="415"/>
      <c r="AG15" s="415"/>
      <c r="AH15" s="415"/>
      <c r="AI15" s="415"/>
      <c r="AJ15" s="415"/>
      <c r="AK15" s="415"/>
      <c r="AL15" s="415"/>
      <c r="AM15" s="415"/>
      <c r="AN15" s="415"/>
      <c r="AO15" s="415"/>
      <c r="AP15" s="415"/>
      <c r="AQ15" s="415"/>
      <c r="AR15" s="415"/>
      <c r="AS15" s="415"/>
      <c r="AT15" s="415"/>
      <c r="AU15" s="415"/>
      <c r="AV15" s="415"/>
      <c r="AW15" s="415"/>
      <c r="AX15" s="415"/>
      <c r="AY15" s="415"/>
      <c r="AZ15" s="415"/>
      <c r="BA15" s="415"/>
      <c r="BB15" s="415"/>
      <c r="BC15" s="415"/>
      <c r="BD15" s="415"/>
      <c r="BE15" s="415"/>
      <c r="BF15" s="415"/>
      <c r="BG15" s="415"/>
      <c r="BH15" s="415"/>
      <c r="BI15" s="415"/>
      <c r="BJ15" s="415"/>
      <c r="BK15" s="415"/>
      <c r="BL15" s="415"/>
      <c r="BM15" s="415"/>
      <c r="BN15" s="415"/>
      <c r="BO15" s="415"/>
      <c r="BP15" s="415"/>
      <c r="BQ15" s="415"/>
      <c r="BR15" s="415"/>
      <c r="BS15" s="415"/>
      <c r="BT15" s="415"/>
      <c r="BU15" s="415"/>
      <c r="BV15" s="415"/>
      <c r="BW15" s="415"/>
      <c r="BX15" s="415"/>
      <c r="BY15" s="415"/>
      <c r="BZ15" s="415"/>
      <c r="CA15" s="415"/>
      <c r="CB15" s="415"/>
      <c r="CC15" s="415"/>
      <c r="CD15" s="415"/>
      <c r="CE15" s="415"/>
      <c r="CF15" s="415"/>
      <c r="CG15" s="415"/>
      <c r="CH15" s="415"/>
      <c r="CI15" s="415"/>
      <c r="CJ15" s="415"/>
      <c r="CK15" s="415"/>
      <c r="CL15" s="415"/>
      <c r="CM15" s="415"/>
      <c r="CN15" s="415"/>
      <c r="CO15" s="415"/>
      <c r="CP15" s="415"/>
      <c r="CQ15" s="415"/>
      <c r="CR15" s="415"/>
      <c r="CS15" s="415"/>
      <c r="CT15" s="415"/>
      <c r="CU15" s="415"/>
      <c r="CV15" s="415"/>
      <c r="CW15" s="415"/>
      <c r="CX15" s="415"/>
      <c r="CY15" s="415"/>
      <c r="CZ15" s="415"/>
      <c r="DA15" s="415"/>
      <c r="DB15" s="415"/>
      <c r="DC15" s="415"/>
      <c r="DD15" s="415"/>
      <c r="DE15" s="415"/>
      <c r="DF15" s="415"/>
      <c r="DG15" s="415"/>
      <c r="DH15" s="415"/>
      <c r="DI15" s="415"/>
      <c r="DJ15" s="415"/>
      <c r="DK15" s="415"/>
      <c r="DL15" s="415"/>
      <c r="DM15" s="415"/>
      <c r="DN15" s="415"/>
      <c r="DO15" s="415"/>
      <c r="DP15" s="415"/>
      <c r="DQ15" s="415"/>
      <c r="DR15" s="415"/>
      <c r="DS15" s="415"/>
      <c r="DT15" s="415"/>
      <c r="DU15" s="415"/>
      <c r="DV15" s="415"/>
      <c r="DW15" s="415"/>
      <c r="DX15" s="415"/>
      <c r="DY15" s="415"/>
      <c r="DZ15" s="415"/>
      <c r="EA15" s="415"/>
      <c r="EB15" s="415"/>
      <c r="EC15" s="415"/>
      <c r="ED15" s="415"/>
      <c r="EE15" s="415"/>
      <c r="EF15" s="415"/>
      <c r="EG15" s="415"/>
      <c r="EH15" s="415"/>
      <c r="EI15" s="415"/>
      <c r="EJ15" s="415"/>
      <c r="EK15" s="415"/>
      <c r="EL15" s="415"/>
      <c r="EM15" s="415"/>
      <c r="EN15" s="415"/>
      <c r="EO15" s="415"/>
      <c r="EP15" s="415"/>
      <c r="EQ15" s="415"/>
      <c r="ER15" s="415"/>
      <c r="ES15" s="415"/>
      <c r="ET15" s="415"/>
      <c r="EU15" s="415"/>
      <c r="EV15" s="415"/>
      <c r="EW15" s="415"/>
      <c r="EX15" s="415"/>
      <c r="EY15" s="415"/>
      <c r="EZ15" s="415"/>
      <c r="FA15" s="415"/>
      <c r="FB15" s="415"/>
      <c r="FC15" s="415"/>
      <c r="FD15" s="415"/>
      <c r="FE15" s="415"/>
      <c r="FF15" s="415"/>
      <c r="FG15" s="415"/>
      <c r="FH15" s="415"/>
      <c r="FI15" s="415"/>
      <c r="FJ15" s="415"/>
      <c r="FK15" s="415"/>
      <c r="FL15" s="415"/>
      <c r="FM15" s="415"/>
      <c r="FN15" s="415"/>
      <c r="FO15" s="415"/>
      <c r="FP15" s="415"/>
      <c r="FQ15" s="415"/>
      <c r="FR15" s="415"/>
    </row>
    <row r="16" spans="1:174" s="302" customFormat="1" ht="15.75">
      <c r="A16" s="612" t="s">
        <v>520</v>
      </c>
      <c r="B16" s="417" t="s">
        <v>518</v>
      </c>
      <c r="C16" s="420" t="s">
        <v>825</v>
      </c>
      <c r="D16" s="418" t="s">
        <v>826</v>
      </c>
      <c r="E16" s="431" t="s">
        <v>827</v>
      </c>
      <c r="F16" s="431" t="s">
        <v>736</v>
      </c>
      <c r="G16" s="432" t="s">
        <v>737</v>
      </c>
      <c r="H16" s="418" t="s">
        <v>831</v>
      </c>
      <c r="I16" s="418" t="s">
        <v>832</v>
      </c>
      <c r="J16" s="418" t="s">
        <v>833</v>
      </c>
      <c r="K16" s="422">
        <v>2607901</v>
      </c>
      <c r="L16" s="613">
        <v>379</v>
      </c>
      <c r="M16" s="416"/>
      <c r="N16" s="415"/>
      <c r="O16" s="415"/>
      <c r="P16" s="415"/>
      <c r="Q16" s="415"/>
      <c r="R16" s="415"/>
      <c r="S16" s="415"/>
      <c r="T16" s="415"/>
      <c r="U16" s="415"/>
      <c r="V16" s="415"/>
      <c r="W16" s="415"/>
      <c r="X16" s="415"/>
      <c r="Y16" s="415"/>
      <c r="Z16" s="415"/>
      <c r="AA16" s="415"/>
      <c r="AB16" s="415"/>
      <c r="AC16" s="415"/>
      <c r="AD16" s="415"/>
      <c r="AE16" s="415"/>
      <c r="AF16" s="415"/>
      <c r="AG16" s="415"/>
      <c r="AH16" s="415"/>
      <c r="AI16" s="415"/>
      <c r="AJ16" s="415"/>
      <c r="AK16" s="415"/>
      <c r="AL16" s="415"/>
      <c r="AM16" s="415"/>
      <c r="AN16" s="415"/>
      <c r="AO16" s="415"/>
      <c r="AP16" s="415"/>
      <c r="AQ16" s="415"/>
      <c r="AR16" s="415"/>
      <c r="AS16" s="415"/>
      <c r="AT16" s="415"/>
      <c r="AU16" s="415"/>
      <c r="AV16" s="415"/>
      <c r="AW16" s="415"/>
      <c r="AX16" s="415"/>
      <c r="AY16" s="415"/>
      <c r="AZ16" s="415"/>
      <c r="BA16" s="415"/>
      <c r="BB16" s="415"/>
      <c r="BC16" s="415"/>
      <c r="BD16" s="415"/>
      <c r="BE16" s="415"/>
      <c r="BF16" s="415"/>
      <c r="BG16" s="415"/>
      <c r="BH16" s="415"/>
      <c r="BI16" s="415"/>
      <c r="BJ16" s="415"/>
      <c r="BK16" s="415"/>
      <c r="BL16" s="415"/>
      <c r="BM16" s="415"/>
      <c r="BN16" s="415"/>
      <c r="BO16" s="415"/>
      <c r="BP16" s="415"/>
      <c r="BQ16" s="415"/>
      <c r="BR16" s="415"/>
      <c r="BS16" s="415"/>
      <c r="BT16" s="415"/>
      <c r="BU16" s="415"/>
      <c r="BV16" s="415"/>
      <c r="BW16" s="415"/>
      <c r="BX16" s="415"/>
      <c r="BY16" s="415"/>
      <c r="BZ16" s="415"/>
      <c r="CA16" s="415"/>
      <c r="CB16" s="415"/>
      <c r="CC16" s="415"/>
      <c r="CD16" s="415"/>
      <c r="CE16" s="415"/>
      <c r="CF16" s="415"/>
      <c r="CG16" s="415"/>
      <c r="CH16" s="415"/>
      <c r="CI16" s="415"/>
      <c r="CJ16" s="415"/>
      <c r="CK16" s="415"/>
      <c r="CL16" s="415"/>
      <c r="CM16" s="415"/>
      <c r="CN16" s="415"/>
      <c r="CO16" s="415"/>
      <c r="CP16" s="415"/>
      <c r="CQ16" s="415"/>
      <c r="CR16" s="415"/>
      <c r="CS16" s="415"/>
      <c r="CT16" s="415"/>
      <c r="CU16" s="415"/>
      <c r="CV16" s="415"/>
      <c r="CW16" s="415"/>
      <c r="CX16" s="415"/>
      <c r="CY16" s="415"/>
      <c r="CZ16" s="415"/>
      <c r="DA16" s="415"/>
      <c r="DB16" s="415"/>
      <c r="DC16" s="415"/>
      <c r="DD16" s="415"/>
      <c r="DE16" s="415"/>
      <c r="DF16" s="415"/>
      <c r="DG16" s="415"/>
      <c r="DH16" s="415"/>
      <c r="DI16" s="415"/>
      <c r="DJ16" s="415"/>
      <c r="DK16" s="415"/>
      <c r="DL16" s="415"/>
      <c r="DM16" s="415"/>
      <c r="DN16" s="415"/>
      <c r="DO16" s="415"/>
      <c r="DP16" s="415"/>
      <c r="DQ16" s="415"/>
      <c r="DR16" s="415"/>
      <c r="DS16" s="415"/>
      <c r="DT16" s="415"/>
      <c r="DU16" s="415"/>
      <c r="DV16" s="415"/>
      <c r="DW16" s="415"/>
      <c r="DX16" s="415"/>
      <c r="DY16" s="415"/>
      <c r="DZ16" s="415"/>
      <c r="EA16" s="415"/>
      <c r="EB16" s="415"/>
      <c r="EC16" s="415"/>
      <c r="ED16" s="415"/>
      <c r="EE16" s="415"/>
      <c r="EF16" s="415"/>
      <c r="EG16" s="415"/>
      <c r="EH16" s="415"/>
      <c r="EI16" s="415"/>
      <c r="EJ16" s="415"/>
      <c r="EK16" s="415"/>
      <c r="EL16" s="415"/>
      <c r="EM16" s="415"/>
      <c r="EN16" s="415"/>
      <c r="EO16" s="415"/>
      <c r="EP16" s="415"/>
      <c r="EQ16" s="415"/>
      <c r="ER16" s="415"/>
      <c r="ES16" s="415"/>
      <c r="ET16" s="415"/>
      <c r="EU16" s="415"/>
      <c r="EV16" s="415"/>
      <c r="EW16" s="415"/>
      <c r="EX16" s="415"/>
      <c r="EY16" s="415"/>
      <c r="EZ16" s="415"/>
      <c r="FA16" s="415"/>
      <c r="FB16" s="415"/>
      <c r="FC16" s="415"/>
      <c r="FD16" s="415"/>
      <c r="FE16" s="415"/>
      <c r="FF16" s="415"/>
      <c r="FG16" s="415"/>
      <c r="FH16" s="415"/>
      <c r="FI16" s="415"/>
      <c r="FJ16" s="415"/>
      <c r="FK16" s="415"/>
      <c r="FL16" s="415"/>
      <c r="FM16" s="415"/>
      <c r="FN16" s="415"/>
      <c r="FO16" s="415"/>
      <c r="FP16" s="415"/>
      <c r="FQ16" s="415"/>
      <c r="FR16" s="415"/>
    </row>
    <row r="17" spans="1:174" s="302" customFormat="1" ht="15.75">
      <c r="A17" s="612" t="s">
        <v>520</v>
      </c>
      <c r="B17" s="417" t="s">
        <v>518</v>
      </c>
      <c r="C17" s="420" t="s">
        <v>148</v>
      </c>
      <c r="D17" s="418" t="s">
        <v>834</v>
      </c>
      <c r="E17" s="431" t="s">
        <v>835</v>
      </c>
      <c r="F17" s="431" t="s">
        <v>737</v>
      </c>
      <c r="G17" s="432" t="s">
        <v>737</v>
      </c>
      <c r="H17" s="418" t="s">
        <v>836</v>
      </c>
      <c r="I17" s="418" t="s">
        <v>837</v>
      </c>
      <c r="J17" s="418" t="s">
        <v>838</v>
      </c>
      <c r="K17" s="422">
        <v>2611606</v>
      </c>
      <c r="L17" s="613">
        <v>230.38</v>
      </c>
      <c r="M17" s="416"/>
      <c r="N17" s="415"/>
      <c r="O17" s="415"/>
      <c r="P17" s="415"/>
      <c r="Q17" s="415"/>
      <c r="R17" s="415"/>
      <c r="S17" s="415"/>
      <c r="T17" s="415"/>
      <c r="U17" s="415"/>
      <c r="V17" s="415"/>
      <c r="W17" s="415"/>
      <c r="X17" s="415"/>
      <c r="Y17" s="415"/>
      <c r="Z17" s="415"/>
      <c r="AA17" s="415"/>
      <c r="AB17" s="415"/>
      <c r="AC17" s="415"/>
      <c r="AD17" s="415"/>
      <c r="AE17" s="415"/>
      <c r="AF17" s="415"/>
      <c r="AG17" s="415"/>
      <c r="AH17" s="415"/>
      <c r="AI17" s="415"/>
      <c r="AJ17" s="415"/>
      <c r="AK17" s="415"/>
      <c r="AL17" s="415"/>
      <c r="AM17" s="415"/>
      <c r="AN17" s="415"/>
      <c r="AO17" s="415"/>
      <c r="AP17" s="415"/>
      <c r="AQ17" s="415"/>
      <c r="AR17" s="415"/>
      <c r="AS17" s="415"/>
      <c r="AT17" s="415"/>
      <c r="AU17" s="415"/>
      <c r="AV17" s="415"/>
      <c r="AW17" s="415"/>
      <c r="AX17" s="415"/>
      <c r="AY17" s="415"/>
      <c r="AZ17" s="415"/>
      <c r="BA17" s="415"/>
      <c r="BB17" s="415"/>
      <c r="BC17" s="415"/>
      <c r="BD17" s="415"/>
      <c r="BE17" s="415"/>
      <c r="BF17" s="415"/>
      <c r="BG17" s="415"/>
      <c r="BH17" s="415"/>
      <c r="BI17" s="415"/>
      <c r="BJ17" s="415"/>
      <c r="BK17" s="415"/>
      <c r="BL17" s="415"/>
      <c r="BM17" s="415"/>
      <c r="BN17" s="415"/>
      <c r="BO17" s="415"/>
      <c r="BP17" s="415"/>
      <c r="BQ17" s="415"/>
      <c r="BR17" s="415"/>
      <c r="BS17" s="415"/>
      <c r="BT17" s="415"/>
      <c r="BU17" s="415"/>
      <c r="BV17" s="415"/>
      <c r="BW17" s="415"/>
      <c r="BX17" s="415"/>
      <c r="BY17" s="415"/>
      <c r="BZ17" s="415"/>
      <c r="CA17" s="415"/>
      <c r="CB17" s="415"/>
      <c r="CC17" s="415"/>
      <c r="CD17" s="415"/>
      <c r="CE17" s="415"/>
      <c r="CF17" s="415"/>
      <c r="CG17" s="415"/>
      <c r="CH17" s="415"/>
      <c r="CI17" s="415"/>
      <c r="CJ17" s="415"/>
      <c r="CK17" s="415"/>
      <c r="CL17" s="415"/>
      <c r="CM17" s="415"/>
      <c r="CN17" s="415"/>
      <c r="CO17" s="415"/>
      <c r="CP17" s="415"/>
      <c r="CQ17" s="415"/>
      <c r="CR17" s="415"/>
      <c r="CS17" s="415"/>
      <c r="CT17" s="415"/>
      <c r="CU17" s="415"/>
      <c r="CV17" s="415"/>
      <c r="CW17" s="415"/>
      <c r="CX17" s="415"/>
      <c r="CY17" s="415"/>
      <c r="CZ17" s="415"/>
      <c r="DA17" s="415"/>
      <c r="DB17" s="415"/>
      <c r="DC17" s="415"/>
      <c r="DD17" s="415"/>
      <c r="DE17" s="415"/>
      <c r="DF17" s="415"/>
      <c r="DG17" s="415"/>
      <c r="DH17" s="415"/>
      <c r="DI17" s="415"/>
      <c r="DJ17" s="415"/>
      <c r="DK17" s="415"/>
      <c r="DL17" s="415"/>
      <c r="DM17" s="415"/>
      <c r="DN17" s="415"/>
      <c r="DO17" s="415"/>
      <c r="DP17" s="415"/>
      <c r="DQ17" s="415"/>
      <c r="DR17" s="415"/>
      <c r="DS17" s="415"/>
      <c r="DT17" s="415"/>
      <c r="DU17" s="415"/>
      <c r="DV17" s="415"/>
      <c r="DW17" s="415"/>
      <c r="DX17" s="415"/>
      <c r="DY17" s="415"/>
      <c r="DZ17" s="415"/>
      <c r="EA17" s="415"/>
      <c r="EB17" s="415"/>
      <c r="EC17" s="415"/>
      <c r="ED17" s="415"/>
      <c r="EE17" s="415"/>
      <c r="EF17" s="415"/>
      <c r="EG17" s="415"/>
      <c r="EH17" s="415"/>
      <c r="EI17" s="415"/>
      <c r="EJ17" s="415"/>
      <c r="EK17" s="415"/>
      <c r="EL17" s="415"/>
      <c r="EM17" s="415"/>
      <c r="EN17" s="415"/>
      <c r="EO17" s="415"/>
      <c r="EP17" s="415"/>
      <c r="EQ17" s="415"/>
      <c r="ER17" s="415"/>
      <c r="ES17" s="415"/>
      <c r="ET17" s="415"/>
      <c r="EU17" s="415"/>
      <c r="EV17" s="415"/>
      <c r="EW17" s="415"/>
      <c r="EX17" s="415"/>
      <c r="EY17" s="415"/>
      <c r="EZ17" s="415"/>
      <c r="FA17" s="415"/>
      <c r="FB17" s="415"/>
      <c r="FC17" s="415"/>
      <c r="FD17" s="415"/>
      <c r="FE17" s="415"/>
      <c r="FF17" s="415"/>
      <c r="FG17" s="415"/>
      <c r="FH17" s="415"/>
      <c r="FI17" s="415"/>
      <c r="FJ17" s="415"/>
      <c r="FK17" s="415"/>
      <c r="FL17" s="415"/>
      <c r="FM17" s="415"/>
      <c r="FN17" s="415"/>
      <c r="FO17" s="415"/>
      <c r="FP17" s="415"/>
      <c r="FQ17" s="415"/>
      <c r="FR17" s="415"/>
    </row>
    <row r="18" spans="1:174" s="300" customFormat="1" ht="15.75">
      <c r="A18" s="612" t="s">
        <v>520</v>
      </c>
      <c r="B18" s="417" t="s">
        <v>518</v>
      </c>
      <c r="C18" s="420" t="s">
        <v>148</v>
      </c>
      <c r="D18" s="418" t="s">
        <v>834</v>
      </c>
      <c r="E18" s="431" t="s">
        <v>835</v>
      </c>
      <c r="F18" s="431" t="s">
        <v>737</v>
      </c>
      <c r="G18" s="432" t="s">
        <v>737</v>
      </c>
      <c r="H18" s="418" t="s">
        <v>839</v>
      </c>
      <c r="I18" s="418" t="s">
        <v>840</v>
      </c>
      <c r="J18" s="418" t="s">
        <v>841</v>
      </c>
      <c r="K18" s="422">
        <v>2611606</v>
      </c>
      <c r="L18" s="613">
        <v>199.95</v>
      </c>
      <c r="M18" s="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</row>
    <row r="19" spans="1:174" s="300" customFormat="1" ht="15.75">
      <c r="A19" s="612" t="s">
        <v>520</v>
      </c>
      <c r="B19" s="417" t="s">
        <v>518</v>
      </c>
      <c r="C19" s="420" t="s">
        <v>148</v>
      </c>
      <c r="D19" s="418" t="s">
        <v>834</v>
      </c>
      <c r="E19" s="431" t="s">
        <v>835</v>
      </c>
      <c r="F19" s="431" t="s">
        <v>737</v>
      </c>
      <c r="G19" s="432" t="s">
        <v>737</v>
      </c>
      <c r="H19" s="418" t="s">
        <v>842</v>
      </c>
      <c r="I19" s="418" t="s">
        <v>790</v>
      </c>
      <c r="J19" s="418" t="s">
        <v>843</v>
      </c>
      <c r="K19" s="422">
        <v>2611606</v>
      </c>
      <c r="L19" s="613">
        <v>165.27</v>
      </c>
      <c r="M19" s="2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</row>
    <row r="20" spans="1:174" s="300" customFormat="1" ht="15.75">
      <c r="A20" s="612" t="s">
        <v>520</v>
      </c>
      <c r="B20" s="417" t="s">
        <v>518</v>
      </c>
      <c r="C20" s="420" t="s">
        <v>148</v>
      </c>
      <c r="D20" s="418" t="s">
        <v>834</v>
      </c>
      <c r="E20" s="431" t="s">
        <v>835</v>
      </c>
      <c r="F20" s="431" t="s">
        <v>737</v>
      </c>
      <c r="G20" s="432" t="s">
        <v>737</v>
      </c>
      <c r="H20" s="418" t="s">
        <v>844</v>
      </c>
      <c r="I20" s="418" t="s">
        <v>845</v>
      </c>
      <c r="J20" s="418" t="s">
        <v>846</v>
      </c>
      <c r="K20" s="422">
        <v>2611606</v>
      </c>
      <c r="L20" s="613">
        <v>284.33</v>
      </c>
      <c r="M20" s="2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</row>
    <row r="21" spans="1:174" s="300" customFormat="1" ht="15.75">
      <c r="A21" s="612" t="s">
        <v>520</v>
      </c>
      <c r="B21" s="417" t="s">
        <v>518</v>
      </c>
      <c r="C21" s="470" t="s">
        <v>901</v>
      </c>
      <c r="D21" s="420" t="s">
        <v>847</v>
      </c>
      <c r="E21" s="629" t="s">
        <v>848</v>
      </c>
      <c r="F21" s="431" t="s">
        <v>737</v>
      </c>
      <c r="G21" s="432" t="s">
        <v>737</v>
      </c>
      <c r="H21" s="418" t="s">
        <v>849</v>
      </c>
      <c r="I21" s="418" t="s">
        <v>850</v>
      </c>
      <c r="J21" s="418" t="s">
        <v>851</v>
      </c>
      <c r="K21" s="422">
        <v>3550308</v>
      </c>
      <c r="L21" s="613">
        <v>900</v>
      </c>
      <c r="M21" s="2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</row>
    <row r="22" spans="1:174" s="300" customFormat="1" ht="15.75">
      <c r="A22" s="612" t="s">
        <v>520</v>
      </c>
      <c r="B22" s="417" t="s">
        <v>518</v>
      </c>
      <c r="C22" s="420" t="s">
        <v>852</v>
      </c>
      <c r="D22" s="418" t="s">
        <v>523</v>
      </c>
      <c r="E22" s="431" t="s">
        <v>853</v>
      </c>
      <c r="F22" s="431" t="s">
        <v>737</v>
      </c>
      <c r="G22" s="432" t="s">
        <v>737</v>
      </c>
      <c r="H22" s="418" t="s">
        <v>854</v>
      </c>
      <c r="I22" s="418" t="s">
        <v>850</v>
      </c>
      <c r="J22" s="418" t="s">
        <v>855</v>
      </c>
      <c r="K22" s="422">
        <v>2609600</v>
      </c>
      <c r="L22" s="613">
        <v>495</v>
      </c>
      <c r="M22" s="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</row>
    <row r="23" spans="1:174" s="300" customFormat="1" ht="15.75">
      <c r="A23" s="612" t="s">
        <v>520</v>
      </c>
      <c r="B23" s="417" t="s">
        <v>518</v>
      </c>
      <c r="C23" s="418" t="s">
        <v>856</v>
      </c>
      <c r="D23" s="418" t="s">
        <v>857</v>
      </c>
      <c r="E23" s="431" t="s">
        <v>858</v>
      </c>
      <c r="F23" s="431" t="s">
        <v>737</v>
      </c>
      <c r="G23" s="432" t="s">
        <v>737</v>
      </c>
      <c r="H23" s="418" t="s">
        <v>859</v>
      </c>
      <c r="I23" s="418" t="s">
        <v>820</v>
      </c>
      <c r="J23" s="418" t="s">
        <v>692</v>
      </c>
      <c r="K23" s="422">
        <v>2611606</v>
      </c>
      <c r="L23" s="613">
        <v>4442.71</v>
      </c>
      <c r="M23" s="2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</row>
    <row r="24" spans="1:174" s="300" customFormat="1" ht="15.75">
      <c r="A24" s="612" t="s">
        <v>520</v>
      </c>
      <c r="B24" s="417" t="s">
        <v>518</v>
      </c>
      <c r="C24" s="418" t="s">
        <v>856</v>
      </c>
      <c r="D24" s="418" t="s">
        <v>857</v>
      </c>
      <c r="E24" s="431" t="s">
        <v>858</v>
      </c>
      <c r="F24" s="431" t="s">
        <v>737</v>
      </c>
      <c r="G24" s="432" t="s">
        <v>737</v>
      </c>
      <c r="H24" s="418" t="s">
        <v>862</v>
      </c>
      <c r="I24" s="418" t="s">
        <v>840</v>
      </c>
      <c r="J24" s="418" t="s">
        <v>692</v>
      </c>
      <c r="K24" s="422">
        <v>2611606</v>
      </c>
      <c r="L24" s="613">
        <v>178.71</v>
      </c>
      <c r="M24" s="2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</row>
    <row r="25" spans="1:174" s="300" customFormat="1" ht="15.75">
      <c r="A25" s="612" t="s">
        <v>520</v>
      </c>
      <c r="B25" s="417" t="s">
        <v>518</v>
      </c>
      <c r="C25" s="418" t="s">
        <v>856</v>
      </c>
      <c r="D25" s="418" t="s">
        <v>857</v>
      </c>
      <c r="E25" s="431" t="s">
        <v>858</v>
      </c>
      <c r="F25" s="431" t="s">
        <v>737</v>
      </c>
      <c r="G25" s="432" t="s">
        <v>737</v>
      </c>
      <c r="H25" s="418" t="s">
        <v>860</v>
      </c>
      <c r="I25" s="418" t="s">
        <v>861</v>
      </c>
      <c r="J25" s="418" t="s">
        <v>692</v>
      </c>
      <c r="K25" s="422">
        <v>2611606</v>
      </c>
      <c r="L25" s="614">
        <v>77.849999999999994</v>
      </c>
      <c r="M25" s="2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</row>
    <row r="26" spans="1:174" s="300" customFormat="1" ht="15.75">
      <c r="A26" s="612" t="s">
        <v>520</v>
      </c>
      <c r="B26" s="417" t="s">
        <v>518</v>
      </c>
      <c r="C26" s="418" t="s">
        <v>153</v>
      </c>
      <c r="D26" s="418" t="s">
        <v>863</v>
      </c>
      <c r="E26" s="431" t="s">
        <v>864</v>
      </c>
      <c r="F26" s="431" t="s">
        <v>736</v>
      </c>
      <c r="G26" s="432" t="s">
        <v>737</v>
      </c>
      <c r="H26" s="418" t="s">
        <v>865</v>
      </c>
      <c r="I26" s="418" t="s">
        <v>866</v>
      </c>
      <c r="J26" s="418" t="s">
        <v>867</v>
      </c>
      <c r="K26" s="422">
        <v>2611606</v>
      </c>
      <c r="L26" s="614">
        <v>394.2</v>
      </c>
      <c r="M26" s="2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</row>
    <row r="27" spans="1:174" s="300" customFormat="1" ht="15.75">
      <c r="A27" s="612" t="s">
        <v>520</v>
      </c>
      <c r="B27" s="417" t="s">
        <v>518</v>
      </c>
      <c r="C27" s="418" t="s">
        <v>856</v>
      </c>
      <c r="D27" s="418" t="s">
        <v>550</v>
      </c>
      <c r="E27" s="431" t="s">
        <v>868</v>
      </c>
      <c r="F27" s="431" t="s">
        <v>737</v>
      </c>
      <c r="G27" s="432" t="s">
        <v>737</v>
      </c>
      <c r="H27" s="418" t="s">
        <v>869</v>
      </c>
      <c r="I27" s="418" t="s">
        <v>870</v>
      </c>
      <c r="J27" s="418" t="s">
        <v>871</v>
      </c>
      <c r="K27" s="422">
        <v>2610707</v>
      </c>
      <c r="L27" s="614">
        <v>18579.87</v>
      </c>
      <c r="M27" s="2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</row>
    <row r="28" spans="1:174" s="300" customFormat="1" ht="15.75">
      <c r="A28" s="612" t="s">
        <v>520</v>
      </c>
      <c r="B28" s="417" t="s">
        <v>518</v>
      </c>
      <c r="C28" s="418" t="s">
        <v>856</v>
      </c>
      <c r="D28" s="418" t="s">
        <v>550</v>
      </c>
      <c r="E28" s="431" t="s">
        <v>868</v>
      </c>
      <c r="F28" s="431" t="s">
        <v>737</v>
      </c>
      <c r="G28" s="432" t="s">
        <v>737</v>
      </c>
      <c r="H28" s="418" t="s">
        <v>872</v>
      </c>
      <c r="I28" s="418" t="s">
        <v>870</v>
      </c>
      <c r="J28" s="418" t="s">
        <v>873</v>
      </c>
      <c r="K28" s="422">
        <v>2610707</v>
      </c>
      <c r="L28" s="614">
        <v>6291.04</v>
      </c>
      <c r="M28" s="2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</row>
    <row r="29" spans="1:174" s="300" customFormat="1" ht="15.75">
      <c r="A29" s="612" t="s">
        <v>520</v>
      </c>
      <c r="B29" s="417" t="s">
        <v>518</v>
      </c>
      <c r="C29" s="421" t="s">
        <v>874</v>
      </c>
      <c r="D29" s="418" t="s">
        <v>524</v>
      </c>
      <c r="E29" s="433" t="s">
        <v>875</v>
      </c>
      <c r="F29" s="431" t="s">
        <v>737</v>
      </c>
      <c r="G29" s="432" t="s">
        <v>737</v>
      </c>
      <c r="H29" s="418" t="s">
        <v>876</v>
      </c>
      <c r="I29" s="418" t="s">
        <v>870</v>
      </c>
      <c r="J29" s="418" t="s">
        <v>877</v>
      </c>
      <c r="K29" s="422">
        <v>2603454</v>
      </c>
      <c r="L29" s="613">
        <v>1555.88</v>
      </c>
      <c r="M29" s="2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</row>
    <row r="30" spans="1:174" s="300" customFormat="1" ht="15.75">
      <c r="A30" s="612" t="s">
        <v>520</v>
      </c>
      <c r="B30" s="417" t="s">
        <v>518</v>
      </c>
      <c r="C30" s="418" t="s">
        <v>879</v>
      </c>
      <c r="D30" s="418" t="s">
        <v>549</v>
      </c>
      <c r="E30" s="431" t="s">
        <v>880</v>
      </c>
      <c r="F30" s="431" t="s">
        <v>737</v>
      </c>
      <c r="G30" s="432" t="s">
        <v>737</v>
      </c>
      <c r="H30" s="418" t="s">
        <v>881</v>
      </c>
      <c r="I30" s="418" t="s">
        <v>882</v>
      </c>
      <c r="J30" s="418" t="s">
        <v>883</v>
      </c>
      <c r="K30" s="422">
        <v>2609600</v>
      </c>
      <c r="L30" s="613">
        <v>11106.96</v>
      </c>
      <c r="M30" s="2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</row>
    <row r="31" spans="1:174" s="300" customFormat="1" ht="15.75">
      <c r="A31" s="612" t="s">
        <v>520</v>
      </c>
      <c r="B31" s="417" t="s">
        <v>518</v>
      </c>
      <c r="C31" s="421" t="s">
        <v>884</v>
      </c>
      <c r="D31" s="418" t="s">
        <v>662</v>
      </c>
      <c r="E31" s="431" t="s">
        <v>885</v>
      </c>
      <c r="F31" s="431" t="s">
        <v>737</v>
      </c>
      <c r="G31" s="432" t="s">
        <v>737</v>
      </c>
      <c r="H31" s="418" t="s">
        <v>886</v>
      </c>
      <c r="I31" s="418" t="s">
        <v>882</v>
      </c>
      <c r="J31" s="418" t="s">
        <v>887</v>
      </c>
      <c r="K31" s="424">
        <v>2611606</v>
      </c>
      <c r="L31" s="613">
        <v>1898.4</v>
      </c>
      <c r="M31" s="2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</row>
    <row r="32" spans="1:174" s="300" customFormat="1" ht="15.75">
      <c r="A32" s="612" t="s">
        <v>520</v>
      </c>
      <c r="B32" s="417" t="s">
        <v>518</v>
      </c>
      <c r="C32" s="421" t="s">
        <v>888</v>
      </c>
      <c r="D32" s="418" t="s">
        <v>520</v>
      </c>
      <c r="E32" s="431" t="s">
        <v>889</v>
      </c>
      <c r="F32" s="431" t="s">
        <v>737</v>
      </c>
      <c r="G32" s="432" t="s">
        <v>737</v>
      </c>
      <c r="H32" s="418" t="s">
        <v>890</v>
      </c>
      <c r="I32" s="418" t="s">
        <v>891</v>
      </c>
      <c r="J32" s="418" t="s">
        <v>692</v>
      </c>
      <c r="K32" s="424">
        <v>2611606</v>
      </c>
      <c r="L32" s="613">
        <v>1270.73</v>
      </c>
      <c r="M32" s="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</row>
    <row r="33" spans="1:523" s="300" customFormat="1" ht="15.75">
      <c r="A33" s="612" t="s">
        <v>520</v>
      </c>
      <c r="B33" s="417" t="s">
        <v>518</v>
      </c>
      <c r="C33" s="421" t="s">
        <v>856</v>
      </c>
      <c r="D33" s="418" t="s">
        <v>551</v>
      </c>
      <c r="E33" s="431" t="s">
        <v>892</v>
      </c>
      <c r="F33" s="431" t="s">
        <v>737</v>
      </c>
      <c r="G33" s="432" t="s">
        <v>737</v>
      </c>
      <c r="H33" s="418" t="s">
        <v>893</v>
      </c>
      <c r="I33" s="418" t="s">
        <v>891</v>
      </c>
      <c r="J33" s="418" t="s">
        <v>894</v>
      </c>
      <c r="K33" s="424">
        <v>2611606</v>
      </c>
      <c r="L33" s="613">
        <v>4358</v>
      </c>
      <c r="M33" s="2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</row>
    <row r="34" spans="1:523" s="300" customFormat="1" ht="15.75">
      <c r="A34" s="612" t="s">
        <v>520</v>
      </c>
      <c r="B34" s="417" t="s">
        <v>518</v>
      </c>
      <c r="C34" s="421" t="s">
        <v>895</v>
      </c>
      <c r="D34" s="420" t="s">
        <v>666</v>
      </c>
      <c r="E34" s="431" t="s">
        <v>896</v>
      </c>
      <c r="F34" s="431" t="s">
        <v>737</v>
      </c>
      <c r="G34" s="432" t="s">
        <v>737</v>
      </c>
      <c r="H34" s="418" t="s">
        <v>897</v>
      </c>
      <c r="I34" s="418" t="s">
        <v>882</v>
      </c>
      <c r="J34" s="418" t="s">
        <v>692</v>
      </c>
      <c r="K34" s="422">
        <v>2611606</v>
      </c>
      <c r="L34" s="613">
        <v>13000</v>
      </c>
      <c r="M34" s="2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</row>
    <row r="35" spans="1:523" s="300" customFormat="1" ht="15.75">
      <c r="A35" s="612" t="s">
        <v>520</v>
      </c>
      <c r="B35" s="417" t="s">
        <v>518</v>
      </c>
      <c r="C35" s="630" t="s">
        <v>148</v>
      </c>
      <c r="D35" s="420" t="s">
        <v>898</v>
      </c>
      <c r="E35" s="631" t="s">
        <v>899</v>
      </c>
      <c r="F35" s="632" t="s">
        <v>737</v>
      </c>
      <c r="G35" s="632" t="s">
        <v>737</v>
      </c>
      <c r="H35" s="633">
        <v>50676114</v>
      </c>
      <c r="I35" s="634">
        <v>45077</v>
      </c>
      <c r="J35" s="418" t="s">
        <v>900</v>
      </c>
      <c r="K35" s="424">
        <v>3550380</v>
      </c>
      <c r="L35" s="613">
        <v>746.25</v>
      </c>
      <c r="M35" s="2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</row>
    <row r="36" spans="1:523" s="300" customFormat="1" ht="15.75">
      <c r="A36" s="612" t="s">
        <v>520</v>
      </c>
      <c r="B36" s="417" t="s">
        <v>518</v>
      </c>
      <c r="C36" s="470" t="s">
        <v>903</v>
      </c>
      <c r="D36" s="465" t="s">
        <v>902</v>
      </c>
      <c r="E36" s="466" t="s">
        <v>671</v>
      </c>
      <c r="F36" s="466" t="s">
        <v>737</v>
      </c>
      <c r="G36" s="467" t="s">
        <v>737</v>
      </c>
      <c r="H36" s="468" t="s">
        <v>904</v>
      </c>
      <c r="I36" s="468" t="s">
        <v>891</v>
      </c>
      <c r="J36" s="468" t="s">
        <v>692</v>
      </c>
      <c r="K36" s="620">
        <v>2608909</v>
      </c>
      <c r="L36" s="642">
        <v>10000</v>
      </c>
      <c r="M36" s="2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</row>
    <row r="37" spans="1:523" s="300" customFormat="1" ht="15.75">
      <c r="A37" s="612" t="s">
        <v>520</v>
      </c>
      <c r="B37" s="417" t="s">
        <v>518</v>
      </c>
      <c r="C37" s="470" t="s">
        <v>903</v>
      </c>
      <c r="D37" s="420" t="s">
        <v>905</v>
      </c>
      <c r="E37" s="431" t="s">
        <v>906</v>
      </c>
      <c r="F37" s="431" t="s">
        <v>737</v>
      </c>
      <c r="G37" s="432" t="s">
        <v>737</v>
      </c>
      <c r="H37" s="418" t="s">
        <v>907</v>
      </c>
      <c r="I37" s="418" t="s">
        <v>823</v>
      </c>
      <c r="J37" s="418" t="s">
        <v>908</v>
      </c>
      <c r="K37" s="423">
        <v>2611606</v>
      </c>
      <c r="L37" s="643">
        <v>2400</v>
      </c>
      <c r="M37" s="2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</row>
    <row r="38" spans="1:523" s="304" customFormat="1" ht="16.5" thickBot="1">
      <c r="A38" s="644" t="s">
        <v>520</v>
      </c>
      <c r="B38" s="645" t="s">
        <v>518</v>
      </c>
      <c r="C38" s="646" t="s">
        <v>903</v>
      </c>
      <c r="D38" s="647" t="s">
        <v>665</v>
      </c>
      <c r="E38" s="648" t="s">
        <v>546</v>
      </c>
      <c r="F38" s="649" t="s">
        <v>737</v>
      </c>
      <c r="G38" s="650" t="s">
        <v>737</v>
      </c>
      <c r="H38" s="651" t="s">
        <v>911</v>
      </c>
      <c r="I38" s="651" t="s">
        <v>882</v>
      </c>
      <c r="J38" s="651" t="s">
        <v>912</v>
      </c>
      <c r="K38" s="652">
        <v>2927408</v>
      </c>
      <c r="L38" s="653">
        <v>7000</v>
      </c>
      <c r="M38" s="2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 s="344"/>
      <c r="FT38" s="344"/>
      <c r="FU38" s="344"/>
      <c r="FV38" s="344"/>
      <c r="FW38" s="344"/>
      <c r="FX38" s="344"/>
      <c r="FY38" s="344"/>
      <c r="FZ38" s="344"/>
      <c r="GA38" s="344"/>
      <c r="GB38" s="344"/>
      <c r="GC38" s="344"/>
      <c r="GD38" s="344"/>
      <c r="GE38" s="344"/>
      <c r="GF38" s="344"/>
      <c r="GG38" s="344"/>
      <c r="GH38" s="344"/>
      <c r="GI38" s="344"/>
      <c r="GJ38" s="344"/>
      <c r="GK38" s="344"/>
      <c r="GL38" s="344"/>
      <c r="GM38" s="344"/>
      <c r="GN38" s="344"/>
      <c r="GO38" s="344"/>
      <c r="GP38" s="344"/>
      <c r="GQ38" s="344"/>
      <c r="GR38" s="344"/>
      <c r="GS38" s="344"/>
      <c r="GT38" s="344"/>
      <c r="GU38" s="344"/>
      <c r="GV38" s="344"/>
      <c r="GW38" s="344"/>
      <c r="GX38" s="344"/>
      <c r="GY38" s="344"/>
      <c r="GZ38" s="344"/>
      <c r="HA38" s="344"/>
      <c r="HB38" s="344"/>
      <c r="HC38" s="344"/>
      <c r="HD38" s="344"/>
      <c r="HE38" s="344"/>
      <c r="HF38" s="344"/>
      <c r="HG38" s="344"/>
      <c r="HH38" s="344"/>
      <c r="HI38" s="344"/>
      <c r="HJ38" s="344"/>
      <c r="HK38" s="344"/>
      <c r="HL38" s="344"/>
      <c r="HM38" s="344"/>
      <c r="HN38" s="344"/>
      <c r="HO38" s="344"/>
      <c r="HP38" s="344"/>
      <c r="HQ38" s="344"/>
      <c r="HR38" s="344"/>
      <c r="HS38" s="344"/>
      <c r="HT38" s="344"/>
      <c r="HU38" s="344"/>
      <c r="HV38" s="344"/>
      <c r="HW38" s="344"/>
      <c r="HX38" s="344"/>
      <c r="HY38" s="344"/>
      <c r="HZ38" s="344"/>
      <c r="IA38" s="344"/>
      <c r="IB38" s="344"/>
      <c r="IC38" s="344"/>
      <c r="ID38" s="344"/>
      <c r="IE38" s="344"/>
      <c r="IF38" s="344"/>
      <c r="IG38" s="344"/>
      <c r="IH38" s="344"/>
      <c r="II38" s="344"/>
      <c r="IJ38" s="344"/>
      <c r="IK38" s="344"/>
      <c r="IL38" s="344"/>
      <c r="IM38" s="344"/>
      <c r="IN38" s="344"/>
      <c r="IO38" s="344"/>
      <c r="IP38" s="344"/>
      <c r="IQ38" s="344"/>
      <c r="IR38" s="344"/>
      <c r="IS38" s="344"/>
      <c r="IT38" s="344"/>
      <c r="IU38" s="344"/>
      <c r="IV38" s="344"/>
      <c r="IW38" s="344"/>
      <c r="IX38" s="344"/>
      <c r="IY38" s="344"/>
      <c r="IZ38" s="344"/>
      <c r="JA38" s="344"/>
      <c r="JB38" s="344"/>
      <c r="JC38" s="344"/>
      <c r="JD38" s="344"/>
      <c r="JE38" s="344"/>
      <c r="JF38" s="344"/>
      <c r="JG38" s="344"/>
      <c r="JH38" s="344"/>
      <c r="JI38" s="344"/>
      <c r="JJ38" s="344"/>
      <c r="JK38" s="344"/>
      <c r="JL38" s="344"/>
      <c r="JM38" s="344"/>
      <c r="JN38" s="344"/>
      <c r="JO38" s="344"/>
      <c r="JP38" s="344"/>
      <c r="JQ38" s="344"/>
      <c r="JR38" s="344"/>
      <c r="JS38" s="344"/>
      <c r="JT38" s="344"/>
      <c r="JU38" s="344"/>
      <c r="JV38" s="344"/>
      <c r="JW38" s="344"/>
      <c r="JX38" s="344"/>
      <c r="JY38" s="344"/>
      <c r="JZ38" s="344"/>
      <c r="KA38" s="344"/>
      <c r="KB38" s="344"/>
      <c r="KC38" s="344"/>
      <c r="KD38" s="344"/>
      <c r="KE38" s="344"/>
      <c r="KF38" s="344"/>
      <c r="KG38" s="344"/>
      <c r="KH38" s="344"/>
      <c r="KI38" s="344"/>
      <c r="KJ38" s="344"/>
      <c r="KK38" s="344"/>
      <c r="KL38" s="344"/>
      <c r="KM38" s="344"/>
      <c r="KN38" s="344"/>
      <c r="KO38" s="344"/>
      <c r="KP38" s="344"/>
      <c r="KQ38" s="344"/>
      <c r="KR38" s="344"/>
      <c r="KS38" s="344"/>
      <c r="KT38" s="344"/>
      <c r="KU38" s="344"/>
      <c r="KV38" s="344"/>
      <c r="KW38" s="344"/>
      <c r="KX38" s="344"/>
      <c r="KY38" s="344"/>
      <c r="KZ38" s="344"/>
      <c r="LA38" s="344"/>
      <c r="LB38" s="344"/>
      <c r="LC38" s="344"/>
      <c r="LD38" s="344"/>
      <c r="LE38" s="344"/>
      <c r="LF38" s="344"/>
      <c r="LG38" s="344"/>
      <c r="LH38" s="344"/>
      <c r="LI38" s="344"/>
      <c r="LJ38" s="344"/>
      <c r="LK38" s="344"/>
      <c r="LL38" s="344"/>
      <c r="LM38" s="344"/>
      <c r="LN38" s="344"/>
      <c r="LO38" s="344"/>
      <c r="LP38" s="344"/>
      <c r="LQ38" s="344"/>
      <c r="LR38" s="344"/>
      <c r="LS38" s="344"/>
      <c r="LT38" s="344"/>
      <c r="LU38" s="344"/>
      <c r="LV38" s="344"/>
      <c r="LW38" s="344"/>
      <c r="LX38" s="344"/>
      <c r="LY38" s="344"/>
      <c r="LZ38" s="344"/>
      <c r="MA38" s="344"/>
      <c r="MB38" s="344"/>
      <c r="MC38" s="344"/>
      <c r="MD38" s="344"/>
      <c r="ME38" s="344"/>
      <c r="MF38" s="344"/>
      <c r="MG38" s="344"/>
      <c r="MH38" s="344"/>
      <c r="MI38" s="344"/>
      <c r="MJ38" s="344"/>
      <c r="MK38" s="344"/>
      <c r="ML38" s="344"/>
      <c r="MM38" s="344"/>
      <c r="MN38" s="344"/>
      <c r="MO38" s="344"/>
      <c r="MP38" s="344"/>
      <c r="MQ38" s="344"/>
      <c r="MR38" s="344"/>
      <c r="MS38" s="344"/>
      <c r="MT38" s="344"/>
      <c r="MU38" s="344"/>
      <c r="MV38" s="344"/>
      <c r="MW38" s="344"/>
      <c r="MX38" s="344"/>
      <c r="MY38" s="344"/>
      <c r="MZ38" s="344"/>
      <c r="NA38" s="344"/>
      <c r="NB38" s="344"/>
      <c r="NC38" s="344"/>
      <c r="ND38" s="344"/>
      <c r="NE38" s="344"/>
      <c r="NF38" s="344"/>
      <c r="NG38" s="344"/>
      <c r="NH38" s="344"/>
      <c r="NI38" s="344"/>
      <c r="NJ38" s="344"/>
      <c r="NK38" s="344"/>
      <c r="NL38" s="344"/>
      <c r="NM38" s="344"/>
      <c r="NN38" s="344"/>
      <c r="NO38" s="344"/>
      <c r="NP38" s="344"/>
      <c r="NQ38" s="344"/>
      <c r="NR38" s="344"/>
      <c r="NS38" s="344"/>
      <c r="NT38" s="344"/>
      <c r="NU38" s="344"/>
      <c r="NV38" s="344"/>
      <c r="NW38" s="344"/>
      <c r="NX38" s="344"/>
      <c r="NY38" s="344"/>
      <c r="NZ38" s="344"/>
      <c r="OA38" s="344"/>
      <c r="OB38" s="344"/>
      <c r="OC38" s="344"/>
      <c r="OD38" s="344"/>
      <c r="OE38" s="344"/>
      <c r="OF38" s="344"/>
      <c r="OG38" s="344"/>
      <c r="OH38" s="344"/>
      <c r="OI38" s="344"/>
      <c r="OJ38" s="344"/>
      <c r="OK38" s="344"/>
      <c r="OL38" s="344"/>
      <c r="OM38" s="344"/>
      <c r="ON38" s="344"/>
      <c r="OO38" s="344"/>
      <c r="OP38" s="344"/>
      <c r="OQ38" s="344"/>
      <c r="OR38" s="344"/>
      <c r="OS38" s="344"/>
      <c r="OT38" s="344"/>
      <c r="OU38" s="344"/>
      <c r="OV38" s="344"/>
      <c r="OW38" s="344"/>
      <c r="OX38" s="344"/>
      <c r="OY38" s="344"/>
      <c r="OZ38" s="344"/>
      <c r="PA38" s="344"/>
      <c r="PB38" s="344"/>
      <c r="PC38" s="344"/>
      <c r="PD38" s="344"/>
      <c r="PE38" s="344"/>
      <c r="PF38" s="344"/>
      <c r="PG38" s="344"/>
      <c r="PH38" s="344"/>
      <c r="PI38" s="344"/>
      <c r="PJ38" s="344"/>
      <c r="PK38" s="344"/>
      <c r="PL38" s="344"/>
      <c r="PM38" s="344"/>
      <c r="PN38" s="344"/>
      <c r="PO38" s="344"/>
      <c r="PP38" s="344"/>
      <c r="PQ38" s="344"/>
      <c r="PR38" s="344"/>
      <c r="PS38" s="344"/>
      <c r="PT38" s="344"/>
      <c r="PU38" s="344"/>
      <c r="PV38" s="344"/>
      <c r="PW38" s="344"/>
      <c r="PX38" s="344"/>
      <c r="PY38" s="344"/>
      <c r="PZ38" s="344"/>
      <c r="QA38" s="344"/>
      <c r="QB38" s="344"/>
      <c r="QC38" s="344"/>
      <c r="QD38" s="344"/>
      <c r="QE38" s="344"/>
      <c r="QF38" s="344"/>
      <c r="QG38" s="344"/>
      <c r="QH38" s="344"/>
      <c r="QI38" s="344"/>
      <c r="QJ38" s="344"/>
      <c r="QK38" s="344"/>
      <c r="QL38" s="344"/>
      <c r="QM38" s="344"/>
      <c r="QN38" s="344"/>
      <c r="QO38" s="344"/>
      <c r="QP38" s="344"/>
      <c r="QQ38" s="344"/>
      <c r="QR38" s="344"/>
      <c r="QS38" s="344"/>
      <c r="QT38" s="344"/>
      <c r="QU38" s="344"/>
      <c r="QV38" s="344"/>
      <c r="QW38" s="344"/>
      <c r="QX38" s="344"/>
      <c r="QY38" s="344"/>
      <c r="QZ38" s="344"/>
      <c r="RA38" s="344"/>
      <c r="RB38" s="344"/>
      <c r="RC38" s="344"/>
      <c r="RD38" s="344"/>
      <c r="RE38" s="344"/>
      <c r="RF38" s="344"/>
      <c r="RG38" s="344"/>
      <c r="RH38" s="344"/>
      <c r="RI38" s="344"/>
      <c r="RJ38" s="344"/>
      <c r="RK38" s="344"/>
      <c r="RL38" s="344"/>
      <c r="RM38" s="344"/>
      <c r="RN38" s="344"/>
      <c r="RO38" s="344"/>
      <c r="RP38" s="344"/>
      <c r="RQ38" s="344"/>
      <c r="RR38" s="344"/>
      <c r="RS38" s="344"/>
      <c r="RT38" s="344"/>
      <c r="RU38" s="344"/>
      <c r="RV38" s="344"/>
      <c r="RW38" s="344"/>
      <c r="RX38" s="344"/>
      <c r="RY38" s="344"/>
      <c r="RZ38" s="344"/>
      <c r="SA38" s="344"/>
      <c r="SB38" s="344"/>
      <c r="SC38" s="344"/>
      <c r="SD38" s="344"/>
      <c r="SE38" s="344"/>
      <c r="SF38" s="344"/>
      <c r="SG38" s="344"/>
      <c r="SH38" s="344"/>
      <c r="SI38" s="344"/>
      <c r="SJ38" s="344"/>
      <c r="SK38" s="344"/>
      <c r="SL38" s="344"/>
      <c r="SM38" s="344"/>
      <c r="SN38" s="344"/>
      <c r="SO38" s="344"/>
      <c r="SP38" s="344"/>
      <c r="SQ38" s="344"/>
      <c r="SR38" s="344"/>
      <c r="SS38" s="344"/>
      <c r="ST38" s="344"/>
      <c r="SU38" s="344"/>
      <c r="SV38" s="344"/>
      <c r="SW38" s="344"/>
      <c r="SX38" s="344"/>
      <c r="SY38" s="344"/>
      <c r="SZ38" s="344"/>
      <c r="TA38" s="344"/>
      <c r="TB38" s="344"/>
      <c r="TC38" s="344"/>
    </row>
    <row r="39" spans="1:523" s="304" customFormat="1" ht="16.5" thickBot="1">
      <c r="A39" s="644"/>
      <c r="B39" s="645"/>
      <c r="C39" s="646"/>
      <c r="D39" s="647"/>
      <c r="E39" s="648"/>
      <c r="F39" s="649"/>
      <c r="G39" s="650"/>
      <c r="H39" s="651"/>
      <c r="I39" s="651"/>
      <c r="J39" s="651"/>
      <c r="K39" s="652"/>
      <c r="L39" s="653"/>
      <c r="M39" s="2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 s="344"/>
      <c r="FT39" s="344"/>
      <c r="FU39" s="344"/>
      <c r="FV39" s="344"/>
      <c r="FW39" s="344"/>
      <c r="FX39" s="344"/>
      <c r="FY39" s="344"/>
      <c r="FZ39" s="344"/>
      <c r="GA39" s="344"/>
      <c r="GB39" s="344"/>
      <c r="GC39" s="344"/>
      <c r="GD39" s="344"/>
      <c r="GE39" s="344"/>
      <c r="GF39" s="344"/>
      <c r="GG39" s="344"/>
      <c r="GH39" s="344"/>
      <c r="GI39" s="344"/>
      <c r="GJ39" s="344"/>
      <c r="GK39" s="344"/>
      <c r="GL39" s="344"/>
      <c r="GM39" s="344"/>
      <c r="GN39" s="344"/>
      <c r="GO39" s="344"/>
      <c r="GP39" s="344"/>
      <c r="GQ39" s="344"/>
      <c r="GR39" s="344"/>
      <c r="GS39" s="344"/>
      <c r="GT39" s="344"/>
      <c r="GU39" s="344"/>
      <c r="GV39" s="344"/>
      <c r="GW39" s="344"/>
      <c r="GX39" s="344"/>
      <c r="GY39" s="344"/>
      <c r="GZ39" s="344"/>
      <c r="HA39" s="344"/>
      <c r="HB39" s="344"/>
      <c r="HC39" s="344"/>
      <c r="HD39" s="344"/>
      <c r="HE39" s="344"/>
      <c r="HF39" s="344"/>
      <c r="HG39" s="344"/>
      <c r="HH39" s="344"/>
      <c r="HI39" s="344"/>
      <c r="HJ39" s="344"/>
      <c r="HK39" s="344"/>
      <c r="HL39" s="344"/>
      <c r="HM39" s="344"/>
      <c r="HN39" s="344"/>
      <c r="HO39" s="344"/>
      <c r="HP39" s="344"/>
      <c r="HQ39" s="344"/>
      <c r="HR39" s="344"/>
      <c r="HS39" s="344"/>
      <c r="HT39" s="344"/>
      <c r="HU39" s="344"/>
      <c r="HV39" s="344"/>
      <c r="HW39" s="344"/>
      <c r="HX39" s="344"/>
      <c r="HY39" s="344"/>
      <c r="HZ39" s="344"/>
      <c r="IA39" s="344"/>
      <c r="IB39" s="344"/>
      <c r="IC39" s="344"/>
      <c r="ID39" s="344"/>
      <c r="IE39" s="344"/>
      <c r="IF39" s="344"/>
      <c r="IG39" s="344"/>
      <c r="IH39" s="344"/>
      <c r="II39" s="344"/>
      <c r="IJ39" s="344"/>
      <c r="IK39" s="344"/>
      <c r="IL39" s="344"/>
      <c r="IM39" s="344"/>
      <c r="IN39" s="344"/>
      <c r="IO39" s="344"/>
      <c r="IP39" s="344"/>
      <c r="IQ39" s="344"/>
      <c r="IR39" s="344"/>
      <c r="IS39" s="344"/>
      <c r="IT39" s="344"/>
      <c r="IU39" s="344"/>
      <c r="IV39" s="344"/>
      <c r="IW39" s="344"/>
      <c r="IX39" s="344"/>
      <c r="IY39" s="344"/>
      <c r="IZ39" s="344"/>
      <c r="JA39" s="344"/>
      <c r="JB39" s="344"/>
      <c r="JC39" s="344"/>
      <c r="JD39" s="344"/>
      <c r="JE39" s="344"/>
      <c r="JF39" s="344"/>
      <c r="JG39" s="344"/>
      <c r="JH39" s="344"/>
      <c r="JI39" s="344"/>
      <c r="JJ39" s="344"/>
      <c r="JK39" s="344"/>
      <c r="JL39" s="344"/>
      <c r="JM39" s="344"/>
      <c r="JN39" s="344"/>
      <c r="JO39" s="344"/>
      <c r="JP39" s="344"/>
      <c r="JQ39" s="344"/>
      <c r="JR39" s="344"/>
      <c r="JS39" s="344"/>
      <c r="JT39" s="344"/>
      <c r="JU39" s="344"/>
      <c r="JV39" s="344"/>
      <c r="JW39" s="344"/>
      <c r="JX39" s="344"/>
      <c r="JY39" s="344"/>
      <c r="JZ39" s="344"/>
      <c r="KA39" s="344"/>
      <c r="KB39" s="344"/>
      <c r="KC39" s="344"/>
      <c r="KD39" s="344"/>
      <c r="KE39" s="344"/>
      <c r="KF39" s="344"/>
      <c r="KG39" s="344"/>
      <c r="KH39" s="344"/>
      <c r="KI39" s="344"/>
      <c r="KJ39" s="344"/>
      <c r="KK39" s="344"/>
      <c r="KL39" s="344"/>
      <c r="KM39" s="344"/>
      <c r="KN39" s="344"/>
      <c r="KO39" s="344"/>
      <c r="KP39" s="344"/>
      <c r="KQ39" s="344"/>
      <c r="KR39" s="344"/>
      <c r="KS39" s="344"/>
      <c r="KT39" s="344"/>
      <c r="KU39" s="344"/>
      <c r="KV39" s="344"/>
      <c r="KW39" s="344"/>
      <c r="KX39" s="344"/>
      <c r="KY39" s="344"/>
      <c r="KZ39" s="344"/>
      <c r="LA39" s="344"/>
      <c r="LB39" s="344"/>
      <c r="LC39" s="344"/>
      <c r="LD39" s="344"/>
      <c r="LE39" s="344"/>
      <c r="LF39" s="344"/>
      <c r="LG39" s="344"/>
      <c r="LH39" s="344"/>
      <c r="LI39" s="344"/>
      <c r="LJ39" s="344"/>
      <c r="LK39" s="344"/>
      <c r="LL39" s="344"/>
      <c r="LM39" s="344"/>
      <c r="LN39" s="344"/>
      <c r="LO39" s="344"/>
      <c r="LP39" s="344"/>
      <c r="LQ39" s="344"/>
      <c r="LR39" s="344"/>
      <c r="LS39" s="344"/>
      <c r="LT39" s="344"/>
      <c r="LU39" s="344"/>
      <c r="LV39" s="344"/>
      <c r="LW39" s="344"/>
      <c r="LX39" s="344"/>
      <c r="LY39" s="344"/>
      <c r="LZ39" s="344"/>
      <c r="MA39" s="344"/>
      <c r="MB39" s="344"/>
      <c r="MC39" s="344"/>
      <c r="MD39" s="344"/>
      <c r="ME39" s="344"/>
      <c r="MF39" s="344"/>
      <c r="MG39" s="344"/>
      <c r="MH39" s="344"/>
      <c r="MI39" s="344"/>
      <c r="MJ39" s="344"/>
      <c r="MK39" s="344"/>
      <c r="ML39" s="344"/>
      <c r="MM39" s="344"/>
      <c r="MN39" s="344"/>
      <c r="MO39" s="344"/>
      <c r="MP39" s="344"/>
      <c r="MQ39" s="344"/>
      <c r="MR39" s="344"/>
      <c r="MS39" s="344"/>
      <c r="MT39" s="344"/>
      <c r="MU39" s="344"/>
      <c r="MV39" s="344"/>
      <c r="MW39" s="344"/>
      <c r="MX39" s="344"/>
      <c r="MY39" s="344"/>
      <c r="MZ39" s="344"/>
      <c r="NA39" s="344"/>
      <c r="NB39" s="344"/>
      <c r="NC39" s="344"/>
      <c r="ND39" s="344"/>
      <c r="NE39" s="344"/>
      <c r="NF39" s="344"/>
      <c r="NG39" s="344"/>
      <c r="NH39" s="344"/>
      <c r="NI39" s="344"/>
      <c r="NJ39" s="344"/>
      <c r="NK39" s="344"/>
      <c r="NL39" s="344"/>
      <c r="NM39" s="344"/>
      <c r="NN39" s="344"/>
      <c r="NO39" s="344"/>
      <c r="NP39" s="344"/>
      <c r="NQ39" s="344"/>
      <c r="NR39" s="344"/>
      <c r="NS39" s="344"/>
      <c r="NT39" s="344"/>
      <c r="NU39" s="344"/>
      <c r="NV39" s="344"/>
      <c r="NW39" s="344"/>
      <c r="NX39" s="344"/>
      <c r="NY39" s="344"/>
      <c r="NZ39" s="344"/>
      <c r="OA39" s="344"/>
      <c r="OB39" s="344"/>
      <c r="OC39" s="344"/>
      <c r="OD39" s="344"/>
      <c r="OE39" s="344"/>
      <c r="OF39" s="344"/>
      <c r="OG39" s="344"/>
      <c r="OH39" s="344"/>
      <c r="OI39" s="344"/>
      <c r="OJ39" s="344"/>
      <c r="OK39" s="344"/>
      <c r="OL39" s="344"/>
      <c r="OM39" s="344"/>
      <c r="ON39" s="344"/>
      <c r="OO39" s="344"/>
      <c r="OP39" s="344"/>
      <c r="OQ39" s="344"/>
      <c r="OR39" s="344"/>
      <c r="OS39" s="344"/>
      <c r="OT39" s="344"/>
      <c r="OU39" s="344"/>
      <c r="OV39" s="344"/>
      <c r="OW39" s="344"/>
      <c r="OX39" s="344"/>
      <c r="OY39" s="344"/>
      <c r="OZ39" s="344"/>
      <c r="PA39" s="344"/>
      <c r="PB39" s="344"/>
      <c r="PC39" s="344"/>
      <c r="PD39" s="344"/>
      <c r="PE39" s="344"/>
      <c r="PF39" s="344"/>
      <c r="PG39" s="344"/>
      <c r="PH39" s="344"/>
      <c r="PI39" s="344"/>
      <c r="PJ39" s="344"/>
      <c r="PK39" s="344"/>
      <c r="PL39" s="344"/>
      <c r="PM39" s="344"/>
      <c r="PN39" s="344"/>
      <c r="PO39" s="344"/>
      <c r="PP39" s="344"/>
      <c r="PQ39" s="344"/>
      <c r="PR39" s="344"/>
      <c r="PS39" s="344"/>
      <c r="PT39" s="344"/>
      <c r="PU39" s="344"/>
      <c r="PV39" s="344"/>
      <c r="PW39" s="344"/>
      <c r="PX39" s="344"/>
      <c r="PY39" s="344"/>
      <c r="PZ39" s="344"/>
      <c r="QA39" s="344"/>
      <c r="QB39" s="344"/>
      <c r="QC39" s="344"/>
      <c r="QD39" s="344"/>
      <c r="QE39" s="344"/>
      <c r="QF39" s="344"/>
      <c r="QG39" s="344"/>
      <c r="QH39" s="344"/>
      <c r="QI39" s="344"/>
      <c r="QJ39" s="344"/>
      <c r="QK39" s="344"/>
      <c r="QL39" s="344"/>
      <c r="QM39" s="344"/>
      <c r="QN39" s="344"/>
      <c r="QO39" s="344"/>
      <c r="QP39" s="344"/>
      <c r="QQ39" s="344"/>
      <c r="QR39" s="344"/>
      <c r="QS39" s="344"/>
      <c r="QT39" s="344"/>
      <c r="QU39" s="344"/>
      <c r="QV39" s="344"/>
      <c r="QW39" s="344"/>
      <c r="QX39" s="344"/>
      <c r="QY39" s="344"/>
      <c r="QZ39" s="344"/>
      <c r="RA39" s="344"/>
      <c r="RB39" s="344"/>
      <c r="RC39" s="344"/>
      <c r="RD39" s="344"/>
      <c r="RE39" s="344"/>
      <c r="RF39" s="344"/>
      <c r="RG39" s="344"/>
      <c r="RH39" s="344"/>
      <c r="RI39" s="344"/>
      <c r="RJ39" s="344"/>
      <c r="RK39" s="344"/>
      <c r="RL39" s="344"/>
      <c r="RM39" s="344"/>
      <c r="RN39" s="344"/>
      <c r="RO39" s="344"/>
      <c r="RP39" s="344"/>
      <c r="RQ39" s="344"/>
      <c r="RR39" s="344"/>
      <c r="RS39" s="344"/>
      <c r="RT39" s="344"/>
      <c r="RU39" s="344"/>
      <c r="RV39" s="344"/>
      <c r="RW39" s="344"/>
      <c r="RX39" s="344"/>
      <c r="RY39" s="344"/>
      <c r="RZ39" s="344"/>
      <c r="SA39" s="344"/>
      <c r="SB39" s="344"/>
      <c r="SC39" s="344"/>
      <c r="SD39" s="344"/>
      <c r="SE39" s="344"/>
      <c r="SF39" s="344"/>
      <c r="SG39" s="344"/>
      <c r="SH39" s="344"/>
      <c r="SI39" s="344"/>
      <c r="SJ39" s="344"/>
      <c r="SK39" s="344"/>
      <c r="SL39" s="344"/>
      <c r="SM39" s="344"/>
      <c r="SN39" s="344"/>
      <c r="SO39" s="344"/>
      <c r="SP39" s="344"/>
      <c r="SQ39" s="344"/>
      <c r="SR39" s="344"/>
      <c r="SS39" s="344"/>
      <c r="ST39" s="344"/>
      <c r="SU39" s="344"/>
      <c r="SV39" s="344"/>
      <c r="SW39" s="344"/>
      <c r="SX39" s="344"/>
      <c r="SY39" s="344"/>
      <c r="SZ39" s="344"/>
      <c r="TA39" s="344"/>
      <c r="TB39" s="344"/>
      <c r="TC39" s="344"/>
    </row>
    <row r="40" spans="1:523" s="304" customFormat="1" ht="15.75">
      <c r="A40" s="639"/>
      <c r="B40" s="640"/>
      <c r="C40" s="470"/>
      <c r="D40" s="465"/>
      <c r="E40" s="641"/>
      <c r="F40" s="466"/>
      <c r="G40" s="467"/>
      <c r="H40" s="468"/>
      <c r="I40" s="468"/>
      <c r="J40" s="468"/>
      <c r="K40" s="620"/>
      <c r="L40" s="469">
        <v>0</v>
      </c>
      <c r="M40" s="2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 s="344"/>
      <c r="FT40" s="344"/>
      <c r="FU40" s="344"/>
      <c r="FV40" s="344"/>
      <c r="FW40" s="344"/>
      <c r="FX40" s="344"/>
      <c r="FY40" s="344"/>
      <c r="FZ40" s="344"/>
      <c r="GA40" s="344"/>
      <c r="GB40" s="344"/>
      <c r="GC40" s="344"/>
      <c r="GD40" s="344"/>
      <c r="GE40" s="344"/>
      <c r="GF40" s="344"/>
      <c r="GG40" s="344"/>
      <c r="GH40" s="344"/>
      <c r="GI40" s="344"/>
      <c r="GJ40" s="344"/>
      <c r="GK40" s="344"/>
      <c r="GL40" s="344"/>
      <c r="GM40" s="344"/>
      <c r="GN40" s="344"/>
      <c r="GO40" s="344"/>
      <c r="GP40" s="344"/>
      <c r="GQ40" s="344"/>
      <c r="GR40" s="344"/>
      <c r="GS40" s="344"/>
      <c r="GT40" s="344"/>
      <c r="GU40" s="344"/>
      <c r="GV40" s="344"/>
      <c r="GW40" s="344"/>
      <c r="GX40" s="344"/>
      <c r="GY40" s="344"/>
      <c r="GZ40" s="344"/>
      <c r="HA40" s="344"/>
      <c r="HB40" s="344"/>
      <c r="HC40" s="344"/>
      <c r="HD40" s="344"/>
      <c r="HE40" s="344"/>
      <c r="HF40" s="344"/>
      <c r="HG40" s="344"/>
      <c r="HH40" s="344"/>
      <c r="HI40" s="344"/>
      <c r="HJ40" s="344"/>
      <c r="HK40" s="344"/>
      <c r="HL40" s="344"/>
      <c r="HM40" s="344"/>
      <c r="HN40" s="344"/>
      <c r="HO40" s="344"/>
      <c r="HP40" s="344"/>
      <c r="HQ40" s="344"/>
      <c r="HR40" s="344"/>
      <c r="HS40" s="344"/>
      <c r="HT40" s="344"/>
      <c r="HU40" s="344"/>
      <c r="HV40" s="344"/>
      <c r="HW40" s="344"/>
      <c r="HX40" s="344"/>
      <c r="HY40" s="344"/>
      <c r="HZ40" s="344"/>
      <c r="IA40" s="344"/>
      <c r="IB40" s="344"/>
      <c r="IC40" s="344"/>
      <c r="ID40" s="344"/>
      <c r="IE40" s="344"/>
      <c r="IF40" s="344"/>
      <c r="IG40" s="344"/>
      <c r="IH40" s="344"/>
      <c r="II40" s="344"/>
      <c r="IJ40" s="344"/>
      <c r="IK40" s="344"/>
      <c r="IL40" s="344"/>
      <c r="IM40" s="344"/>
      <c r="IN40" s="344"/>
      <c r="IO40" s="344"/>
      <c r="IP40" s="344"/>
      <c r="IQ40" s="344"/>
      <c r="IR40" s="344"/>
      <c r="IS40" s="344"/>
      <c r="IT40" s="344"/>
      <c r="IU40" s="344"/>
      <c r="IV40" s="344"/>
      <c r="IW40" s="344"/>
      <c r="IX40" s="344"/>
      <c r="IY40" s="344"/>
      <c r="IZ40" s="344"/>
      <c r="JA40" s="344"/>
      <c r="JB40" s="344"/>
      <c r="JC40" s="344"/>
      <c r="JD40" s="344"/>
      <c r="JE40" s="344"/>
      <c r="JF40" s="344"/>
      <c r="JG40" s="344"/>
      <c r="JH40" s="344"/>
      <c r="JI40" s="344"/>
      <c r="JJ40" s="344"/>
      <c r="JK40" s="344"/>
      <c r="JL40" s="344"/>
      <c r="JM40" s="344"/>
      <c r="JN40" s="344"/>
      <c r="JO40" s="344"/>
      <c r="JP40" s="344"/>
      <c r="JQ40" s="344"/>
      <c r="JR40" s="344"/>
      <c r="JS40" s="344"/>
      <c r="JT40" s="344"/>
      <c r="JU40" s="344"/>
      <c r="JV40" s="344"/>
      <c r="JW40" s="344"/>
      <c r="JX40" s="344"/>
      <c r="JY40" s="344"/>
      <c r="JZ40" s="344"/>
      <c r="KA40" s="344"/>
      <c r="KB40" s="344"/>
      <c r="KC40" s="344"/>
      <c r="KD40" s="344"/>
      <c r="KE40" s="344"/>
      <c r="KF40" s="344"/>
      <c r="KG40" s="344"/>
      <c r="KH40" s="344"/>
      <c r="KI40" s="344"/>
      <c r="KJ40" s="344"/>
      <c r="KK40" s="344"/>
      <c r="KL40" s="344"/>
      <c r="KM40" s="344"/>
      <c r="KN40" s="344"/>
      <c r="KO40" s="344"/>
      <c r="KP40" s="344"/>
      <c r="KQ40" s="344"/>
      <c r="KR40" s="344"/>
      <c r="KS40" s="344"/>
      <c r="KT40" s="344"/>
      <c r="KU40" s="344"/>
      <c r="KV40" s="344"/>
      <c r="KW40" s="344"/>
      <c r="KX40" s="344"/>
      <c r="KY40" s="344"/>
      <c r="KZ40" s="344"/>
      <c r="LA40" s="344"/>
      <c r="LB40" s="344"/>
      <c r="LC40" s="344"/>
      <c r="LD40" s="344"/>
      <c r="LE40" s="344"/>
      <c r="LF40" s="344"/>
      <c r="LG40" s="344"/>
      <c r="LH40" s="344"/>
      <c r="LI40" s="344"/>
      <c r="LJ40" s="344"/>
      <c r="LK40" s="344"/>
      <c r="LL40" s="344"/>
      <c r="LM40" s="344"/>
      <c r="LN40" s="344"/>
      <c r="LO40" s="344"/>
      <c r="LP40" s="344"/>
      <c r="LQ40" s="344"/>
      <c r="LR40" s="344"/>
      <c r="LS40" s="344"/>
      <c r="LT40" s="344"/>
      <c r="LU40" s="344"/>
      <c r="LV40" s="344"/>
      <c r="LW40" s="344"/>
      <c r="LX40" s="344"/>
      <c r="LY40" s="344"/>
      <c r="LZ40" s="344"/>
      <c r="MA40" s="344"/>
      <c r="MB40" s="344"/>
      <c r="MC40" s="344"/>
      <c r="MD40" s="344"/>
      <c r="ME40" s="344"/>
      <c r="MF40" s="344"/>
      <c r="MG40" s="344"/>
      <c r="MH40" s="344"/>
      <c r="MI40" s="344"/>
      <c r="MJ40" s="344"/>
      <c r="MK40" s="344"/>
      <c r="ML40" s="344"/>
      <c r="MM40" s="344"/>
      <c r="MN40" s="344"/>
      <c r="MO40" s="344"/>
      <c r="MP40" s="344"/>
      <c r="MQ40" s="344"/>
      <c r="MR40" s="344"/>
      <c r="MS40" s="344"/>
      <c r="MT40" s="344"/>
      <c r="MU40" s="344"/>
      <c r="MV40" s="344"/>
      <c r="MW40" s="344"/>
      <c r="MX40" s="344"/>
      <c r="MY40" s="344"/>
      <c r="MZ40" s="344"/>
      <c r="NA40" s="344"/>
      <c r="NB40" s="344"/>
      <c r="NC40" s="344"/>
      <c r="ND40" s="344"/>
      <c r="NE40" s="344"/>
      <c r="NF40" s="344"/>
      <c r="NG40" s="344"/>
      <c r="NH40" s="344"/>
      <c r="NI40" s="344"/>
      <c r="NJ40" s="344"/>
      <c r="NK40" s="344"/>
      <c r="NL40" s="344"/>
      <c r="NM40" s="344"/>
      <c r="NN40" s="344"/>
      <c r="NO40" s="344"/>
      <c r="NP40" s="344"/>
      <c r="NQ40" s="344"/>
      <c r="NR40" s="344"/>
      <c r="NS40" s="344"/>
      <c r="NT40" s="344"/>
      <c r="NU40" s="344"/>
      <c r="NV40" s="344"/>
      <c r="NW40" s="344"/>
      <c r="NX40" s="344"/>
      <c r="NY40" s="344"/>
      <c r="NZ40" s="344"/>
      <c r="OA40" s="344"/>
      <c r="OB40" s="344"/>
      <c r="OC40" s="344"/>
      <c r="OD40" s="344"/>
      <c r="OE40" s="344"/>
      <c r="OF40" s="344"/>
      <c r="OG40" s="344"/>
      <c r="OH40" s="344"/>
      <c r="OI40" s="344"/>
      <c r="OJ40" s="344"/>
      <c r="OK40" s="344"/>
      <c r="OL40" s="344"/>
      <c r="OM40" s="344"/>
      <c r="ON40" s="344"/>
      <c r="OO40" s="344"/>
      <c r="OP40" s="344"/>
      <c r="OQ40" s="344"/>
      <c r="OR40" s="344"/>
      <c r="OS40" s="344"/>
      <c r="OT40" s="344"/>
      <c r="OU40" s="344"/>
      <c r="OV40" s="344"/>
      <c r="OW40" s="344"/>
      <c r="OX40" s="344"/>
      <c r="OY40" s="344"/>
      <c r="OZ40" s="344"/>
      <c r="PA40" s="344"/>
      <c r="PB40" s="344"/>
      <c r="PC40" s="344"/>
      <c r="PD40" s="344"/>
      <c r="PE40" s="344"/>
      <c r="PF40" s="344"/>
      <c r="PG40" s="344"/>
      <c r="PH40" s="344"/>
      <c r="PI40" s="344"/>
      <c r="PJ40" s="344"/>
      <c r="PK40" s="344"/>
      <c r="PL40" s="344"/>
      <c r="PM40" s="344"/>
      <c r="PN40" s="344"/>
      <c r="PO40" s="344"/>
      <c r="PP40" s="344"/>
      <c r="PQ40" s="344"/>
      <c r="PR40" s="344"/>
      <c r="PS40" s="344"/>
      <c r="PT40" s="344"/>
      <c r="PU40" s="344"/>
      <c r="PV40" s="344"/>
      <c r="PW40" s="344"/>
      <c r="PX40" s="344"/>
      <c r="PY40" s="344"/>
      <c r="PZ40" s="344"/>
      <c r="QA40" s="344"/>
      <c r="QB40" s="344"/>
      <c r="QC40" s="344"/>
      <c r="QD40" s="344"/>
      <c r="QE40" s="344"/>
      <c r="QF40" s="344"/>
      <c r="QG40" s="344"/>
      <c r="QH40" s="344"/>
      <c r="QI40" s="344"/>
      <c r="QJ40" s="344"/>
      <c r="QK40" s="344"/>
      <c r="QL40" s="344"/>
      <c r="QM40" s="344"/>
      <c r="QN40" s="344"/>
      <c r="QO40" s="344"/>
      <c r="QP40" s="344"/>
      <c r="QQ40" s="344"/>
      <c r="QR40" s="344"/>
      <c r="QS40" s="344"/>
      <c r="QT40" s="344"/>
      <c r="QU40" s="344"/>
      <c r="QV40" s="344"/>
      <c r="QW40" s="344"/>
      <c r="QX40" s="344"/>
      <c r="QY40" s="344"/>
      <c r="QZ40" s="344"/>
      <c r="RA40" s="344"/>
      <c r="RB40" s="344"/>
      <c r="RC40" s="344"/>
      <c r="RD40" s="344"/>
      <c r="RE40" s="344"/>
      <c r="RF40" s="344"/>
      <c r="RG40" s="344"/>
      <c r="RH40" s="344"/>
      <c r="RI40" s="344"/>
      <c r="RJ40" s="344"/>
      <c r="RK40" s="344"/>
      <c r="RL40" s="344"/>
      <c r="RM40" s="344"/>
      <c r="RN40" s="344"/>
      <c r="RO40" s="344"/>
      <c r="RP40" s="344"/>
      <c r="RQ40" s="344"/>
      <c r="RR40" s="344"/>
      <c r="RS40" s="344"/>
      <c r="RT40" s="344"/>
      <c r="RU40" s="344"/>
      <c r="RV40" s="344"/>
      <c r="RW40" s="344"/>
      <c r="RX40" s="344"/>
      <c r="RY40" s="344"/>
      <c r="RZ40" s="344"/>
      <c r="SA40" s="344"/>
      <c r="SB40" s="344"/>
      <c r="SC40" s="344"/>
      <c r="SD40" s="344"/>
      <c r="SE40" s="344"/>
      <c r="SF40" s="344"/>
      <c r="SG40" s="344"/>
      <c r="SH40" s="344"/>
      <c r="SI40" s="344"/>
      <c r="SJ40" s="344"/>
      <c r="SK40" s="344"/>
      <c r="SL40" s="344"/>
      <c r="SM40" s="344"/>
      <c r="SN40" s="344"/>
      <c r="SO40" s="344"/>
      <c r="SP40" s="344"/>
      <c r="SQ40" s="344"/>
      <c r="SR40" s="344"/>
      <c r="SS40" s="344"/>
      <c r="ST40" s="344"/>
      <c r="SU40" s="344"/>
      <c r="SV40" s="344"/>
      <c r="SW40" s="344"/>
      <c r="SX40" s="344"/>
      <c r="SY40" s="344"/>
      <c r="SZ40" s="344"/>
      <c r="TA40" s="344"/>
      <c r="TB40" s="344"/>
      <c r="TC40" s="344"/>
    </row>
    <row r="41" spans="1:523" s="304" customFormat="1" ht="15.75">
      <c r="A41" s="612"/>
      <c r="B41" s="417"/>
      <c r="C41" s="421"/>
      <c r="D41" s="421"/>
      <c r="E41" s="434"/>
      <c r="F41" s="431"/>
      <c r="G41" s="432"/>
      <c r="H41" s="418"/>
      <c r="I41" s="418"/>
      <c r="J41" s="418"/>
      <c r="K41" s="422"/>
      <c r="L41" s="414">
        <v>0</v>
      </c>
      <c r="M41" s="2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 s="344"/>
      <c r="FT41" s="344"/>
      <c r="FU41" s="344"/>
      <c r="FV41" s="344"/>
      <c r="FW41" s="344"/>
      <c r="FX41" s="344"/>
      <c r="FY41" s="344"/>
      <c r="FZ41" s="344"/>
      <c r="GA41" s="344"/>
      <c r="GB41" s="344"/>
      <c r="GC41" s="344"/>
      <c r="GD41" s="344"/>
      <c r="GE41" s="344"/>
      <c r="GF41" s="344"/>
      <c r="GG41" s="344"/>
      <c r="GH41" s="344"/>
      <c r="GI41" s="344"/>
      <c r="GJ41" s="344"/>
      <c r="GK41" s="344"/>
      <c r="GL41" s="344"/>
      <c r="GM41" s="344"/>
      <c r="GN41" s="344"/>
      <c r="GO41" s="344"/>
      <c r="GP41" s="344"/>
      <c r="GQ41" s="344"/>
      <c r="GR41" s="344"/>
      <c r="GS41" s="344"/>
      <c r="GT41" s="344"/>
      <c r="GU41" s="344"/>
      <c r="GV41" s="344"/>
      <c r="GW41" s="344"/>
      <c r="GX41" s="344"/>
      <c r="GY41" s="344"/>
      <c r="GZ41" s="344"/>
      <c r="HA41" s="344"/>
      <c r="HB41" s="344"/>
      <c r="HC41" s="344"/>
      <c r="HD41" s="344"/>
      <c r="HE41" s="344"/>
      <c r="HF41" s="344"/>
      <c r="HG41" s="344"/>
      <c r="HH41" s="344"/>
      <c r="HI41" s="344"/>
      <c r="HJ41" s="344"/>
      <c r="HK41" s="344"/>
      <c r="HL41" s="344"/>
      <c r="HM41" s="344"/>
      <c r="HN41" s="344"/>
      <c r="HO41" s="344"/>
      <c r="HP41" s="344"/>
      <c r="HQ41" s="344"/>
      <c r="HR41" s="344"/>
      <c r="HS41" s="344"/>
      <c r="HT41" s="344"/>
      <c r="HU41" s="344"/>
      <c r="HV41" s="344"/>
      <c r="HW41" s="344"/>
      <c r="HX41" s="344"/>
      <c r="HY41" s="344"/>
      <c r="HZ41" s="344"/>
      <c r="IA41" s="344"/>
      <c r="IB41" s="344"/>
      <c r="IC41" s="344"/>
      <c r="ID41" s="344"/>
      <c r="IE41" s="344"/>
      <c r="IF41" s="344"/>
      <c r="IG41" s="344"/>
      <c r="IH41" s="344"/>
      <c r="II41" s="344"/>
      <c r="IJ41" s="344"/>
      <c r="IK41" s="344"/>
      <c r="IL41" s="344"/>
      <c r="IM41" s="344"/>
      <c r="IN41" s="344"/>
      <c r="IO41" s="344"/>
      <c r="IP41" s="344"/>
      <c r="IQ41" s="344"/>
      <c r="IR41" s="344"/>
      <c r="IS41" s="344"/>
      <c r="IT41" s="344"/>
      <c r="IU41" s="344"/>
      <c r="IV41" s="344"/>
      <c r="IW41" s="344"/>
      <c r="IX41" s="344"/>
      <c r="IY41" s="344"/>
      <c r="IZ41" s="344"/>
      <c r="JA41" s="344"/>
      <c r="JB41" s="344"/>
      <c r="JC41" s="344"/>
      <c r="JD41" s="344"/>
      <c r="JE41" s="344"/>
      <c r="JF41" s="344"/>
      <c r="JG41" s="344"/>
      <c r="JH41" s="344"/>
      <c r="JI41" s="344"/>
      <c r="JJ41" s="344"/>
      <c r="JK41" s="344"/>
      <c r="JL41" s="344"/>
      <c r="JM41" s="344"/>
      <c r="JN41" s="344"/>
      <c r="JO41" s="344"/>
      <c r="JP41" s="344"/>
      <c r="JQ41" s="344"/>
      <c r="JR41" s="344"/>
      <c r="JS41" s="344"/>
      <c r="JT41" s="344"/>
      <c r="JU41" s="344"/>
      <c r="JV41" s="344"/>
      <c r="JW41" s="344"/>
      <c r="JX41" s="344"/>
      <c r="JY41" s="344"/>
      <c r="JZ41" s="344"/>
      <c r="KA41" s="344"/>
      <c r="KB41" s="344"/>
      <c r="KC41" s="344"/>
      <c r="KD41" s="344"/>
      <c r="KE41" s="344"/>
      <c r="KF41" s="344"/>
      <c r="KG41" s="344"/>
      <c r="KH41" s="344"/>
      <c r="KI41" s="344"/>
      <c r="KJ41" s="344"/>
      <c r="KK41" s="344"/>
      <c r="KL41" s="344"/>
      <c r="KM41" s="344"/>
      <c r="KN41" s="344"/>
      <c r="KO41" s="344"/>
      <c r="KP41" s="344"/>
      <c r="KQ41" s="344"/>
      <c r="KR41" s="344"/>
      <c r="KS41" s="344"/>
      <c r="KT41" s="344"/>
      <c r="KU41" s="344"/>
      <c r="KV41" s="344"/>
      <c r="KW41" s="344"/>
      <c r="KX41" s="344"/>
      <c r="KY41" s="344"/>
      <c r="KZ41" s="344"/>
      <c r="LA41" s="344"/>
      <c r="LB41" s="344"/>
      <c r="LC41" s="344"/>
      <c r="LD41" s="344"/>
      <c r="LE41" s="344"/>
      <c r="LF41" s="344"/>
      <c r="LG41" s="344"/>
      <c r="LH41" s="344"/>
      <c r="LI41" s="344"/>
      <c r="LJ41" s="344"/>
      <c r="LK41" s="344"/>
      <c r="LL41" s="344"/>
      <c r="LM41" s="344"/>
      <c r="LN41" s="344"/>
      <c r="LO41" s="344"/>
      <c r="LP41" s="344"/>
      <c r="LQ41" s="344"/>
      <c r="LR41" s="344"/>
      <c r="LS41" s="344"/>
      <c r="LT41" s="344"/>
      <c r="LU41" s="344"/>
      <c r="LV41" s="344"/>
      <c r="LW41" s="344"/>
      <c r="LX41" s="344"/>
      <c r="LY41" s="344"/>
      <c r="LZ41" s="344"/>
      <c r="MA41" s="344"/>
      <c r="MB41" s="344"/>
      <c r="MC41" s="344"/>
      <c r="MD41" s="344"/>
      <c r="ME41" s="344"/>
      <c r="MF41" s="344"/>
      <c r="MG41" s="344"/>
      <c r="MH41" s="344"/>
      <c r="MI41" s="344"/>
      <c r="MJ41" s="344"/>
      <c r="MK41" s="344"/>
      <c r="ML41" s="344"/>
      <c r="MM41" s="344"/>
      <c r="MN41" s="344"/>
      <c r="MO41" s="344"/>
      <c r="MP41" s="344"/>
      <c r="MQ41" s="344"/>
      <c r="MR41" s="344"/>
      <c r="MS41" s="344"/>
      <c r="MT41" s="344"/>
      <c r="MU41" s="344"/>
      <c r="MV41" s="344"/>
      <c r="MW41" s="344"/>
      <c r="MX41" s="344"/>
      <c r="MY41" s="344"/>
      <c r="MZ41" s="344"/>
      <c r="NA41" s="344"/>
      <c r="NB41" s="344"/>
      <c r="NC41" s="344"/>
      <c r="ND41" s="344"/>
      <c r="NE41" s="344"/>
      <c r="NF41" s="344"/>
      <c r="NG41" s="344"/>
      <c r="NH41" s="344"/>
      <c r="NI41" s="344"/>
      <c r="NJ41" s="344"/>
      <c r="NK41" s="344"/>
      <c r="NL41" s="344"/>
      <c r="NM41" s="344"/>
      <c r="NN41" s="344"/>
      <c r="NO41" s="344"/>
      <c r="NP41" s="344"/>
      <c r="NQ41" s="344"/>
      <c r="NR41" s="344"/>
      <c r="NS41" s="344"/>
      <c r="NT41" s="344"/>
      <c r="NU41" s="344"/>
      <c r="NV41" s="344"/>
      <c r="NW41" s="344"/>
      <c r="NX41" s="344"/>
      <c r="NY41" s="344"/>
      <c r="NZ41" s="344"/>
      <c r="OA41" s="344"/>
      <c r="OB41" s="344"/>
      <c r="OC41" s="344"/>
      <c r="OD41" s="344"/>
      <c r="OE41" s="344"/>
      <c r="OF41" s="344"/>
      <c r="OG41" s="344"/>
      <c r="OH41" s="344"/>
      <c r="OI41" s="344"/>
      <c r="OJ41" s="344"/>
      <c r="OK41" s="344"/>
      <c r="OL41" s="344"/>
      <c r="OM41" s="344"/>
      <c r="ON41" s="344"/>
      <c r="OO41" s="344"/>
      <c r="OP41" s="344"/>
      <c r="OQ41" s="344"/>
      <c r="OR41" s="344"/>
      <c r="OS41" s="344"/>
      <c r="OT41" s="344"/>
      <c r="OU41" s="344"/>
      <c r="OV41" s="344"/>
      <c r="OW41" s="344"/>
      <c r="OX41" s="344"/>
      <c r="OY41" s="344"/>
      <c r="OZ41" s="344"/>
      <c r="PA41" s="344"/>
      <c r="PB41" s="344"/>
      <c r="PC41" s="344"/>
      <c r="PD41" s="344"/>
      <c r="PE41" s="344"/>
      <c r="PF41" s="344"/>
      <c r="PG41" s="344"/>
      <c r="PH41" s="344"/>
      <c r="PI41" s="344"/>
      <c r="PJ41" s="344"/>
      <c r="PK41" s="344"/>
      <c r="PL41" s="344"/>
      <c r="PM41" s="344"/>
      <c r="PN41" s="344"/>
      <c r="PO41" s="344"/>
      <c r="PP41" s="344"/>
      <c r="PQ41" s="344"/>
      <c r="PR41" s="344"/>
      <c r="PS41" s="344"/>
      <c r="PT41" s="344"/>
      <c r="PU41" s="344"/>
      <c r="PV41" s="344"/>
      <c r="PW41" s="344"/>
      <c r="PX41" s="344"/>
      <c r="PY41" s="344"/>
      <c r="PZ41" s="344"/>
      <c r="QA41" s="344"/>
      <c r="QB41" s="344"/>
      <c r="QC41" s="344"/>
      <c r="QD41" s="344"/>
      <c r="QE41" s="344"/>
      <c r="QF41" s="344"/>
      <c r="QG41" s="344"/>
      <c r="QH41" s="344"/>
      <c r="QI41" s="344"/>
      <c r="QJ41" s="344"/>
      <c r="QK41" s="344"/>
      <c r="QL41" s="344"/>
      <c r="QM41" s="344"/>
      <c r="QN41" s="344"/>
      <c r="QO41" s="344"/>
      <c r="QP41" s="344"/>
      <c r="QQ41" s="344"/>
      <c r="QR41" s="344"/>
      <c r="QS41" s="344"/>
      <c r="QT41" s="344"/>
      <c r="QU41" s="344"/>
      <c r="QV41" s="344"/>
      <c r="QW41" s="344"/>
      <c r="QX41" s="344"/>
      <c r="QY41" s="344"/>
      <c r="QZ41" s="344"/>
      <c r="RA41" s="344"/>
      <c r="RB41" s="344"/>
      <c r="RC41" s="344"/>
      <c r="RD41" s="344"/>
      <c r="RE41" s="344"/>
      <c r="RF41" s="344"/>
      <c r="RG41" s="344"/>
      <c r="RH41" s="344"/>
      <c r="RI41" s="344"/>
      <c r="RJ41" s="344"/>
      <c r="RK41" s="344"/>
      <c r="RL41" s="344"/>
      <c r="RM41" s="344"/>
      <c r="RN41" s="344"/>
      <c r="RO41" s="344"/>
      <c r="RP41" s="344"/>
      <c r="RQ41" s="344"/>
      <c r="RR41" s="344"/>
      <c r="RS41" s="344"/>
      <c r="RT41" s="344"/>
      <c r="RU41" s="344"/>
      <c r="RV41" s="344"/>
      <c r="RW41" s="344"/>
      <c r="RX41" s="344"/>
      <c r="RY41" s="344"/>
      <c r="RZ41" s="344"/>
      <c r="SA41" s="344"/>
      <c r="SB41" s="344"/>
      <c r="SC41" s="344"/>
      <c r="SD41" s="344"/>
      <c r="SE41" s="344"/>
      <c r="SF41" s="344"/>
      <c r="SG41" s="344"/>
      <c r="SH41" s="344"/>
      <c r="SI41" s="344"/>
      <c r="SJ41" s="344"/>
      <c r="SK41" s="344"/>
      <c r="SL41" s="344"/>
      <c r="SM41" s="344"/>
      <c r="SN41" s="344"/>
      <c r="SO41" s="344"/>
      <c r="SP41" s="344"/>
      <c r="SQ41" s="344"/>
      <c r="SR41" s="344"/>
      <c r="SS41" s="344"/>
      <c r="ST41" s="344"/>
      <c r="SU41" s="344"/>
      <c r="SV41" s="344"/>
      <c r="SW41" s="344"/>
      <c r="SX41" s="344"/>
      <c r="SY41" s="344"/>
      <c r="SZ41" s="344"/>
      <c r="TA41" s="344"/>
      <c r="TB41" s="344"/>
      <c r="TC41" s="344"/>
    </row>
    <row r="42" spans="1:523" s="304" customFormat="1" ht="15.75">
      <c r="A42" s="612"/>
      <c r="B42" s="417"/>
      <c r="C42" s="421"/>
      <c r="D42" s="421"/>
      <c r="E42" s="434"/>
      <c r="F42" s="431"/>
      <c r="G42" s="432"/>
      <c r="H42" s="418"/>
      <c r="I42" s="418"/>
      <c r="J42" s="426"/>
      <c r="K42" s="422"/>
      <c r="L42" s="414">
        <v>0</v>
      </c>
      <c r="M42" s="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 s="344"/>
      <c r="FT42" s="344"/>
      <c r="FU42" s="344"/>
      <c r="FV42" s="344"/>
      <c r="FW42" s="344"/>
      <c r="FX42" s="344"/>
      <c r="FY42" s="344"/>
      <c r="FZ42" s="344"/>
      <c r="GA42" s="344"/>
      <c r="GB42" s="344"/>
      <c r="GC42" s="344"/>
      <c r="GD42" s="344"/>
      <c r="GE42" s="344"/>
      <c r="GF42" s="344"/>
      <c r="GG42" s="344"/>
      <c r="GH42" s="344"/>
      <c r="GI42" s="344"/>
      <c r="GJ42" s="344"/>
      <c r="GK42" s="344"/>
      <c r="GL42" s="344"/>
      <c r="GM42" s="344"/>
      <c r="GN42" s="344"/>
      <c r="GO42" s="344"/>
      <c r="GP42" s="344"/>
      <c r="GQ42" s="344"/>
      <c r="GR42" s="344"/>
      <c r="GS42" s="344"/>
      <c r="GT42" s="344"/>
      <c r="GU42" s="344"/>
      <c r="GV42" s="344"/>
      <c r="GW42" s="344"/>
      <c r="GX42" s="344"/>
      <c r="GY42" s="344"/>
      <c r="GZ42" s="344"/>
      <c r="HA42" s="344"/>
      <c r="HB42" s="344"/>
      <c r="HC42" s="344"/>
      <c r="HD42" s="344"/>
      <c r="HE42" s="344"/>
      <c r="HF42" s="344"/>
      <c r="HG42" s="344"/>
      <c r="HH42" s="344"/>
      <c r="HI42" s="344"/>
      <c r="HJ42" s="344"/>
      <c r="HK42" s="344"/>
      <c r="HL42" s="344"/>
      <c r="HM42" s="344"/>
      <c r="HN42" s="344"/>
      <c r="HO42" s="344"/>
      <c r="HP42" s="344"/>
      <c r="HQ42" s="344"/>
      <c r="HR42" s="344"/>
      <c r="HS42" s="344"/>
      <c r="HT42" s="344"/>
      <c r="HU42" s="344"/>
      <c r="HV42" s="344"/>
      <c r="HW42" s="344"/>
      <c r="HX42" s="344"/>
      <c r="HY42" s="344"/>
      <c r="HZ42" s="344"/>
      <c r="IA42" s="344"/>
      <c r="IB42" s="344"/>
      <c r="IC42" s="344"/>
      <c r="ID42" s="344"/>
      <c r="IE42" s="344"/>
      <c r="IF42" s="344"/>
      <c r="IG42" s="344"/>
      <c r="IH42" s="344"/>
      <c r="II42" s="344"/>
      <c r="IJ42" s="344"/>
      <c r="IK42" s="344"/>
      <c r="IL42" s="344"/>
      <c r="IM42" s="344"/>
      <c r="IN42" s="344"/>
      <c r="IO42" s="344"/>
      <c r="IP42" s="344"/>
      <c r="IQ42" s="344"/>
      <c r="IR42" s="344"/>
      <c r="IS42" s="344"/>
      <c r="IT42" s="344"/>
      <c r="IU42" s="344"/>
      <c r="IV42" s="344"/>
      <c r="IW42" s="344"/>
      <c r="IX42" s="344"/>
      <c r="IY42" s="344"/>
      <c r="IZ42" s="344"/>
      <c r="JA42" s="344"/>
      <c r="JB42" s="344"/>
      <c r="JC42" s="344"/>
      <c r="JD42" s="344"/>
      <c r="JE42" s="344"/>
      <c r="JF42" s="344"/>
      <c r="JG42" s="344"/>
      <c r="JH42" s="344"/>
      <c r="JI42" s="344"/>
      <c r="JJ42" s="344"/>
      <c r="JK42" s="344"/>
      <c r="JL42" s="344"/>
      <c r="JM42" s="344"/>
      <c r="JN42" s="344"/>
      <c r="JO42" s="344"/>
      <c r="JP42" s="344"/>
      <c r="JQ42" s="344"/>
      <c r="JR42" s="344"/>
      <c r="JS42" s="344"/>
      <c r="JT42" s="344"/>
      <c r="JU42" s="344"/>
      <c r="JV42" s="344"/>
      <c r="JW42" s="344"/>
      <c r="JX42" s="344"/>
      <c r="JY42" s="344"/>
      <c r="JZ42" s="344"/>
      <c r="KA42" s="344"/>
      <c r="KB42" s="344"/>
      <c r="KC42" s="344"/>
      <c r="KD42" s="344"/>
      <c r="KE42" s="344"/>
      <c r="KF42" s="344"/>
      <c r="KG42" s="344"/>
      <c r="KH42" s="344"/>
      <c r="KI42" s="344"/>
      <c r="KJ42" s="344"/>
      <c r="KK42" s="344"/>
      <c r="KL42" s="344"/>
      <c r="KM42" s="344"/>
      <c r="KN42" s="344"/>
      <c r="KO42" s="344"/>
      <c r="KP42" s="344"/>
      <c r="KQ42" s="344"/>
      <c r="KR42" s="344"/>
      <c r="KS42" s="344"/>
      <c r="KT42" s="344"/>
      <c r="KU42" s="344"/>
      <c r="KV42" s="344"/>
      <c r="KW42" s="344"/>
      <c r="KX42" s="344"/>
      <c r="KY42" s="344"/>
      <c r="KZ42" s="344"/>
      <c r="LA42" s="344"/>
      <c r="LB42" s="344"/>
      <c r="LC42" s="344"/>
      <c r="LD42" s="344"/>
      <c r="LE42" s="344"/>
      <c r="LF42" s="344"/>
      <c r="LG42" s="344"/>
      <c r="LH42" s="344"/>
      <c r="LI42" s="344"/>
      <c r="LJ42" s="344"/>
      <c r="LK42" s="344"/>
      <c r="LL42" s="344"/>
      <c r="LM42" s="344"/>
      <c r="LN42" s="344"/>
      <c r="LO42" s="344"/>
      <c r="LP42" s="344"/>
      <c r="LQ42" s="344"/>
      <c r="LR42" s="344"/>
      <c r="LS42" s="344"/>
      <c r="LT42" s="344"/>
      <c r="LU42" s="344"/>
      <c r="LV42" s="344"/>
      <c r="LW42" s="344"/>
      <c r="LX42" s="344"/>
      <c r="LY42" s="344"/>
      <c r="LZ42" s="344"/>
      <c r="MA42" s="344"/>
      <c r="MB42" s="344"/>
      <c r="MC42" s="344"/>
      <c r="MD42" s="344"/>
      <c r="ME42" s="344"/>
      <c r="MF42" s="344"/>
      <c r="MG42" s="344"/>
      <c r="MH42" s="344"/>
      <c r="MI42" s="344"/>
      <c r="MJ42" s="344"/>
      <c r="MK42" s="344"/>
      <c r="ML42" s="344"/>
      <c r="MM42" s="344"/>
      <c r="MN42" s="344"/>
      <c r="MO42" s="344"/>
      <c r="MP42" s="344"/>
      <c r="MQ42" s="344"/>
      <c r="MR42" s="344"/>
      <c r="MS42" s="344"/>
      <c r="MT42" s="344"/>
      <c r="MU42" s="344"/>
      <c r="MV42" s="344"/>
      <c r="MW42" s="344"/>
      <c r="MX42" s="344"/>
      <c r="MY42" s="344"/>
      <c r="MZ42" s="344"/>
      <c r="NA42" s="344"/>
      <c r="NB42" s="344"/>
      <c r="NC42" s="344"/>
      <c r="ND42" s="344"/>
      <c r="NE42" s="344"/>
      <c r="NF42" s="344"/>
      <c r="NG42" s="344"/>
      <c r="NH42" s="344"/>
      <c r="NI42" s="344"/>
      <c r="NJ42" s="344"/>
      <c r="NK42" s="344"/>
      <c r="NL42" s="344"/>
      <c r="NM42" s="344"/>
      <c r="NN42" s="344"/>
      <c r="NO42" s="344"/>
      <c r="NP42" s="344"/>
      <c r="NQ42" s="344"/>
      <c r="NR42" s="344"/>
      <c r="NS42" s="344"/>
      <c r="NT42" s="344"/>
      <c r="NU42" s="344"/>
      <c r="NV42" s="344"/>
      <c r="NW42" s="344"/>
      <c r="NX42" s="344"/>
      <c r="NY42" s="344"/>
      <c r="NZ42" s="344"/>
      <c r="OA42" s="344"/>
      <c r="OB42" s="344"/>
      <c r="OC42" s="344"/>
      <c r="OD42" s="344"/>
      <c r="OE42" s="344"/>
      <c r="OF42" s="344"/>
      <c r="OG42" s="344"/>
      <c r="OH42" s="344"/>
      <c r="OI42" s="344"/>
      <c r="OJ42" s="344"/>
      <c r="OK42" s="344"/>
      <c r="OL42" s="344"/>
      <c r="OM42" s="344"/>
      <c r="ON42" s="344"/>
      <c r="OO42" s="344"/>
      <c r="OP42" s="344"/>
      <c r="OQ42" s="344"/>
      <c r="OR42" s="344"/>
      <c r="OS42" s="344"/>
      <c r="OT42" s="344"/>
      <c r="OU42" s="344"/>
      <c r="OV42" s="344"/>
      <c r="OW42" s="344"/>
      <c r="OX42" s="344"/>
      <c r="OY42" s="344"/>
      <c r="OZ42" s="344"/>
      <c r="PA42" s="344"/>
      <c r="PB42" s="344"/>
      <c r="PC42" s="344"/>
      <c r="PD42" s="344"/>
      <c r="PE42" s="344"/>
      <c r="PF42" s="344"/>
      <c r="PG42" s="344"/>
      <c r="PH42" s="344"/>
      <c r="PI42" s="344"/>
      <c r="PJ42" s="344"/>
      <c r="PK42" s="344"/>
      <c r="PL42" s="344"/>
      <c r="PM42" s="344"/>
      <c r="PN42" s="344"/>
      <c r="PO42" s="344"/>
      <c r="PP42" s="344"/>
      <c r="PQ42" s="344"/>
      <c r="PR42" s="344"/>
      <c r="PS42" s="344"/>
      <c r="PT42" s="344"/>
      <c r="PU42" s="344"/>
      <c r="PV42" s="344"/>
      <c r="PW42" s="344"/>
      <c r="PX42" s="344"/>
      <c r="PY42" s="344"/>
      <c r="PZ42" s="344"/>
      <c r="QA42" s="344"/>
      <c r="QB42" s="344"/>
      <c r="QC42" s="344"/>
      <c r="QD42" s="344"/>
      <c r="QE42" s="344"/>
      <c r="QF42" s="344"/>
      <c r="QG42" s="344"/>
      <c r="QH42" s="344"/>
      <c r="QI42" s="344"/>
      <c r="QJ42" s="344"/>
      <c r="QK42" s="344"/>
      <c r="QL42" s="344"/>
      <c r="QM42" s="344"/>
      <c r="QN42" s="344"/>
      <c r="QO42" s="344"/>
      <c r="QP42" s="344"/>
      <c r="QQ42" s="344"/>
      <c r="QR42" s="344"/>
      <c r="QS42" s="344"/>
      <c r="QT42" s="344"/>
      <c r="QU42" s="344"/>
      <c r="QV42" s="344"/>
      <c r="QW42" s="344"/>
      <c r="QX42" s="344"/>
      <c r="QY42" s="344"/>
      <c r="QZ42" s="344"/>
      <c r="RA42" s="344"/>
      <c r="RB42" s="344"/>
      <c r="RC42" s="344"/>
      <c r="RD42" s="344"/>
      <c r="RE42" s="344"/>
      <c r="RF42" s="344"/>
      <c r="RG42" s="344"/>
      <c r="RH42" s="344"/>
      <c r="RI42" s="344"/>
      <c r="RJ42" s="344"/>
      <c r="RK42" s="344"/>
      <c r="RL42" s="344"/>
      <c r="RM42" s="344"/>
      <c r="RN42" s="344"/>
      <c r="RO42" s="344"/>
      <c r="RP42" s="344"/>
      <c r="RQ42" s="344"/>
      <c r="RR42" s="344"/>
      <c r="RS42" s="344"/>
      <c r="RT42" s="344"/>
      <c r="RU42" s="344"/>
      <c r="RV42" s="344"/>
      <c r="RW42" s="344"/>
      <c r="RX42" s="344"/>
      <c r="RY42" s="344"/>
      <c r="RZ42" s="344"/>
      <c r="SA42" s="344"/>
      <c r="SB42" s="344"/>
      <c r="SC42" s="344"/>
      <c r="SD42" s="344"/>
      <c r="SE42" s="344"/>
      <c r="SF42" s="344"/>
      <c r="SG42" s="344"/>
      <c r="SH42" s="344"/>
      <c r="SI42" s="344"/>
      <c r="SJ42" s="344"/>
      <c r="SK42" s="344"/>
      <c r="SL42" s="344"/>
      <c r="SM42" s="344"/>
      <c r="SN42" s="344"/>
      <c r="SO42" s="344"/>
      <c r="SP42" s="344"/>
      <c r="SQ42" s="344"/>
      <c r="SR42" s="344"/>
      <c r="SS42" s="344"/>
      <c r="ST42" s="344"/>
      <c r="SU42" s="344"/>
      <c r="SV42" s="344"/>
      <c r="SW42" s="344"/>
      <c r="SX42" s="344"/>
      <c r="SY42" s="344"/>
      <c r="SZ42" s="344"/>
      <c r="TA42" s="344"/>
      <c r="TB42" s="344"/>
      <c r="TC42" s="344"/>
    </row>
    <row r="43" spans="1:523" s="304" customFormat="1" ht="15.75">
      <c r="A43" s="430"/>
      <c r="B43" s="417"/>
      <c r="C43" s="420"/>
      <c r="D43" s="420"/>
      <c r="E43" s="433"/>
      <c r="F43" s="431"/>
      <c r="G43" s="432"/>
      <c r="H43" s="418"/>
      <c r="I43" s="418"/>
      <c r="J43" s="418"/>
      <c r="K43" s="422"/>
      <c r="L43" s="414">
        <v>0</v>
      </c>
      <c r="M43" s="2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 s="344"/>
      <c r="FT43" s="344"/>
      <c r="FU43" s="344"/>
      <c r="FV43" s="344"/>
      <c r="FW43" s="344"/>
      <c r="FX43" s="344"/>
      <c r="FY43" s="344"/>
      <c r="FZ43" s="344"/>
      <c r="GA43" s="344"/>
      <c r="GB43" s="344"/>
      <c r="GC43" s="344"/>
      <c r="GD43" s="344"/>
      <c r="GE43" s="344"/>
      <c r="GF43" s="344"/>
      <c r="GG43" s="344"/>
      <c r="GH43" s="344"/>
      <c r="GI43" s="344"/>
      <c r="GJ43" s="344"/>
      <c r="GK43" s="344"/>
      <c r="GL43" s="344"/>
      <c r="GM43" s="344"/>
      <c r="GN43" s="344"/>
      <c r="GO43" s="344"/>
      <c r="GP43" s="344"/>
      <c r="GQ43" s="344"/>
      <c r="GR43" s="344"/>
      <c r="GS43" s="344"/>
      <c r="GT43" s="344"/>
      <c r="GU43" s="344"/>
      <c r="GV43" s="344"/>
      <c r="GW43" s="344"/>
      <c r="GX43" s="344"/>
      <c r="GY43" s="344"/>
      <c r="GZ43" s="344"/>
      <c r="HA43" s="344"/>
      <c r="HB43" s="344"/>
      <c r="HC43" s="344"/>
      <c r="HD43" s="344"/>
      <c r="HE43" s="344"/>
      <c r="HF43" s="344"/>
      <c r="HG43" s="344"/>
      <c r="HH43" s="344"/>
      <c r="HI43" s="344"/>
      <c r="HJ43" s="344"/>
      <c r="HK43" s="344"/>
      <c r="HL43" s="344"/>
      <c r="HM43" s="344"/>
      <c r="HN43" s="344"/>
      <c r="HO43" s="344"/>
      <c r="HP43" s="344"/>
      <c r="HQ43" s="344"/>
      <c r="HR43" s="344"/>
      <c r="HS43" s="344"/>
      <c r="HT43" s="344"/>
      <c r="HU43" s="344"/>
      <c r="HV43" s="344"/>
      <c r="HW43" s="344"/>
      <c r="HX43" s="344"/>
      <c r="HY43" s="344"/>
      <c r="HZ43" s="344"/>
      <c r="IA43" s="344"/>
      <c r="IB43" s="344"/>
      <c r="IC43" s="344"/>
      <c r="ID43" s="344"/>
      <c r="IE43" s="344"/>
      <c r="IF43" s="344"/>
      <c r="IG43" s="344"/>
      <c r="IH43" s="344"/>
      <c r="II43" s="344"/>
      <c r="IJ43" s="344"/>
      <c r="IK43" s="344"/>
      <c r="IL43" s="344"/>
      <c r="IM43" s="344"/>
      <c r="IN43" s="344"/>
      <c r="IO43" s="344"/>
      <c r="IP43" s="344"/>
      <c r="IQ43" s="344"/>
      <c r="IR43" s="344"/>
      <c r="IS43" s="344"/>
      <c r="IT43" s="344"/>
      <c r="IU43" s="344"/>
      <c r="IV43" s="344"/>
      <c r="IW43" s="344"/>
      <c r="IX43" s="344"/>
      <c r="IY43" s="344"/>
      <c r="IZ43" s="344"/>
      <c r="JA43" s="344"/>
      <c r="JB43" s="344"/>
      <c r="JC43" s="344"/>
      <c r="JD43" s="344"/>
      <c r="JE43" s="344"/>
      <c r="JF43" s="344"/>
      <c r="JG43" s="344"/>
      <c r="JH43" s="344"/>
      <c r="JI43" s="344"/>
      <c r="JJ43" s="344"/>
      <c r="JK43" s="344"/>
      <c r="JL43" s="344"/>
      <c r="JM43" s="344"/>
      <c r="JN43" s="344"/>
      <c r="JO43" s="344"/>
      <c r="JP43" s="344"/>
      <c r="JQ43" s="344"/>
      <c r="JR43" s="344"/>
      <c r="JS43" s="344"/>
      <c r="JT43" s="344"/>
      <c r="JU43" s="344"/>
      <c r="JV43" s="344"/>
      <c r="JW43" s="344"/>
      <c r="JX43" s="344"/>
      <c r="JY43" s="344"/>
      <c r="JZ43" s="344"/>
      <c r="KA43" s="344"/>
      <c r="KB43" s="344"/>
      <c r="KC43" s="344"/>
      <c r="KD43" s="344"/>
      <c r="KE43" s="344"/>
      <c r="KF43" s="344"/>
      <c r="KG43" s="344"/>
      <c r="KH43" s="344"/>
      <c r="KI43" s="344"/>
      <c r="KJ43" s="344"/>
      <c r="KK43" s="344"/>
      <c r="KL43" s="344"/>
      <c r="KM43" s="344"/>
      <c r="KN43" s="344"/>
      <c r="KO43" s="344"/>
      <c r="KP43" s="344"/>
      <c r="KQ43" s="344"/>
      <c r="KR43" s="344"/>
      <c r="KS43" s="344"/>
      <c r="KT43" s="344"/>
      <c r="KU43" s="344"/>
      <c r="KV43" s="344"/>
      <c r="KW43" s="344"/>
      <c r="KX43" s="344"/>
      <c r="KY43" s="344"/>
      <c r="KZ43" s="344"/>
      <c r="LA43" s="344"/>
      <c r="LB43" s="344"/>
      <c r="LC43" s="344"/>
      <c r="LD43" s="344"/>
      <c r="LE43" s="344"/>
      <c r="LF43" s="344"/>
      <c r="LG43" s="344"/>
      <c r="LH43" s="344"/>
      <c r="LI43" s="344"/>
      <c r="LJ43" s="344"/>
      <c r="LK43" s="344"/>
      <c r="LL43" s="344"/>
      <c r="LM43" s="344"/>
      <c r="LN43" s="344"/>
      <c r="LO43" s="344"/>
      <c r="LP43" s="344"/>
      <c r="LQ43" s="344"/>
      <c r="LR43" s="344"/>
      <c r="LS43" s="344"/>
      <c r="LT43" s="344"/>
      <c r="LU43" s="344"/>
      <c r="LV43" s="344"/>
      <c r="LW43" s="344"/>
      <c r="LX43" s="344"/>
      <c r="LY43" s="344"/>
      <c r="LZ43" s="344"/>
      <c r="MA43" s="344"/>
      <c r="MB43" s="344"/>
      <c r="MC43" s="344"/>
      <c r="MD43" s="344"/>
      <c r="ME43" s="344"/>
      <c r="MF43" s="344"/>
      <c r="MG43" s="344"/>
      <c r="MH43" s="344"/>
      <c r="MI43" s="344"/>
      <c r="MJ43" s="344"/>
      <c r="MK43" s="344"/>
      <c r="ML43" s="344"/>
      <c r="MM43" s="344"/>
      <c r="MN43" s="344"/>
      <c r="MO43" s="344"/>
      <c r="MP43" s="344"/>
      <c r="MQ43" s="344"/>
      <c r="MR43" s="344"/>
      <c r="MS43" s="344"/>
      <c r="MT43" s="344"/>
      <c r="MU43" s="344"/>
      <c r="MV43" s="344"/>
      <c r="MW43" s="344"/>
      <c r="MX43" s="344"/>
      <c r="MY43" s="344"/>
      <c r="MZ43" s="344"/>
      <c r="NA43" s="344"/>
      <c r="NB43" s="344"/>
      <c r="NC43" s="344"/>
      <c r="ND43" s="344"/>
      <c r="NE43" s="344"/>
      <c r="NF43" s="344"/>
      <c r="NG43" s="344"/>
      <c r="NH43" s="344"/>
      <c r="NI43" s="344"/>
      <c r="NJ43" s="344"/>
      <c r="NK43" s="344"/>
      <c r="NL43" s="344"/>
      <c r="NM43" s="344"/>
      <c r="NN43" s="344"/>
      <c r="NO43" s="344"/>
      <c r="NP43" s="344"/>
      <c r="NQ43" s="344"/>
      <c r="NR43" s="344"/>
      <c r="NS43" s="344"/>
      <c r="NT43" s="344"/>
      <c r="NU43" s="344"/>
      <c r="NV43" s="344"/>
      <c r="NW43" s="344"/>
      <c r="NX43" s="344"/>
      <c r="NY43" s="344"/>
      <c r="NZ43" s="344"/>
      <c r="OA43" s="344"/>
      <c r="OB43" s="344"/>
      <c r="OC43" s="344"/>
      <c r="OD43" s="344"/>
      <c r="OE43" s="344"/>
      <c r="OF43" s="344"/>
      <c r="OG43" s="344"/>
      <c r="OH43" s="344"/>
      <c r="OI43" s="344"/>
      <c r="OJ43" s="344"/>
      <c r="OK43" s="344"/>
      <c r="OL43" s="344"/>
      <c r="OM43" s="344"/>
      <c r="ON43" s="344"/>
      <c r="OO43" s="344"/>
      <c r="OP43" s="344"/>
      <c r="OQ43" s="344"/>
      <c r="OR43" s="344"/>
      <c r="OS43" s="344"/>
      <c r="OT43" s="344"/>
      <c r="OU43" s="344"/>
      <c r="OV43" s="344"/>
      <c r="OW43" s="344"/>
      <c r="OX43" s="344"/>
      <c r="OY43" s="344"/>
      <c r="OZ43" s="344"/>
      <c r="PA43" s="344"/>
      <c r="PB43" s="344"/>
      <c r="PC43" s="344"/>
      <c r="PD43" s="344"/>
      <c r="PE43" s="344"/>
      <c r="PF43" s="344"/>
      <c r="PG43" s="344"/>
      <c r="PH43" s="344"/>
      <c r="PI43" s="344"/>
      <c r="PJ43" s="344"/>
      <c r="PK43" s="344"/>
      <c r="PL43" s="344"/>
      <c r="PM43" s="344"/>
      <c r="PN43" s="344"/>
      <c r="PO43" s="344"/>
      <c r="PP43" s="344"/>
      <c r="PQ43" s="344"/>
      <c r="PR43" s="344"/>
      <c r="PS43" s="344"/>
      <c r="PT43" s="344"/>
      <c r="PU43" s="344"/>
      <c r="PV43" s="344"/>
      <c r="PW43" s="344"/>
      <c r="PX43" s="344"/>
      <c r="PY43" s="344"/>
      <c r="PZ43" s="344"/>
      <c r="QA43" s="344"/>
      <c r="QB43" s="344"/>
      <c r="QC43" s="344"/>
      <c r="QD43" s="344"/>
      <c r="QE43" s="344"/>
      <c r="QF43" s="344"/>
      <c r="QG43" s="344"/>
      <c r="QH43" s="344"/>
      <c r="QI43" s="344"/>
      <c r="QJ43" s="344"/>
      <c r="QK43" s="344"/>
      <c r="QL43" s="344"/>
      <c r="QM43" s="344"/>
      <c r="QN43" s="344"/>
      <c r="QO43" s="344"/>
      <c r="QP43" s="344"/>
      <c r="QQ43" s="344"/>
      <c r="QR43" s="344"/>
      <c r="QS43" s="344"/>
      <c r="QT43" s="344"/>
      <c r="QU43" s="344"/>
      <c r="QV43" s="344"/>
      <c r="QW43" s="344"/>
      <c r="QX43" s="344"/>
      <c r="QY43" s="344"/>
      <c r="QZ43" s="344"/>
      <c r="RA43" s="344"/>
      <c r="RB43" s="344"/>
      <c r="RC43" s="344"/>
      <c r="RD43" s="344"/>
      <c r="RE43" s="344"/>
      <c r="RF43" s="344"/>
      <c r="RG43" s="344"/>
      <c r="RH43" s="344"/>
      <c r="RI43" s="344"/>
      <c r="RJ43" s="344"/>
      <c r="RK43" s="344"/>
      <c r="RL43" s="344"/>
      <c r="RM43" s="344"/>
      <c r="RN43" s="344"/>
      <c r="RO43" s="344"/>
      <c r="RP43" s="344"/>
      <c r="RQ43" s="344"/>
      <c r="RR43" s="344"/>
      <c r="RS43" s="344"/>
      <c r="RT43" s="344"/>
      <c r="RU43" s="344"/>
      <c r="RV43" s="344"/>
      <c r="RW43" s="344"/>
      <c r="RX43" s="344"/>
      <c r="RY43" s="344"/>
      <c r="RZ43" s="344"/>
      <c r="SA43" s="344"/>
      <c r="SB43" s="344"/>
      <c r="SC43" s="344"/>
      <c r="SD43" s="344"/>
      <c r="SE43" s="344"/>
      <c r="SF43" s="344"/>
      <c r="SG43" s="344"/>
      <c r="SH43" s="344"/>
      <c r="SI43" s="344"/>
      <c r="SJ43" s="344"/>
      <c r="SK43" s="344"/>
      <c r="SL43" s="344"/>
      <c r="SM43" s="344"/>
      <c r="SN43" s="344"/>
      <c r="SO43" s="344"/>
      <c r="SP43" s="344"/>
      <c r="SQ43" s="344"/>
      <c r="SR43" s="344"/>
      <c r="SS43" s="344"/>
      <c r="ST43" s="344"/>
      <c r="SU43" s="344"/>
      <c r="SV43" s="344"/>
      <c r="SW43" s="344"/>
      <c r="SX43" s="344"/>
      <c r="SY43" s="344"/>
      <c r="SZ43" s="344"/>
      <c r="TA43" s="344"/>
      <c r="TB43" s="344"/>
      <c r="TC43" s="344"/>
    </row>
    <row r="44" spans="1:523" s="304" customFormat="1" ht="15.75">
      <c r="A44" s="430"/>
      <c r="B44" s="417"/>
      <c r="C44" s="420"/>
      <c r="D44" s="420"/>
      <c r="E44" s="433"/>
      <c r="F44" s="431"/>
      <c r="G44" s="432"/>
      <c r="H44" s="418"/>
      <c r="I44" s="418"/>
      <c r="J44" s="418"/>
      <c r="K44" s="422"/>
      <c r="L44" s="414">
        <v>0</v>
      </c>
      <c r="M44" s="2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 s="344"/>
      <c r="FT44" s="344"/>
      <c r="FU44" s="344"/>
      <c r="FV44" s="344"/>
      <c r="FW44" s="344"/>
      <c r="FX44" s="344"/>
      <c r="FY44" s="344"/>
      <c r="FZ44" s="344"/>
      <c r="GA44" s="344"/>
      <c r="GB44" s="344"/>
      <c r="GC44" s="344"/>
      <c r="GD44" s="344"/>
      <c r="GE44" s="344"/>
      <c r="GF44" s="344"/>
      <c r="GG44" s="344"/>
      <c r="GH44" s="344"/>
      <c r="GI44" s="344"/>
      <c r="GJ44" s="344"/>
      <c r="GK44" s="344"/>
      <c r="GL44" s="344"/>
      <c r="GM44" s="344"/>
      <c r="GN44" s="344"/>
      <c r="GO44" s="344"/>
      <c r="GP44" s="344"/>
      <c r="GQ44" s="344"/>
      <c r="GR44" s="344"/>
      <c r="GS44" s="344"/>
      <c r="GT44" s="344"/>
      <c r="GU44" s="344"/>
      <c r="GV44" s="344"/>
      <c r="GW44" s="344"/>
      <c r="GX44" s="344"/>
      <c r="GY44" s="344"/>
      <c r="GZ44" s="344"/>
      <c r="HA44" s="344"/>
      <c r="HB44" s="344"/>
      <c r="HC44" s="344"/>
      <c r="HD44" s="344"/>
      <c r="HE44" s="344"/>
      <c r="HF44" s="344"/>
      <c r="HG44" s="344"/>
      <c r="HH44" s="344"/>
      <c r="HI44" s="344"/>
      <c r="HJ44" s="344"/>
      <c r="HK44" s="344"/>
      <c r="HL44" s="344"/>
      <c r="HM44" s="344"/>
      <c r="HN44" s="344"/>
      <c r="HO44" s="344"/>
      <c r="HP44" s="344"/>
      <c r="HQ44" s="344"/>
      <c r="HR44" s="344"/>
      <c r="HS44" s="344"/>
      <c r="HT44" s="344"/>
      <c r="HU44" s="344"/>
      <c r="HV44" s="344"/>
      <c r="HW44" s="344"/>
      <c r="HX44" s="344"/>
      <c r="HY44" s="344"/>
      <c r="HZ44" s="344"/>
      <c r="IA44" s="344"/>
      <c r="IB44" s="344"/>
      <c r="IC44" s="344"/>
      <c r="ID44" s="344"/>
      <c r="IE44" s="344"/>
      <c r="IF44" s="344"/>
      <c r="IG44" s="344"/>
      <c r="IH44" s="344"/>
      <c r="II44" s="344"/>
      <c r="IJ44" s="344"/>
      <c r="IK44" s="344"/>
      <c r="IL44" s="344"/>
      <c r="IM44" s="344"/>
      <c r="IN44" s="344"/>
      <c r="IO44" s="344"/>
      <c r="IP44" s="344"/>
      <c r="IQ44" s="344"/>
      <c r="IR44" s="344"/>
      <c r="IS44" s="344"/>
      <c r="IT44" s="344"/>
      <c r="IU44" s="344"/>
      <c r="IV44" s="344"/>
      <c r="IW44" s="344"/>
      <c r="IX44" s="344"/>
      <c r="IY44" s="344"/>
      <c r="IZ44" s="344"/>
      <c r="JA44" s="344"/>
      <c r="JB44" s="344"/>
      <c r="JC44" s="344"/>
      <c r="JD44" s="344"/>
      <c r="JE44" s="344"/>
      <c r="JF44" s="344"/>
      <c r="JG44" s="344"/>
      <c r="JH44" s="344"/>
      <c r="JI44" s="344"/>
      <c r="JJ44" s="344"/>
      <c r="JK44" s="344"/>
      <c r="JL44" s="344"/>
      <c r="JM44" s="344"/>
      <c r="JN44" s="344"/>
      <c r="JO44" s="344"/>
      <c r="JP44" s="344"/>
      <c r="JQ44" s="344"/>
      <c r="JR44" s="344"/>
      <c r="JS44" s="344"/>
      <c r="JT44" s="344"/>
      <c r="JU44" s="344"/>
      <c r="JV44" s="344"/>
      <c r="JW44" s="344"/>
      <c r="JX44" s="344"/>
      <c r="JY44" s="344"/>
      <c r="JZ44" s="344"/>
      <c r="KA44" s="344"/>
      <c r="KB44" s="344"/>
      <c r="KC44" s="344"/>
      <c r="KD44" s="344"/>
      <c r="KE44" s="344"/>
      <c r="KF44" s="344"/>
      <c r="KG44" s="344"/>
      <c r="KH44" s="344"/>
      <c r="KI44" s="344"/>
      <c r="KJ44" s="344"/>
      <c r="KK44" s="344"/>
      <c r="KL44" s="344"/>
      <c r="KM44" s="344"/>
      <c r="KN44" s="344"/>
      <c r="KO44" s="344"/>
      <c r="KP44" s="344"/>
      <c r="KQ44" s="344"/>
      <c r="KR44" s="344"/>
      <c r="KS44" s="344"/>
      <c r="KT44" s="344"/>
      <c r="KU44" s="344"/>
      <c r="KV44" s="344"/>
      <c r="KW44" s="344"/>
      <c r="KX44" s="344"/>
      <c r="KY44" s="344"/>
      <c r="KZ44" s="344"/>
      <c r="LA44" s="344"/>
      <c r="LB44" s="344"/>
      <c r="LC44" s="344"/>
      <c r="LD44" s="344"/>
      <c r="LE44" s="344"/>
      <c r="LF44" s="344"/>
      <c r="LG44" s="344"/>
      <c r="LH44" s="344"/>
      <c r="LI44" s="344"/>
      <c r="LJ44" s="344"/>
      <c r="LK44" s="344"/>
      <c r="LL44" s="344"/>
      <c r="LM44" s="344"/>
      <c r="LN44" s="344"/>
      <c r="LO44" s="344"/>
      <c r="LP44" s="344"/>
      <c r="LQ44" s="344"/>
      <c r="LR44" s="344"/>
      <c r="LS44" s="344"/>
      <c r="LT44" s="344"/>
      <c r="LU44" s="344"/>
      <c r="LV44" s="344"/>
      <c r="LW44" s="344"/>
      <c r="LX44" s="344"/>
      <c r="LY44" s="344"/>
      <c r="LZ44" s="344"/>
      <c r="MA44" s="344"/>
      <c r="MB44" s="344"/>
      <c r="MC44" s="344"/>
      <c r="MD44" s="344"/>
      <c r="ME44" s="344"/>
      <c r="MF44" s="344"/>
      <c r="MG44" s="344"/>
      <c r="MH44" s="344"/>
      <c r="MI44" s="344"/>
      <c r="MJ44" s="344"/>
      <c r="MK44" s="344"/>
      <c r="ML44" s="344"/>
      <c r="MM44" s="344"/>
      <c r="MN44" s="344"/>
      <c r="MO44" s="344"/>
      <c r="MP44" s="344"/>
      <c r="MQ44" s="344"/>
      <c r="MR44" s="344"/>
      <c r="MS44" s="344"/>
      <c r="MT44" s="344"/>
      <c r="MU44" s="344"/>
      <c r="MV44" s="344"/>
      <c r="MW44" s="344"/>
      <c r="MX44" s="344"/>
      <c r="MY44" s="344"/>
      <c r="MZ44" s="344"/>
      <c r="NA44" s="344"/>
      <c r="NB44" s="344"/>
      <c r="NC44" s="344"/>
      <c r="ND44" s="344"/>
      <c r="NE44" s="344"/>
      <c r="NF44" s="344"/>
      <c r="NG44" s="344"/>
      <c r="NH44" s="344"/>
      <c r="NI44" s="344"/>
      <c r="NJ44" s="344"/>
      <c r="NK44" s="344"/>
      <c r="NL44" s="344"/>
      <c r="NM44" s="344"/>
      <c r="NN44" s="344"/>
      <c r="NO44" s="344"/>
      <c r="NP44" s="344"/>
      <c r="NQ44" s="344"/>
      <c r="NR44" s="344"/>
      <c r="NS44" s="344"/>
      <c r="NT44" s="344"/>
      <c r="NU44" s="344"/>
      <c r="NV44" s="344"/>
      <c r="NW44" s="344"/>
      <c r="NX44" s="344"/>
      <c r="NY44" s="344"/>
      <c r="NZ44" s="344"/>
      <c r="OA44" s="344"/>
      <c r="OB44" s="344"/>
      <c r="OC44" s="344"/>
      <c r="OD44" s="344"/>
      <c r="OE44" s="344"/>
      <c r="OF44" s="344"/>
      <c r="OG44" s="344"/>
      <c r="OH44" s="344"/>
      <c r="OI44" s="344"/>
      <c r="OJ44" s="344"/>
      <c r="OK44" s="344"/>
      <c r="OL44" s="344"/>
      <c r="OM44" s="344"/>
      <c r="ON44" s="344"/>
      <c r="OO44" s="344"/>
      <c r="OP44" s="344"/>
      <c r="OQ44" s="344"/>
      <c r="OR44" s="344"/>
      <c r="OS44" s="344"/>
      <c r="OT44" s="344"/>
      <c r="OU44" s="344"/>
      <c r="OV44" s="344"/>
      <c r="OW44" s="344"/>
      <c r="OX44" s="344"/>
      <c r="OY44" s="344"/>
      <c r="OZ44" s="344"/>
      <c r="PA44" s="344"/>
      <c r="PB44" s="344"/>
      <c r="PC44" s="344"/>
      <c r="PD44" s="344"/>
      <c r="PE44" s="344"/>
      <c r="PF44" s="344"/>
      <c r="PG44" s="344"/>
      <c r="PH44" s="344"/>
      <c r="PI44" s="344"/>
      <c r="PJ44" s="344"/>
      <c r="PK44" s="344"/>
      <c r="PL44" s="344"/>
      <c r="PM44" s="344"/>
      <c r="PN44" s="344"/>
      <c r="PO44" s="344"/>
      <c r="PP44" s="344"/>
      <c r="PQ44" s="344"/>
      <c r="PR44" s="344"/>
      <c r="PS44" s="344"/>
      <c r="PT44" s="344"/>
      <c r="PU44" s="344"/>
      <c r="PV44" s="344"/>
      <c r="PW44" s="344"/>
      <c r="PX44" s="344"/>
      <c r="PY44" s="344"/>
      <c r="PZ44" s="344"/>
      <c r="QA44" s="344"/>
      <c r="QB44" s="344"/>
      <c r="QC44" s="344"/>
      <c r="QD44" s="344"/>
      <c r="QE44" s="344"/>
      <c r="QF44" s="344"/>
      <c r="QG44" s="344"/>
      <c r="QH44" s="344"/>
      <c r="QI44" s="344"/>
      <c r="QJ44" s="344"/>
      <c r="QK44" s="344"/>
      <c r="QL44" s="344"/>
      <c r="QM44" s="344"/>
      <c r="QN44" s="344"/>
      <c r="QO44" s="344"/>
      <c r="QP44" s="344"/>
      <c r="QQ44" s="344"/>
      <c r="QR44" s="344"/>
      <c r="QS44" s="344"/>
      <c r="QT44" s="344"/>
      <c r="QU44" s="344"/>
      <c r="QV44" s="344"/>
      <c r="QW44" s="344"/>
      <c r="QX44" s="344"/>
      <c r="QY44" s="344"/>
      <c r="QZ44" s="344"/>
      <c r="RA44" s="344"/>
      <c r="RB44" s="344"/>
      <c r="RC44" s="344"/>
      <c r="RD44" s="344"/>
      <c r="RE44" s="344"/>
      <c r="RF44" s="344"/>
      <c r="RG44" s="344"/>
      <c r="RH44" s="344"/>
      <c r="RI44" s="344"/>
      <c r="RJ44" s="344"/>
      <c r="RK44" s="344"/>
      <c r="RL44" s="344"/>
      <c r="RM44" s="344"/>
      <c r="RN44" s="344"/>
      <c r="RO44" s="344"/>
      <c r="RP44" s="344"/>
      <c r="RQ44" s="344"/>
      <c r="RR44" s="344"/>
      <c r="RS44" s="344"/>
      <c r="RT44" s="344"/>
      <c r="RU44" s="344"/>
      <c r="RV44" s="344"/>
      <c r="RW44" s="344"/>
      <c r="RX44" s="344"/>
      <c r="RY44" s="344"/>
      <c r="RZ44" s="344"/>
      <c r="SA44" s="344"/>
      <c r="SB44" s="344"/>
      <c r="SC44" s="344"/>
      <c r="SD44" s="344"/>
      <c r="SE44" s="344"/>
      <c r="SF44" s="344"/>
      <c r="SG44" s="344"/>
      <c r="SH44" s="344"/>
      <c r="SI44" s="344"/>
      <c r="SJ44" s="344"/>
      <c r="SK44" s="344"/>
      <c r="SL44" s="344"/>
      <c r="SM44" s="344"/>
      <c r="SN44" s="344"/>
      <c r="SO44" s="344"/>
      <c r="SP44" s="344"/>
      <c r="SQ44" s="344"/>
      <c r="SR44" s="344"/>
      <c r="SS44" s="344"/>
      <c r="ST44" s="344"/>
      <c r="SU44" s="344"/>
      <c r="SV44" s="344"/>
      <c r="SW44" s="344"/>
      <c r="SX44" s="344"/>
      <c r="SY44" s="344"/>
      <c r="SZ44" s="344"/>
      <c r="TA44" s="344"/>
      <c r="TB44" s="344"/>
      <c r="TC44" s="344"/>
    </row>
    <row r="45" spans="1:523" s="304" customFormat="1" ht="15.75">
      <c r="A45" s="430"/>
      <c r="B45" s="417"/>
      <c r="C45" s="421"/>
      <c r="D45" s="420"/>
      <c r="E45" s="433"/>
      <c r="F45" s="431"/>
      <c r="G45" s="432"/>
      <c r="H45" s="418"/>
      <c r="I45" s="418"/>
      <c r="J45" s="418"/>
      <c r="K45" s="422"/>
      <c r="L45" s="414">
        <v>0</v>
      </c>
      <c r="M45" s="2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 s="344"/>
      <c r="FT45" s="344"/>
      <c r="FU45" s="344"/>
      <c r="FV45" s="344"/>
      <c r="FW45" s="344"/>
      <c r="FX45" s="344"/>
      <c r="FY45" s="344"/>
      <c r="FZ45" s="344"/>
      <c r="GA45" s="344"/>
      <c r="GB45" s="344"/>
      <c r="GC45" s="344"/>
      <c r="GD45" s="344"/>
      <c r="GE45" s="344"/>
      <c r="GF45" s="344"/>
      <c r="GG45" s="344"/>
      <c r="GH45" s="344"/>
      <c r="GI45" s="344"/>
      <c r="GJ45" s="344"/>
      <c r="GK45" s="344"/>
      <c r="GL45" s="344"/>
      <c r="GM45" s="344"/>
      <c r="GN45" s="344"/>
      <c r="GO45" s="344"/>
      <c r="GP45" s="344"/>
      <c r="GQ45" s="344"/>
      <c r="GR45" s="344"/>
      <c r="GS45" s="344"/>
      <c r="GT45" s="344"/>
      <c r="GU45" s="344"/>
      <c r="GV45" s="344"/>
      <c r="GW45" s="344"/>
      <c r="GX45" s="344"/>
      <c r="GY45" s="344"/>
      <c r="GZ45" s="344"/>
      <c r="HA45" s="344"/>
      <c r="HB45" s="344"/>
      <c r="HC45" s="344"/>
      <c r="HD45" s="344"/>
      <c r="HE45" s="344"/>
      <c r="HF45" s="344"/>
      <c r="HG45" s="344"/>
      <c r="HH45" s="344"/>
      <c r="HI45" s="344"/>
      <c r="HJ45" s="344"/>
      <c r="HK45" s="344"/>
      <c r="HL45" s="344"/>
      <c r="HM45" s="344"/>
      <c r="HN45" s="344"/>
      <c r="HO45" s="344"/>
      <c r="HP45" s="344"/>
      <c r="HQ45" s="344"/>
      <c r="HR45" s="344"/>
      <c r="HS45" s="344"/>
      <c r="HT45" s="344"/>
      <c r="HU45" s="344"/>
      <c r="HV45" s="344"/>
      <c r="HW45" s="344"/>
      <c r="HX45" s="344"/>
      <c r="HY45" s="344"/>
      <c r="HZ45" s="344"/>
      <c r="IA45" s="344"/>
      <c r="IB45" s="344"/>
      <c r="IC45" s="344"/>
      <c r="ID45" s="344"/>
      <c r="IE45" s="344"/>
      <c r="IF45" s="344"/>
      <c r="IG45" s="344"/>
      <c r="IH45" s="344"/>
      <c r="II45" s="344"/>
      <c r="IJ45" s="344"/>
      <c r="IK45" s="344"/>
      <c r="IL45" s="344"/>
      <c r="IM45" s="344"/>
      <c r="IN45" s="344"/>
      <c r="IO45" s="344"/>
      <c r="IP45" s="344"/>
      <c r="IQ45" s="344"/>
      <c r="IR45" s="344"/>
      <c r="IS45" s="344"/>
      <c r="IT45" s="344"/>
      <c r="IU45" s="344"/>
      <c r="IV45" s="344"/>
      <c r="IW45" s="344"/>
      <c r="IX45" s="344"/>
      <c r="IY45" s="344"/>
      <c r="IZ45" s="344"/>
      <c r="JA45" s="344"/>
      <c r="JB45" s="344"/>
      <c r="JC45" s="344"/>
      <c r="JD45" s="344"/>
      <c r="JE45" s="344"/>
      <c r="JF45" s="344"/>
      <c r="JG45" s="344"/>
      <c r="JH45" s="344"/>
      <c r="JI45" s="344"/>
      <c r="JJ45" s="344"/>
      <c r="JK45" s="344"/>
      <c r="JL45" s="344"/>
      <c r="JM45" s="344"/>
      <c r="JN45" s="344"/>
      <c r="JO45" s="344"/>
      <c r="JP45" s="344"/>
      <c r="JQ45" s="344"/>
      <c r="JR45" s="344"/>
      <c r="JS45" s="344"/>
      <c r="JT45" s="344"/>
      <c r="JU45" s="344"/>
      <c r="JV45" s="344"/>
      <c r="JW45" s="344"/>
      <c r="JX45" s="344"/>
      <c r="JY45" s="344"/>
      <c r="JZ45" s="344"/>
      <c r="KA45" s="344"/>
      <c r="KB45" s="344"/>
      <c r="KC45" s="344"/>
      <c r="KD45" s="344"/>
      <c r="KE45" s="344"/>
      <c r="KF45" s="344"/>
      <c r="KG45" s="344"/>
      <c r="KH45" s="344"/>
      <c r="KI45" s="344"/>
      <c r="KJ45" s="344"/>
      <c r="KK45" s="344"/>
      <c r="KL45" s="344"/>
      <c r="KM45" s="344"/>
      <c r="KN45" s="344"/>
      <c r="KO45" s="344"/>
      <c r="KP45" s="344"/>
      <c r="KQ45" s="344"/>
      <c r="KR45" s="344"/>
      <c r="KS45" s="344"/>
      <c r="KT45" s="344"/>
      <c r="KU45" s="344"/>
      <c r="KV45" s="344"/>
      <c r="KW45" s="344"/>
      <c r="KX45" s="344"/>
      <c r="KY45" s="344"/>
      <c r="KZ45" s="344"/>
      <c r="LA45" s="344"/>
      <c r="LB45" s="344"/>
      <c r="LC45" s="344"/>
      <c r="LD45" s="344"/>
      <c r="LE45" s="344"/>
      <c r="LF45" s="344"/>
      <c r="LG45" s="344"/>
      <c r="LH45" s="344"/>
      <c r="LI45" s="344"/>
      <c r="LJ45" s="344"/>
      <c r="LK45" s="344"/>
      <c r="LL45" s="344"/>
      <c r="LM45" s="344"/>
      <c r="LN45" s="344"/>
      <c r="LO45" s="344"/>
      <c r="LP45" s="344"/>
      <c r="LQ45" s="344"/>
      <c r="LR45" s="344"/>
      <c r="LS45" s="344"/>
      <c r="LT45" s="344"/>
      <c r="LU45" s="344"/>
      <c r="LV45" s="344"/>
      <c r="LW45" s="344"/>
      <c r="LX45" s="344"/>
      <c r="LY45" s="344"/>
      <c r="LZ45" s="344"/>
      <c r="MA45" s="344"/>
      <c r="MB45" s="344"/>
      <c r="MC45" s="344"/>
      <c r="MD45" s="344"/>
      <c r="ME45" s="344"/>
      <c r="MF45" s="344"/>
      <c r="MG45" s="344"/>
      <c r="MH45" s="344"/>
      <c r="MI45" s="344"/>
      <c r="MJ45" s="344"/>
      <c r="MK45" s="344"/>
      <c r="ML45" s="344"/>
      <c r="MM45" s="344"/>
      <c r="MN45" s="344"/>
      <c r="MO45" s="344"/>
      <c r="MP45" s="344"/>
      <c r="MQ45" s="344"/>
      <c r="MR45" s="344"/>
      <c r="MS45" s="344"/>
      <c r="MT45" s="344"/>
      <c r="MU45" s="344"/>
      <c r="MV45" s="344"/>
      <c r="MW45" s="344"/>
      <c r="MX45" s="344"/>
      <c r="MY45" s="344"/>
      <c r="MZ45" s="344"/>
      <c r="NA45" s="344"/>
      <c r="NB45" s="344"/>
      <c r="NC45" s="344"/>
      <c r="ND45" s="344"/>
      <c r="NE45" s="344"/>
      <c r="NF45" s="344"/>
      <c r="NG45" s="344"/>
      <c r="NH45" s="344"/>
      <c r="NI45" s="344"/>
      <c r="NJ45" s="344"/>
      <c r="NK45" s="344"/>
      <c r="NL45" s="344"/>
      <c r="NM45" s="344"/>
      <c r="NN45" s="344"/>
      <c r="NO45" s="344"/>
      <c r="NP45" s="344"/>
      <c r="NQ45" s="344"/>
      <c r="NR45" s="344"/>
      <c r="NS45" s="344"/>
      <c r="NT45" s="344"/>
      <c r="NU45" s="344"/>
      <c r="NV45" s="344"/>
      <c r="NW45" s="344"/>
      <c r="NX45" s="344"/>
      <c r="NY45" s="344"/>
      <c r="NZ45" s="344"/>
      <c r="OA45" s="344"/>
      <c r="OB45" s="344"/>
      <c r="OC45" s="344"/>
      <c r="OD45" s="344"/>
      <c r="OE45" s="344"/>
      <c r="OF45" s="344"/>
      <c r="OG45" s="344"/>
      <c r="OH45" s="344"/>
      <c r="OI45" s="344"/>
      <c r="OJ45" s="344"/>
      <c r="OK45" s="344"/>
      <c r="OL45" s="344"/>
      <c r="OM45" s="344"/>
      <c r="ON45" s="344"/>
      <c r="OO45" s="344"/>
      <c r="OP45" s="344"/>
      <c r="OQ45" s="344"/>
      <c r="OR45" s="344"/>
      <c r="OS45" s="344"/>
      <c r="OT45" s="344"/>
      <c r="OU45" s="344"/>
      <c r="OV45" s="344"/>
      <c r="OW45" s="344"/>
      <c r="OX45" s="344"/>
      <c r="OY45" s="344"/>
      <c r="OZ45" s="344"/>
      <c r="PA45" s="344"/>
      <c r="PB45" s="344"/>
      <c r="PC45" s="344"/>
      <c r="PD45" s="344"/>
      <c r="PE45" s="344"/>
      <c r="PF45" s="344"/>
      <c r="PG45" s="344"/>
      <c r="PH45" s="344"/>
      <c r="PI45" s="344"/>
      <c r="PJ45" s="344"/>
      <c r="PK45" s="344"/>
      <c r="PL45" s="344"/>
      <c r="PM45" s="344"/>
      <c r="PN45" s="344"/>
      <c r="PO45" s="344"/>
      <c r="PP45" s="344"/>
      <c r="PQ45" s="344"/>
      <c r="PR45" s="344"/>
      <c r="PS45" s="344"/>
      <c r="PT45" s="344"/>
      <c r="PU45" s="344"/>
      <c r="PV45" s="344"/>
      <c r="PW45" s="344"/>
      <c r="PX45" s="344"/>
      <c r="PY45" s="344"/>
      <c r="PZ45" s="344"/>
      <c r="QA45" s="344"/>
      <c r="QB45" s="344"/>
      <c r="QC45" s="344"/>
      <c r="QD45" s="344"/>
      <c r="QE45" s="344"/>
      <c r="QF45" s="344"/>
      <c r="QG45" s="344"/>
      <c r="QH45" s="344"/>
      <c r="QI45" s="344"/>
      <c r="QJ45" s="344"/>
      <c r="QK45" s="344"/>
      <c r="QL45" s="344"/>
      <c r="QM45" s="344"/>
      <c r="QN45" s="344"/>
      <c r="QO45" s="344"/>
      <c r="QP45" s="344"/>
      <c r="QQ45" s="344"/>
      <c r="QR45" s="344"/>
      <c r="QS45" s="344"/>
      <c r="QT45" s="344"/>
      <c r="QU45" s="344"/>
      <c r="QV45" s="344"/>
      <c r="QW45" s="344"/>
      <c r="QX45" s="344"/>
      <c r="QY45" s="344"/>
      <c r="QZ45" s="344"/>
      <c r="RA45" s="344"/>
      <c r="RB45" s="344"/>
      <c r="RC45" s="344"/>
      <c r="RD45" s="344"/>
      <c r="RE45" s="344"/>
      <c r="RF45" s="344"/>
      <c r="RG45" s="344"/>
      <c r="RH45" s="344"/>
      <c r="RI45" s="344"/>
      <c r="RJ45" s="344"/>
      <c r="RK45" s="344"/>
      <c r="RL45" s="344"/>
      <c r="RM45" s="344"/>
      <c r="RN45" s="344"/>
      <c r="RO45" s="344"/>
      <c r="RP45" s="344"/>
      <c r="RQ45" s="344"/>
      <c r="RR45" s="344"/>
      <c r="RS45" s="344"/>
      <c r="RT45" s="344"/>
      <c r="RU45" s="344"/>
      <c r="RV45" s="344"/>
      <c r="RW45" s="344"/>
      <c r="RX45" s="344"/>
      <c r="RY45" s="344"/>
      <c r="RZ45" s="344"/>
      <c r="SA45" s="344"/>
      <c r="SB45" s="344"/>
      <c r="SC45" s="344"/>
      <c r="SD45" s="344"/>
      <c r="SE45" s="344"/>
      <c r="SF45" s="344"/>
      <c r="SG45" s="344"/>
      <c r="SH45" s="344"/>
      <c r="SI45" s="344"/>
      <c r="SJ45" s="344"/>
      <c r="SK45" s="344"/>
      <c r="SL45" s="344"/>
      <c r="SM45" s="344"/>
      <c r="SN45" s="344"/>
      <c r="SO45" s="344"/>
      <c r="SP45" s="344"/>
      <c r="SQ45" s="344"/>
      <c r="SR45" s="344"/>
      <c r="SS45" s="344"/>
      <c r="ST45" s="344"/>
      <c r="SU45" s="344"/>
      <c r="SV45" s="344"/>
      <c r="SW45" s="344"/>
      <c r="SX45" s="344"/>
      <c r="SY45" s="344"/>
      <c r="SZ45" s="344"/>
      <c r="TA45" s="344"/>
      <c r="TB45" s="344"/>
      <c r="TC45" s="344"/>
    </row>
    <row r="46" spans="1:523" s="304" customFormat="1" ht="15.75">
      <c r="A46" s="430"/>
      <c r="B46" s="417"/>
      <c r="C46" s="421"/>
      <c r="D46" s="420"/>
      <c r="E46" s="433"/>
      <c r="F46" s="431"/>
      <c r="G46" s="432"/>
      <c r="H46" s="418"/>
      <c r="I46" s="418"/>
      <c r="J46" s="418"/>
      <c r="K46" s="422"/>
      <c r="L46" s="414">
        <v>0</v>
      </c>
      <c r="M46" s="2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 s="344"/>
      <c r="FT46" s="344"/>
      <c r="FU46" s="344"/>
      <c r="FV46" s="344"/>
      <c r="FW46" s="344"/>
      <c r="FX46" s="344"/>
      <c r="FY46" s="344"/>
      <c r="FZ46" s="344"/>
      <c r="GA46" s="344"/>
      <c r="GB46" s="344"/>
      <c r="GC46" s="344"/>
      <c r="GD46" s="344"/>
      <c r="GE46" s="344"/>
      <c r="GF46" s="344"/>
      <c r="GG46" s="344"/>
      <c r="GH46" s="344"/>
      <c r="GI46" s="344"/>
      <c r="GJ46" s="344"/>
      <c r="GK46" s="344"/>
      <c r="GL46" s="344"/>
      <c r="GM46" s="344"/>
      <c r="GN46" s="344"/>
      <c r="GO46" s="344"/>
      <c r="GP46" s="344"/>
      <c r="GQ46" s="344"/>
      <c r="GR46" s="344"/>
      <c r="GS46" s="344"/>
      <c r="GT46" s="344"/>
      <c r="GU46" s="344"/>
      <c r="GV46" s="344"/>
      <c r="GW46" s="344"/>
      <c r="GX46" s="344"/>
      <c r="GY46" s="344"/>
      <c r="GZ46" s="344"/>
      <c r="HA46" s="344"/>
      <c r="HB46" s="344"/>
      <c r="HC46" s="344"/>
      <c r="HD46" s="344"/>
      <c r="HE46" s="344"/>
      <c r="HF46" s="344"/>
      <c r="HG46" s="344"/>
      <c r="HH46" s="344"/>
      <c r="HI46" s="344"/>
      <c r="HJ46" s="344"/>
      <c r="HK46" s="344"/>
      <c r="HL46" s="344"/>
      <c r="HM46" s="344"/>
      <c r="HN46" s="344"/>
      <c r="HO46" s="344"/>
      <c r="HP46" s="344"/>
      <c r="HQ46" s="344"/>
      <c r="HR46" s="344"/>
      <c r="HS46" s="344"/>
      <c r="HT46" s="344"/>
      <c r="HU46" s="344"/>
      <c r="HV46" s="344"/>
      <c r="HW46" s="344"/>
      <c r="HX46" s="344"/>
      <c r="HY46" s="344"/>
      <c r="HZ46" s="344"/>
      <c r="IA46" s="344"/>
      <c r="IB46" s="344"/>
      <c r="IC46" s="344"/>
      <c r="ID46" s="344"/>
      <c r="IE46" s="344"/>
      <c r="IF46" s="344"/>
      <c r="IG46" s="344"/>
      <c r="IH46" s="344"/>
      <c r="II46" s="344"/>
      <c r="IJ46" s="344"/>
      <c r="IK46" s="344"/>
      <c r="IL46" s="344"/>
      <c r="IM46" s="344"/>
      <c r="IN46" s="344"/>
      <c r="IO46" s="344"/>
      <c r="IP46" s="344"/>
      <c r="IQ46" s="344"/>
      <c r="IR46" s="344"/>
      <c r="IS46" s="344"/>
      <c r="IT46" s="344"/>
      <c r="IU46" s="344"/>
      <c r="IV46" s="344"/>
      <c r="IW46" s="344"/>
      <c r="IX46" s="344"/>
      <c r="IY46" s="344"/>
      <c r="IZ46" s="344"/>
      <c r="JA46" s="344"/>
      <c r="JB46" s="344"/>
      <c r="JC46" s="344"/>
      <c r="JD46" s="344"/>
      <c r="JE46" s="344"/>
      <c r="JF46" s="344"/>
      <c r="JG46" s="344"/>
      <c r="JH46" s="344"/>
      <c r="JI46" s="344"/>
      <c r="JJ46" s="344"/>
      <c r="JK46" s="344"/>
      <c r="JL46" s="344"/>
      <c r="JM46" s="344"/>
      <c r="JN46" s="344"/>
      <c r="JO46" s="344"/>
      <c r="JP46" s="344"/>
      <c r="JQ46" s="344"/>
      <c r="JR46" s="344"/>
      <c r="JS46" s="344"/>
      <c r="JT46" s="344"/>
      <c r="JU46" s="344"/>
      <c r="JV46" s="344"/>
      <c r="JW46" s="344"/>
      <c r="JX46" s="344"/>
      <c r="JY46" s="344"/>
      <c r="JZ46" s="344"/>
      <c r="KA46" s="344"/>
      <c r="KB46" s="344"/>
      <c r="KC46" s="344"/>
      <c r="KD46" s="344"/>
      <c r="KE46" s="344"/>
      <c r="KF46" s="344"/>
      <c r="KG46" s="344"/>
      <c r="KH46" s="344"/>
      <c r="KI46" s="344"/>
      <c r="KJ46" s="344"/>
      <c r="KK46" s="344"/>
      <c r="KL46" s="344"/>
      <c r="KM46" s="344"/>
      <c r="KN46" s="344"/>
      <c r="KO46" s="344"/>
      <c r="KP46" s="344"/>
      <c r="KQ46" s="344"/>
      <c r="KR46" s="344"/>
      <c r="KS46" s="344"/>
      <c r="KT46" s="344"/>
      <c r="KU46" s="344"/>
      <c r="KV46" s="344"/>
      <c r="KW46" s="344"/>
      <c r="KX46" s="344"/>
      <c r="KY46" s="344"/>
      <c r="KZ46" s="344"/>
      <c r="LA46" s="344"/>
      <c r="LB46" s="344"/>
      <c r="LC46" s="344"/>
      <c r="LD46" s="344"/>
      <c r="LE46" s="344"/>
      <c r="LF46" s="344"/>
      <c r="LG46" s="344"/>
      <c r="LH46" s="344"/>
      <c r="LI46" s="344"/>
      <c r="LJ46" s="344"/>
      <c r="LK46" s="344"/>
      <c r="LL46" s="344"/>
      <c r="LM46" s="344"/>
      <c r="LN46" s="344"/>
      <c r="LO46" s="344"/>
      <c r="LP46" s="344"/>
      <c r="LQ46" s="344"/>
      <c r="LR46" s="344"/>
      <c r="LS46" s="344"/>
      <c r="LT46" s="344"/>
      <c r="LU46" s="344"/>
      <c r="LV46" s="344"/>
      <c r="LW46" s="344"/>
      <c r="LX46" s="344"/>
      <c r="LY46" s="344"/>
      <c r="LZ46" s="344"/>
      <c r="MA46" s="344"/>
      <c r="MB46" s="344"/>
      <c r="MC46" s="344"/>
      <c r="MD46" s="344"/>
      <c r="ME46" s="344"/>
      <c r="MF46" s="344"/>
      <c r="MG46" s="344"/>
      <c r="MH46" s="344"/>
      <c r="MI46" s="344"/>
      <c r="MJ46" s="344"/>
      <c r="MK46" s="344"/>
      <c r="ML46" s="344"/>
      <c r="MM46" s="344"/>
      <c r="MN46" s="344"/>
      <c r="MO46" s="344"/>
      <c r="MP46" s="344"/>
      <c r="MQ46" s="344"/>
      <c r="MR46" s="344"/>
      <c r="MS46" s="344"/>
      <c r="MT46" s="344"/>
      <c r="MU46" s="344"/>
      <c r="MV46" s="344"/>
      <c r="MW46" s="344"/>
      <c r="MX46" s="344"/>
      <c r="MY46" s="344"/>
      <c r="MZ46" s="344"/>
      <c r="NA46" s="344"/>
      <c r="NB46" s="344"/>
      <c r="NC46" s="344"/>
      <c r="ND46" s="344"/>
      <c r="NE46" s="344"/>
      <c r="NF46" s="344"/>
      <c r="NG46" s="344"/>
      <c r="NH46" s="344"/>
      <c r="NI46" s="344"/>
      <c r="NJ46" s="344"/>
      <c r="NK46" s="344"/>
      <c r="NL46" s="344"/>
      <c r="NM46" s="344"/>
      <c r="NN46" s="344"/>
      <c r="NO46" s="344"/>
      <c r="NP46" s="344"/>
      <c r="NQ46" s="344"/>
      <c r="NR46" s="344"/>
      <c r="NS46" s="344"/>
      <c r="NT46" s="344"/>
      <c r="NU46" s="344"/>
      <c r="NV46" s="344"/>
      <c r="NW46" s="344"/>
      <c r="NX46" s="344"/>
      <c r="NY46" s="344"/>
      <c r="NZ46" s="344"/>
      <c r="OA46" s="344"/>
      <c r="OB46" s="344"/>
      <c r="OC46" s="344"/>
      <c r="OD46" s="344"/>
      <c r="OE46" s="344"/>
      <c r="OF46" s="344"/>
      <c r="OG46" s="344"/>
      <c r="OH46" s="344"/>
      <c r="OI46" s="344"/>
      <c r="OJ46" s="344"/>
      <c r="OK46" s="344"/>
      <c r="OL46" s="344"/>
      <c r="OM46" s="344"/>
      <c r="ON46" s="344"/>
      <c r="OO46" s="344"/>
      <c r="OP46" s="344"/>
      <c r="OQ46" s="344"/>
      <c r="OR46" s="344"/>
      <c r="OS46" s="344"/>
      <c r="OT46" s="344"/>
      <c r="OU46" s="344"/>
      <c r="OV46" s="344"/>
      <c r="OW46" s="344"/>
      <c r="OX46" s="344"/>
      <c r="OY46" s="344"/>
      <c r="OZ46" s="344"/>
      <c r="PA46" s="344"/>
      <c r="PB46" s="344"/>
      <c r="PC46" s="344"/>
      <c r="PD46" s="344"/>
      <c r="PE46" s="344"/>
      <c r="PF46" s="344"/>
      <c r="PG46" s="344"/>
      <c r="PH46" s="344"/>
      <c r="PI46" s="344"/>
      <c r="PJ46" s="344"/>
      <c r="PK46" s="344"/>
      <c r="PL46" s="344"/>
      <c r="PM46" s="344"/>
      <c r="PN46" s="344"/>
      <c r="PO46" s="344"/>
      <c r="PP46" s="344"/>
      <c r="PQ46" s="344"/>
      <c r="PR46" s="344"/>
      <c r="PS46" s="344"/>
      <c r="PT46" s="344"/>
      <c r="PU46" s="344"/>
      <c r="PV46" s="344"/>
      <c r="PW46" s="344"/>
      <c r="PX46" s="344"/>
      <c r="PY46" s="344"/>
      <c r="PZ46" s="344"/>
      <c r="QA46" s="344"/>
      <c r="QB46" s="344"/>
      <c r="QC46" s="344"/>
      <c r="QD46" s="344"/>
      <c r="QE46" s="344"/>
      <c r="QF46" s="344"/>
      <c r="QG46" s="344"/>
      <c r="QH46" s="344"/>
      <c r="QI46" s="344"/>
      <c r="QJ46" s="344"/>
      <c r="QK46" s="344"/>
      <c r="QL46" s="344"/>
      <c r="QM46" s="344"/>
      <c r="QN46" s="344"/>
      <c r="QO46" s="344"/>
      <c r="QP46" s="344"/>
      <c r="QQ46" s="344"/>
      <c r="QR46" s="344"/>
      <c r="QS46" s="344"/>
      <c r="QT46" s="344"/>
      <c r="QU46" s="344"/>
      <c r="QV46" s="344"/>
      <c r="QW46" s="344"/>
      <c r="QX46" s="344"/>
      <c r="QY46" s="344"/>
      <c r="QZ46" s="344"/>
      <c r="RA46" s="344"/>
      <c r="RB46" s="344"/>
      <c r="RC46" s="344"/>
      <c r="RD46" s="344"/>
      <c r="RE46" s="344"/>
      <c r="RF46" s="344"/>
      <c r="RG46" s="344"/>
      <c r="RH46" s="344"/>
      <c r="RI46" s="344"/>
      <c r="RJ46" s="344"/>
      <c r="RK46" s="344"/>
      <c r="RL46" s="344"/>
      <c r="RM46" s="344"/>
      <c r="RN46" s="344"/>
      <c r="RO46" s="344"/>
      <c r="RP46" s="344"/>
      <c r="RQ46" s="344"/>
      <c r="RR46" s="344"/>
      <c r="RS46" s="344"/>
      <c r="RT46" s="344"/>
      <c r="RU46" s="344"/>
      <c r="RV46" s="344"/>
      <c r="RW46" s="344"/>
      <c r="RX46" s="344"/>
      <c r="RY46" s="344"/>
      <c r="RZ46" s="344"/>
      <c r="SA46" s="344"/>
      <c r="SB46" s="344"/>
      <c r="SC46" s="344"/>
      <c r="SD46" s="344"/>
      <c r="SE46" s="344"/>
      <c r="SF46" s="344"/>
      <c r="SG46" s="344"/>
      <c r="SH46" s="344"/>
      <c r="SI46" s="344"/>
      <c r="SJ46" s="344"/>
      <c r="SK46" s="344"/>
      <c r="SL46" s="344"/>
      <c r="SM46" s="344"/>
      <c r="SN46" s="344"/>
      <c r="SO46" s="344"/>
      <c r="SP46" s="344"/>
      <c r="SQ46" s="344"/>
      <c r="SR46" s="344"/>
      <c r="SS46" s="344"/>
      <c r="ST46" s="344"/>
      <c r="SU46" s="344"/>
      <c r="SV46" s="344"/>
      <c r="SW46" s="344"/>
      <c r="SX46" s="344"/>
      <c r="SY46" s="344"/>
      <c r="SZ46" s="344"/>
      <c r="TA46" s="344"/>
      <c r="TB46" s="344"/>
      <c r="TC46" s="344"/>
    </row>
    <row r="47" spans="1:523" s="304" customFormat="1" ht="15.75">
      <c r="A47" s="430"/>
      <c r="B47" s="417"/>
      <c r="C47" s="421"/>
      <c r="D47" s="420"/>
      <c r="E47" s="433"/>
      <c r="F47" s="431"/>
      <c r="G47" s="432"/>
      <c r="H47" s="418"/>
      <c r="I47" s="418"/>
      <c r="J47" s="418"/>
      <c r="K47" s="422"/>
      <c r="L47" s="414"/>
      <c r="M47" s="2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 s="344"/>
      <c r="FT47" s="344"/>
      <c r="FU47" s="344"/>
      <c r="FV47" s="344"/>
      <c r="FW47" s="344"/>
      <c r="FX47" s="344"/>
      <c r="FY47" s="344"/>
      <c r="FZ47" s="344"/>
      <c r="GA47" s="344"/>
      <c r="GB47" s="344"/>
      <c r="GC47" s="344"/>
      <c r="GD47" s="344"/>
      <c r="GE47" s="344"/>
      <c r="GF47" s="344"/>
      <c r="GG47" s="344"/>
      <c r="GH47" s="344"/>
      <c r="GI47" s="344"/>
      <c r="GJ47" s="344"/>
      <c r="GK47" s="344"/>
      <c r="GL47" s="344"/>
      <c r="GM47" s="344"/>
      <c r="GN47" s="344"/>
      <c r="GO47" s="344"/>
      <c r="GP47" s="344"/>
      <c r="GQ47" s="344"/>
      <c r="GR47" s="344"/>
      <c r="GS47" s="344"/>
      <c r="GT47" s="344"/>
      <c r="GU47" s="344"/>
      <c r="GV47" s="344"/>
      <c r="GW47" s="344"/>
      <c r="GX47" s="344"/>
      <c r="GY47" s="344"/>
      <c r="GZ47" s="344"/>
      <c r="HA47" s="344"/>
      <c r="HB47" s="344"/>
      <c r="HC47" s="344"/>
      <c r="HD47" s="344"/>
      <c r="HE47" s="344"/>
      <c r="HF47" s="344"/>
      <c r="HG47" s="344"/>
      <c r="HH47" s="344"/>
      <c r="HI47" s="344"/>
      <c r="HJ47" s="344"/>
      <c r="HK47" s="344"/>
      <c r="HL47" s="344"/>
      <c r="HM47" s="344"/>
      <c r="HN47" s="344"/>
      <c r="HO47" s="344"/>
      <c r="HP47" s="344"/>
      <c r="HQ47" s="344"/>
      <c r="HR47" s="344"/>
      <c r="HS47" s="344"/>
      <c r="HT47" s="344"/>
      <c r="HU47" s="344"/>
      <c r="HV47" s="344"/>
      <c r="HW47" s="344"/>
      <c r="HX47" s="344"/>
      <c r="HY47" s="344"/>
      <c r="HZ47" s="344"/>
      <c r="IA47" s="344"/>
      <c r="IB47" s="344"/>
      <c r="IC47" s="344"/>
      <c r="ID47" s="344"/>
      <c r="IE47" s="344"/>
      <c r="IF47" s="344"/>
      <c r="IG47" s="344"/>
      <c r="IH47" s="344"/>
      <c r="II47" s="344"/>
      <c r="IJ47" s="344"/>
      <c r="IK47" s="344"/>
      <c r="IL47" s="344"/>
      <c r="IM47" s="344"/>
      <c r="IN47" s="344"/>
      <c r="IO47" s="344"/>
      <c r="IP47" s="344"/>
      <c r="IQ47" s="344"/>
      <c r="IR47" s="344"/>
      <c r="IS47" s="344"/>
      <c r="IT47" s="344"/>
      <c r="IU47" s="344"/>
      <c r="IV47" s="344"/>
      <c r="IW47" s="344"/>
      <c r="IX47" s="344"/>
      <c r="IY47" s="344"/>
      <c r="IZ47" s="344"/>
      <c r="JA47" s="344"/>
      <c r="JB47" s="344"/>
      <c r="JC47" s="344"/>
      <c r="JD47" s="344"/>
      <c r="JE47" s="344"/>
      <c r="JF47" s="344"/>
      <c r="JG47" s="344"/>
      <c r="JH47" s="344"/>
      <c r="JI47" s="344"/>
      <c r="JJ47" s="344"/>
      <c r="JK47" s="344"/>
      <c r="JL47" s="344"/>
      <c r="JM47" s="344"/>
      <c r="JN47" s="344"/>
      <c r="JO47" s="344"/>
      <c r="JP47" s="344"/>
      <c r="JQ47" s="344"/>
      <c r="JR47" s="344"/>
      <c r="JS47" s="344"/>
      <c r="JT47" s="344"/>
      <c r="JU47" s="344"/>
      <c r="JV47" s="344"/>
      <c r="JW47" s="344"/>
      <c r="JX47" s="344"/>
      <c r="JY47" s="344"/>
      <c r="JZ47" s="344"/>
      <c r="KA47" s="344"/>
      <c r="KB47" s="344"/>
      <c r="KC47" s="344"/>
      <c r="KD47" s="344"/>
      <c r="KE47" s="344"/>
      <c r="KF47" s="344"/>
      <c r="KG47" s="344"/>
      <c r="KH47" s="344"/>
      <c r="KI47" s="344"/>
      <c r="KJ47" s="344"/>
      <c r="KK47" s="344"/>
      <c r="KL47" s="344"/>
      <c r="KM47" s="344"/>
      <c r="KN47" s="344"/>
      <c r="KO47" s="344"/>
      <c r="KP47" s="344"/>
      <c r="KQ47" s="344"/>
      <c r="KR47" s="344"/>
      <c r="KS47" s="344"/>
      <c r="KT47" s="344"/>
      <c r="KU47" s="344"/>
      <c r="KV47" s="344"/>
      <c r="KW47" s="344"/>
      <c r="KX47" s="344"/>
      <c r="KY47" s="344"/>
      <c r="KZ47" s="344"/>
      <c r="LA47" s="344"/>
      <c r="LB47" s="344"/>
      <c r="LC47" s="344"/>
      <c r="LD47" s="344"/>
      <c r="LE47" s="344"/>
      <c r="LF47" s="344"/>
      <c r="LG47" s="344"/>
      <c r="LH47" s="344"/>
      <c r="LI47" s="344"/>
      <c r="LJ47" s="344"/>
      <c r="LK47" s="344"/>
      <c r="LL47" s="344"/>
      <c r="LM47" s="344"/>
      <c r="LN47" s="344"/>
      <c r="LO47" s="344"/>
      <c r="LP47" s="344"/>
      <c r="LQ47" s="344"/>
      <c r="LR47" s="344"/>
      <c r="LS47" s="344"/>
      <c r="LT47" s="344"/>
      <c r="LU47" s="344"/>
      <c r="LV47" s="344"/>
      <c r="LW47" s="344"/>
      <c r="LX47" s="344"/>
      <c r="LY47" s="344"/>
      <c r="LZ47" s="344"/>
      <c r="MA47" s="344"/>
      <c r="MB47" s="344"/>
      <c r="MC47" s="344"/>
      <c r="MD47" s="344"/>
      <c r="ME47" s="344"/>
      <c r="MF47" s="344"/>
      <c r="MG47" s="344"/>
      <c r="MH47" s="344"/>
      <c r="MI47" s="344"/>
      <c r="MJ47" s="344"/>
      <c r="MK47" s="344"/>
      <c r="ML47" s="344"/>
      <c r="MM47" s="344"/>
      <c r="MN47" s="344"/>
      <c r="MO47" s="344"/>
      <c r="MP47" s="344"/>
      <c r="MQ47" s="344"/>
      <c r="MR47" s="344"/>
      <c r="MS47" s="344"/>
      <c r="MT47" s="344"/>
      <c r="MU47" s="344"/>
      <c r="MV47" s="344"/>
      <c r="MW47" s="344"/>
      <c r="MX47" s="344"/>
      <c r="MY47" s="344"/>
      <c r="MZ47" s="344"/>
      <c r="NA47" s="344"/>
      <c r="NB47" s="344"/>
      <c r="NC47" s="344"/>
      <c r="ND47" s="344"/>
      <c r="NE47" s="344"/>
      <c r="NF47" s="344"/>
      <c r="NG47" s="344"/>
      <c r="NH47" s="344"/>
      <c r="NI47" s="344"/>
      <c r="NJ47" s="344"/>
      <c r="NK47" s="344"/>
      <c r="NL47" s="344"/>
      <c r="NM47" s="344"/>
      <c r="NN47" s="344"/>
      <c r="NO47" s="344"/>
      <c r="NP47" s="344"/>
      <c r="NQ47" s="344"/>
      <c r="NR47" s="344"/>
      <c r="NS47" s="344"/>
      <c r="NT47" s="344"/>
      <c r="NU47" s="344"/>
      <c r="NV47" s="344"/>
      <c r="NW47" s="344"/>
      <c r="NX47" s="344"/>
      <c r="NY47" s="344"/>
      <c r="NZ47" s="344"/>
      <c r="OA47" s="344"/>
      <c r="OB47" s="344"/>
      <c r="OC47" s="344"/>
      <c r="OD47" s="344"/>
      <c r="OE47" s="344"/>
      <c r="OF47" s="344"/>
      <c r="OG47" s="344"/>
      <c r="OH47" s="344"/>
      <c r="OI47" s="344"/>
      <c r="OJ47" s="344"/>
      <c r="OK47" s="344"/>
      <c r="OL47" s="344"/>
      <c r="OM47" s="344"/>
      <c r="ON47" s="344"/>
      <c r="OO47" s="344"/>
      <c r="OP47" s="344"/>
      <c r="OQ47" s="344"/>
      <c r="OR47" s="344"/>
      <c r="OS47" s="344"/>
      <c r="OT47" s="344"/>
      <c r="OU47" s="344"/>
      <c r="OV47" s="344"/>
      <c r="OW47" s="344"/>
      <c r="OX47" s="344"/>
      <c r="OY47" s="344"/>
      <c r="OZ47" s="344"/>
      <c r="PA47" s="344"/>
      <c r="PB47" s="344"/>
      <c r="PC47" s="344"/>
      <c r="PD47" s="344"/>
      <c r="PE47" s="344"/>
      <c r="PF47" s="344"/>
      <c r="PG47" s="344"/>
      <c r="PH47" s="344"/>
      <c r="PI47" s="344"/>
      <c r="PJ47" s="344"/>
      <c r="PK47" s="344"/>
      <c r="PL47" s="344"/>
      <c r="PM47" s="344"/>
      <c r="PN47" s="344"/>
      <c r="PO47" s="344"/>
      <c r="PP47" s="344"/>
      <c r="PQ47" s="344"/>
      <c r="PR47" s="344"/>
      <c r="PS47" s="344"/>
      <c r="PT47" s="344"/>
      <c r="PU47" s="344"/>
      <c r="PV47" s="344"/>
      <c r="PW47" s="344"/>
      <c r="PX47" s="344"/>
      <c r="PY47" s="344"/>
      <c r="PZ47" s="344"/>
      <c r="QA47" s="344"/>
      <c r="QB47" s="344"/>
      <c r="QC47" s="344"/>
      <c r="QD47" s="344"/>
      <c r="QE47" s="344"/>
      <c r="QF47" s="344"/>
      <c r="QG47" s="344"/>
      <c r="QH47" s="344"/>
      <c r="QI47" s="344"/>
      <c r="QJ47" s="344"/>
      <c r="QK47" s="344"/>
      <c r="QL47" s="344"/>
      <c r="QM47" s="344"/>
      <c r="QN47" s="344"/>
      <c r="QO47" s="344"/>
      <c r="QP47" s="344"/>
      <c r="QQ47" s="344"/>
      <c r="QR47" s="344"/>
      <c r="QS47" s="344"/>
      <c r="QT47" s="344"/>
      <c r="QU47" s="344"/>
      <c r="QV47" s="344"/>
      <c r="QW47" s="344"/>
      <c r="QX47" s="344"/>
      <c r="QY47" s="344"/>
      <c r="QZ47" s="344"/>
      <c r="RA47" s="344"/>
      <c r="RB47" s="344"/>
      <c r="RC47" s="344"/>
      <c r="RD47" s="344"/>
      <c r="RE47" s="344"/>
      <c r="RF47" s="344"/>
      <c r="RG47" s="344"/>
      <c r="RH47" s="344"/>
      <c r="RI47" s="344"/>
      <c r="RJ47" s="344"/>
      <c r="RK47" s="344"/>
      <c r="RL47" s="344"/>
      <c r="RM47" s="344"/>
      <c r="RN47" s="344"/>
      <c r="RO47" s="344"/>
      <c r="RP47" s="344"/>
      <c r="RQ47" s="344"/>
      <c r="RR47" s="344"/>
      <c r="RS47" s="344"/>
      <c r="RT47" s="344"/>
      <c r="RU47" s="344"/>
      <c r="RV47" s="344"/>
      <c r="RW47" s="344"/>
      <c r="RX47" s="344"/>
      <c r="RY47" s="344"/>
      <c r="RZ47" s="344"/>
      <c r="SA47" s="344"/>
      <c r="SB47" s="344"/>
      <c r="SC47" s="344"/>
      <c r="SD47" s="344"/>
      <c r="SE47" s="344"/>
      <c r="SF47" s="344"/>
      <c r="SG47" s="344"/>
      <c r="SH47" s="344"/>
      <c r="SI47" s="344"/>
      <c r="SJ47" s="344"/>
      <c r="SK47" s="344"/>
      <c r="SL47" s="344"/>
      <c r="SM47" s="344"/>
      <c r="SN47" s="344"/>
      <c r="SO47" s="344"/>
      <c r="SP47" s="344"/>
      <c r="SQ47" s="344"/>
      <c r="SR47" s="344"/>
      <c r="SS47" s="344"/>
      <c r="ST47" s="344"/>
      <c r="SU47" s="344"/>
      <c r="SV47" s="344"/>
      <c r="SW47" s="344"/>
      <c r="SX47" s="344"/>
      <c r="SY47" s="344"/>
      <c r="SZ47" s="344"/>
      <c r="TA47" s="344"/>
      <c r="TB47" s="344"/>
      <c r="TC47" s="344"/>
    </row>
    <row r="48" spans="1:523" s="304" customFormat="1" ht="15.75">
      <c r="A48" s="430"/>
      <c r="B48" s="417"/>
      <c r="C48" s="421"/>
      <c r="D48" s="420"/>
      <c r="E48" s="433"/>
      <c r="F48" s="431"/>
      <c r="G48" s="432"/>
      <c r="H48" s="418"/>
      <c r="I48" s="418"/>
      <c r="J48" s="418"/>
      <c r="K48" s="422"/>
      <c r="L48" s="414"/>
      <c r="M48" s="2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 s="344"/>
      <c r="FT48" s="344"/>
      <c r="FU48" s="344"/>
      <c r="FV48" s="344"/>
      <c r="FW48" s="344"/>
      <c r="FX48" s="344"/>
      <c r="FY48" s="344"/>
      <c r="FZ48" s="344"/>
      <c r="GA48" s="344"/>
      <c r="GB48" s="344"/>
      <c r="GC48" s="344"/>
      <c r="GD48" s="344"/>
      <c r="GE48" s="344"/>
      <c r="GF48" s="344"/>
      <c r="GG48" s="344"/>
      <c r="GH48" s="344"/>
      <c r="GI48" s="344"/>
      <c r="GJ48" s="344"/>
      <c r="GK48" s="344"/>
      <c r="GL48" s="344"/>
      <c r="GM48" s="344"/>
      <c r="GN48" s="344"/>
      <c r="GO48" s="344"/>
      <c r="GP48" s="344"/>
      <c r="GQ48" s="344"/>
      <c r="GR48" s="344"/>
      <c r="GS48" s="344"/>
      <c r="GT48" s="344"/>
      <c r="GU48" s="344"/>
      <c r="GV48" s="344"/>
      <c r="GW48" s="344"/>
      <c r="GX48" s="344"/>
      <c r="GY48" s="344"/>
      <c r="GZ48" s="344"/>
      <c r="HA48" s="344"/>
      <c r="HB48" s="344"/>
      <c r="HC48" s="344"/>
      <c r="HD48" s="344"/>
      <c r="HE48" s="344"/>
      <c r="HF48" s="344"/>
      <c r="HG48" s="344"/>
      <c r="HH48" s="344"/>
      <c r="HI48" s="344"/>
      <c r="HJ48" s="344"/>
      <c r="HK48" s="344"/>
      <c r="HL48" s="344"/>
      <c r="HM48" s="344"/>
      <c r="HN48" s="344"/>
      <c r="HO48" s="344"/>
      <c r="HP48" s="344"/>
      <c r="HQ48" s="344"/>
      <c r="HR48" s="344"/>
      <c r="HS48" s="344"/>
      <c r="HT48" s="344"/>
      <c r="HU48" s="344"/>
      <c r="HV48" s="344"/>
      <c r="HW48" s="344"/>
      <c r="HX48" s="344"/>
      <c r="HY48" s="344"/>
      <c r="HZ48" s="344"/>
      <c r="IA48" s="344"/>
      <c r="IB48" s="344"/>
      <c r="IC48" s="344"/>
      <c r="ID48" s="344"/>
      <c r="IE48" s="344"/>
      <c r="IF48" s="344"/>
      <c r="IG48" s="344"/>
      <c r="IH48" s="344"/>
      <c r="II48" s="344"/>
      <c r="IJ48" s="344"/>
      <c r="IK48" s="344"/>
      <c r="IL48" s="344"/>
      <c r="IM48" s="344"/>
      <c r="IN48" s="344"/>
      <c r="IO48" s="344"/>
      <c r="IP48" s="344"/>
      <c r="IQ48" s="344"/>
      <c r="IR48" s="344"/>
      <c r="IS48" s="344"/>
      <c r="IT48" s="344"/>
      <c r="IU48" s="344"/>
      <c r="IV48" s="344"/>
      <c r="IW48" s="344"/>
      <c r="IX48" s="344"/>
      <c r="IY48" s="344"/>
      <c r="IZ48" s="344"/>
      <c r="JA48" s="344"/>
      <c r="JB48" s="344"/>
      <c r="JC48" s="344"/>
      <c r="JD48" s="344"/>
      <c r="JE48" s="344"/>
      <c r="JF48" s="344"/>
      <c r="JG48" s="344"/>
      <c r="JH48" s="344"/>
      <c r="JI48" s="344"/>
      <c r="JJ48" s="344"/>
      <c r="JK48" s="344"/>
      <c r="JL48" s="344"/>
      <c r="JM48" s="344"/>
      <c r="JN48" s="344"/>
      <c r="JO48" s="344"/>
      <c r="JP48" s="344"/>
      <c r="JQ48" s="344"/>
      <c r="JR48" s="344"/>
      <c r="JS48" s="344"/>
      <c r="JT48" s="344"/>
      <c r="JU48" s="344"/>
      <c r="JV48" s="344"/>
      <c r="JW48" s="344"/>
      <c r="JX48" s="344"/>
      <c r="JY48" s="344"/>
      <c r="JZ48" s="344"/>
      <c r="KA48" s="344"/>
      <c r="KB48" s="344"/>
      <c r="KC48" s="344"/>
      <c r="KD48" s="344"/>
      <c r="KE48" s="344"/>
      <c r="KF48" s="344"/>
      <c r="KG48" s="344"/>
      <c r="KH48" s="344"/>
      <c r="KI48" s="344"/>
      <c r="KJ48" s="344"/>
      <c r="KK48" s="344"/>
      <c r="KL48" s="344"/>
      <c r="KM48" s="344"/>
      <c r="KN48" s="344"/>
      <c r="KO48" s="344"/>
      <c r="KP48" s="344"/>
      <c r="KQ48" s="344"/>
      <c r="KR48" s="344"/>
      <c r="KS48" s="344"/>
      <c r="KT48" s="344"/>
      <c r="KU48" s="344"/>
      <c r="KV48" s="344"/>
      <c r="KW48" s="344"/>
      <c r="KX48" s="344"/>
      <c r="KY48" s="344"/>
      <c r="KZ48" s="344"/>
      <c r="LA48" s="344"/>
      <c r="LB48" s="344"/>
      <c r="LC48" s="344"/>
      <c r="LD48" s="344"/>
      <c r="LE48" s="344"/>
      <c r="LF48" s="344"/>
      <c r="LG48" s="344"/>
      <c r="LH48" s="344"/>
      <c r="LI48" s="344"/>
      <c r="LJ48" s="344"/>
      <c r="LK48" s="344"/>
      <c r="LL48" s="344"/>
      <c r="LM48" s="344"/>
      <c r="LN48" s="344"/>
      <c r="LO48" s="344"/>
      <c r="LP48" s="344"/>
      <c r="LQ48" s="344"/>
      <c r="LR48" s="344"/>
      <c r="LS48" s="344"/>
      <c r="LT48" s="344"/>
      <c r="LU48" s="344"/>
      <c r="LV48" s="344"/>
      <c r="LW48" s="344"/>
      <c r="LX48" s="344"/>
      <c r="LY48" s="344"/>
      <c r="LZ48" s="344"/>
      <c r="MA48" s="344"/>
      <c r="MB48" s="344"/>
      <c r="MC48" s="344"/>
      <c r="MD48" s="344"/>
      <c r="ME48" s="344"/>
      <c r="MF48" s="344"/>
      <c r="MG48" s="344"/>
      <c r="MH48" s="344"/>
      <c r="MI48" s="344"/>
      <c r="MJ48" s="344"/>
      <c r="MK48" s="344"/>
      <c r="ML48" s="344"/>
      <c r="MM48" s="344"/>
      <c r="MN48" s="344"/>
      <c r="MO48" s="344"/>
      <c r="MP48" s="344"/>
      <c r="MQ48" s="344"/>
      <c r="MR48" s="344"/>
      <c r="MS48" s="344"/>
      <c r="MT48" s="344"/>
      <c r="MU48" s="344"/>
      <c r="MV48" s="344"/>
      <c r="MW48" s="344"/>
      <c r="MX48" s="344"/>
      <c r="MY48" s="344"/>
      <c r="MZ48" s="344"/>
      <c r="NA48" s="344"/>
      <c r="NB48" s="344"/>
      <c r="NC48" s="344"/>
      <c r="ND48" s="344"/>
      <c r="NE48" s="344"/>
      <c r="NF48" s="344"/>
      <c r="NG48" s="344"/>
      <c r="NH48" s="344"/>
      <c r="NI48" s="344"/>
      <c r="NJ48" s="344"/>
      <c r="NK48" s="344"/>
      <c r="NL48" s="344"/>
      <c r="NM48" s="344"/>
      <c r="NN48" s="344"/>
      <c r="NO48" s="344"/>
      <c r="NP48" s="344"/>
      <c r="NQ48" s="344"/>
      <c r="NR48" s="344"/>
      <c r="NS48" s="344"/>
      <c r="NT48" s="344"/>
      <c r="NU48" s="344"/>
      <c r="NV48" s="344"/>
      <c r="NW48" s="344"/>
      <c r="NX48" s="344"/>
      <c r="NY48" s="344"/>
      <c r="NZ48" s="344"/>
      <c r="OA48" s="344"/>
      <c r="OB48" s="344"/>
      <c r="OC48" s="344"/>
      <c r="OD48" s="344"/>
      <c r="OE48" s="344"/>
      <c r="OF48" s="344"/>
      <c r="OG48" s="344"/>
      <c r="OH48" s="344"/>
      <c r="OI48" s="344"/>
      <c r="OJ48" s="344"/>
      <c r="OK48" s="344"/>
      <c r="OL48" s="344"/>
      <c r="OM48" s="344"/>
      <c r="ON48" s="344"/>
      <c r="OO48" s="344"/>
      <c r="OP48" s="344"/>
      <c r="OQ48" s="344"/>
      <c r="OR48" s="344"/>
      <c r="OS48" s="344"/>
      <c r="OT48" s="344"/>
      <c r="OU48" s="344"/>
      <c r="OV48" s="344"/>
      <c r="OW48" s="344"/>
      <c r="OX48" s="344"/>
      <c r="OY48" s="344"/>
      <c r="OZ48" s="344"/>
      <c r="PA48" s="344"/>
      <c r="PB48" s="344"/>
      <c r="PC48" s="344"/>
      <c r="PD48" s="344"/>
      <c r="PE48" s="344"/>
      <c r="PF48" s="344"/>
      <c r="PG48" s="344"/>
      <c r="PH48" s="344"/>
      <c r="PI48" s="344"/>
      <c r="PJ48" s="344"/>
      <c r="PK48" s="344"/>
      <c r="PL48" s="344"/>
      <c r="PM48" s="344"/>
      <c r="PN48" s="344"/>
      <c r="PO48" s="344"/>
      <c r="PP48" s="344"/>
      <c r="PQ48" s="344"/>
      <c r="PR48" s="344"/>
      <c r="PS48" s="344"/>
      <c r="PT48" s="344"/>
      <c r="PU48" s="344"/>
      <c r="PV48" s="344"/>
      <c r="PW48" s="344"/>
      <c r="PX48" s="344"/>
      <c r="PY48" s="344"/>
      <c r="PZ48" s="344"/>
      <c r="QA48" s="344"/>
      <c r="QB48" s="344"/>
      <c r="QC48" s="344"/>
      <c r="QD48" s="344"/>
      <c r="QE48" s="344"/>
      <c r="QF48" s="344"/>
      <c r="QG48" s="344"/>
      <c r="QH48" s="344"/>
      <c r="QI48" s="344"/>
      <c r="QJ48" s="344"/>
      <c r="QK48" s="344"/>
      <c r="QL48" s="344"/>
      <c r="QM48" s="344"/>
      <c r="QN48" s="344"/>
      <c r="QO48" s="344"/>
      <c r="QP48" s="344"/>
      <c r="QQ48" s="344"/>
      <c r="QR48" s="344"/>
      <c r="QS48" s="344"/>
      <c r="QT48" s="344"/>
      <c r="QU48" s="344"/>
      <c r="QV48" s="344"/>
      <c r="QW48" s="344"/>
      <c r="QX48" s="344"/>
      <c r="QY48" s="344"/>
      <c r="QZ48" s="344"/>
      <c r="RA48" s="344"/>
      <c r="RB48" s="344"/>
      <c r="RC48" s="344"/>
      <c r="RD48" s="344"/>
      <c r="RE48" s="344"/>
      <c r="RF48" s="344"/>
      <c r="RG48" s="344"/>
      <c r="RH48" s="344"/>
      <c r="RI48" s="344"/>
      <c r="RJ48" s="344"/>
      <c r="RK48" s="344"/>
      <c r="RL48" s="344"/>
      <c r="RM48" s="344"/>
      <c r="RN48" s="344"/>
      <c r="RO48" s="344"/>
      <c r="RP48" s="344"/>
      <c r="RQ48" s="344"/>
      <c r="RR48" s="344"/>
      <c r="RS48" s="344"/>
      <c r="RT48" s="344"/>
      <c r="RU48" s="344"/>
      <c r="RV48" s="344"/>
      <c r="RW48" s="344"/>
      <c r="RX48" s="344"/>
      <c r="RY48" s="344"/>
      <c r="RZ48" s="344"/>
      <c r="SA48" s="344"/>
      <c r="SB48" s="344"/>
      <c r="SC48" s="344"/>
      <c r="SD48" s="344"/>
      <c r="SE48" s="344"/>
      <c r="SF48" s="344"/>
      <c r="SG48" s="344"/>
      <c r="SH48" s="344"/>
      <c r="SI48" s="344"/>
      <c r="SJ48" s="344"/>
      <c r="SK48" s="344"/>
      <c r="SL48" s="344"/>
      <c r="SM48" s="344"/>
      <c r="SN48" s="344"/>
      <c r="SO48" s="344"/>
      <c r="SP48" s="344"/>
      <c r="SQ48" s="344"/>
      <c r="SR48" s="344"/>
      <c r="SS48" s="344"/>
      <c r="ST48" s="344"/>
      <c r="SU48" s="344"/>
      <c r="SV48" s="344"/>
      <c r="SW48" s="344"/>
      <c r="SX48" s="344"/>
      <c r="SY48" s="344"/>
      <c r="SZ48" s="344"/>
      <c r="TA48" s="344"/>
      <c r="TB48" s="344"/>
      <c r="TC48" s="344"/>
    </row>
    <row r="49" spans="1:523" s="304" customFormat="1" ht="15.75">
      <c r="A49" s="430"/>
      <c r="B49" s="417"/>
      <c r="C49" s="418"/>
      <c r="D49" s="418"/>
      <c r="E49" s="431"/>
      <c r="F49" s="431"/>
      <c r="G49" s="432"/>
      <c r="H49" s="418"/>
      <c r="I49" s="418"/>
      <c r="J49" s="418"/>
      <c r="K49" s="422"/>
      <c r="L49" s="414"/>
      <c r="M49" s="2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 s="344"/>
      <c r="FT49" s="344"/>
      <c r="FU49" s="344"/>
      <c r="FV49" s="344"/>
      <c r="FW49" s="344"/>
      <c r="FX49" s="344"/>
      <c r="FY49" s="344"/>
      <c r="FZ49" s="344"/>
      <c r="GA49" s="344"/>
      <c r="GB49" s="344"/>
      <c r="GC49" s="344"/>
      <c r="GD49" s="344"/>
      <c r="GE49" s="344"/>
      <c r="GF49" s="344"/>
      <c r="GG49" s="344"/>
      <c r="GH49" s="344"/>
      <c r="GI49" s="344"/>
      <c r="GJ49" s="344"/>
      <c r="GK49" s="344"/>
      <c r="GL49" s="344"/>
      <c r="GM49" s="344"/>
      <c r="GN49" s="344"/>
      <c r="GO49" s="344"/>
      <c r="GP49" s="344"/>
      <c r="GQ49" s="344"/>
      <c r="GR49" s="344"/>
      <c r="GS49" s="344"/>
      <c r="GT49" s="344"/>
      <c r="GU49" s="344"/>
      <c r="GV49" s="344"/>
      <c r="GW49" s="344"/>
      <c r="GX49" s="344"/>
      <c r="GY49" s="344"/>
      <c r="GZ49" s="344"/>
      <c r="HA49" s="344"/>
      <c r="HB49" s="344"/>
      <c r="HC49" s="344"/>
      <c r="HD49" s="344"/>
      <c r="HE49" s="344"/>
      <c r="HF49" s="344"/>
      <c r="HG49" s="344"/>
      <c r="HH49" s="344"/>
      <c r="HI49" s="344"/>
      <c r="HJ49" s="344"/>
      <c r="HK49" s="344"/>
      <c r="HL49" s="344"/>
      <c r="HM49" s="344"/>
      <c r="HN49" s="344"/>
      <c r="HO49" s="344"/>
      <c r="HP49" s="344"/>
      <c r="HQ49" s="344"/>
      <c r="HR49" s="344"/>
      <c r="HS49" s="344"/>
      <c r="HT49" s="344"/>
      <c r="HU49" s="344"/>
      <c r="HV49" s="344"/>
      <c r="HW49" s="344"/>
      <c r="HX49" s="344"/>
      <c r="HY49" s="344"/>
      <c r="HZ49" s="344"/>
      <c r="IA49" s="344"/>
      <c r="IB49" s="344"/>
      <c r="IC49" s="344"/>
      <c r="ID49" s="344"/>
      <c r="IE49" s="344"/>
      <c r="IF49" s="344"/>
      <c r="IG49" s="344"/>
      <c r="IH49" s="344"/>
      <c r="II49" s="344"/>
      <c r="IJ49" s="344"/>
      <c r="IK49" s="344"/>
      <c r="IL49" s="344"/>
      <c r="IM49" s="344"/>
      <c r="IN49" s="344"/>
      <c r="IO49" s="344"/>
      <c r="IP49" s="344"/>
      <c r="IQ49" s="344"/>
      <c r="IR49" s="344"/>
      <c r="IS49" s="344"/>
      <c r="IT49" s="344"/>
      <c r="IU49" s="344"/>
      <c r="IV49" s="344"/>
      <c r="IW49" s="344"/>
      <c r="IX49" s="344"/>
      <c r="IY49" s="344"/>
      <c r="IZ49" s="344"/>
      <c r="JA49" s="344"/>
      <c r="JB49" s="344"/>
      <c r="JC49" s="344"/>
      <c r="JD49" s="344"/>
      <c r="JE49" s="344"/>
      <c r="JF49" s="344"/>
      <c r="JG49" s="344"/>
      <c r="JH49" s="344"/>
      <c r="JI49" s="344"/>
      <c r="JJ49" s="344"/>
      <c r="JK49" s="344"/>
      <c r="JL49" s="344"/>
      <c r="JM49" s="344"/>
      <c r="JN49" s="344"/>
      <c r="JO49" s="344"/>
      <c r="JP49" s="344"/>
      <c r="JQ49" s="344"/>
      <c r="JR49" s="344"/>
      <c r="JS49" s="344"/>
      <c r="JT49" s="344"/>
      <c r="JU49" s="344"/>
      <c r="JV49" s="344"/>
      <c r="JW49" s="344"/>
      <c r="JX49" s="344"/>
      <c r="JY49" s="344"/>
      <c r="JZ49" s="344"/>
      <c r="KA49" s="344"/>
      <c r="KB49" s="344"/>
      <c r="KC49" s="344"/>
      <c r="KD49" s="344"/>
      <c r="KE49" s="344"/>
      <c r="KF49" s="344"/>
      <c r="KG49" s="344"/>
      <c r="KH49" s="344"/>
      <c r="KI49" s="344"/>
      <c r="KJ49" s="344"/>
      <c r="KK49" s="344"/>
      <c r="KL49" s="344"/>
      <c r="KM49" s="344"/>
      <c r="KN49" s="344"/>
      <c r="KO49" s="344"/>
      <c r="KP49" s="344"/>
      <c r="KQ49" s="344"/>
      <c r="KR49" s="344"/>
      <c r="KS49" s="344"/>
      <c r="KT49" s="344"/>
      <c r="KU49" s="344"/>
      <c r="KV49" s="344"/>
      <c r="KW49" s="344"/>
      <c r="KX49" s="344"/>
      <c r="KY49" s="344"/>
      <c r="KZ49" s="344"/>
      <c r="LA49" s="344"/>
      <c r="LB49" s="344"/>
      <c r="LC49" s="344"/>
      <c r="LD49" s="344"/>
      <c r="LE49" s="344"/>
      <c r="LF49" s="344"/>
      <c r="LG49" s="344"/>
      <c r="LH49" s="344"/>
      <c r="LI49" s="344"/>
      <c r="LJ49" s="344"/>
      <c r="LK49" s="344"/>
      <c r="LL49" s="344"/>
      <c r="LM49" s="344"/>
      <c r="LN49" s="344"/>
      <c r="LO49" s="344"/>
      <c r="LP49" s="344"/>
      <c r="LQ49" s="344"/>
      <c r="LR49" s="344"/>
      <c r="LS49" s="344"/>
      <c r="LT49" s="344"/>
      <c r="LU49" s="344"/>
      <c r="LV49" s="344"/>
      <c r="LW49" s="344"/>
      <c r="LX49" s="344"/>
      <c r="LY49" s="344"/>
      <c r="LZ49" s="344"/>
      <c r="MA49" s="344"/>
      <c r="MB49" s="344"/>
      <c r="MC49" s="344"/>
      <c r="MD49" s="344"/>
      <c r="ME49" s="344"/>
      <c r="MF49" s="344"/>
      <c r="MG49" s="344"/>
      <c r="MH49" s="344"/>
      <c r="MI49" s="344"/>
      <c r="MJ49" s="344"/>
      <c r="MK49" s="344"/>
      <c r="ML49" s="344"/>
      <c r="MM49" s="344"/>
      <c r="MN49" s="344"/>
      <c r="MO49" s="344"/>
      <c r="MP49" s="344"/>
      <c r="MQ49" s="344"/>
      <c r="MR49" s="344"/>
      <c r="MS49" s="344"/>
      <c r="MT49" s="344"/>
      <c r="MU49" s="344"/>
      <c r="MV49" s="344"/>
      <c r="MW49" s="344"/>
      <c r="MX49" s="344"/>
      <c r="MY49" s="344"/>
      <c r="MZ49" s="344"/>
      <c r="NA49" s="344"/>
      <c r="NB49" s="344"/>
      <c r="NC49" s="344"/>
      <c r="ND49" s="344"/>
      <c r="NE49" s="344"/>
      <c r="NF49" s="344"/>
      <c r="NG49" s="344"/>
      <c r="NH49" s="344"/>
      <c r="NI49" s="344"/>
      <c r="NJ49" s="344"/>
      <c r="NK49" s="344"/>
      <c r="NL49" s="344"/>
      <c r="NM49" s="344"/>
      <c r="NN49" s="344"/>
      <c r="NO49" s="344"/>
      <c r="NP49" s="344"/>
      <c r="NQ49" s="344"/>
      <c r="NR49" s="344"/>
      <c r="NS49" s="344"/>
      <c r="NT49" s="344"/>
      <c r="NU49" s="344"/>
      <c r="NV49" s="344"/>
      <c r="NW49" s="344"/>
      <c r="NX49" s="344"/>
      <c r="NY49" s="344"/>
      <c r="NZ49" s="344"/>
      <c r="OA49" s="344"/>
      <c r="OB49" s="344"/>
      <c r="OC49" s="344"/>
      <c r="OD49" s="344"/>
      <c r="OE49" s="344"/>
      <c r="OF49" s="344"/>
      <c r="OG49" s="344"/>
      <c r="OH49" s="344"/>
      <c r="OI49" s="344"/>
      <c r="OJ49" s="344"/>
      <c r="OK49" s="344"/>
      <c r="OL49" s="344"/>
      <c r="OM49" s="344"/>
      <c r="ON49" s="344"/>
      <c r="OO49" s="344"/>
      <c r="OP49" s="344"/>
      <c r="OQ49" s="344"/>
      <c r="OR49" s="344"/>
      <c r="OS49" s="344"/>
      <c r="OT49" s="344"/>
      <c r="OU49" s="344"/>
      <c r="OV49" s="344"/>
      <c r="OW49" s="344"/>
      <c r="OX49" s="344"/>
      <c r="OY49" s="344"/>
      <c r="OZ49" s="344"/>
      <c r="PA49" s="344"/>
      <c r="PB49" s="344"/>
      <c r="PC49" s="344"/>
      <c r="PD49" s="344"/>
      <c r="PE49" s="344"/>
      <c r="PF49" s="344"/>
      <c r="PG49" s="344"/>
      <c r="PH49" s="344"/>
      <c r="PI49" s="344"/>
      <c r="PJ49" s="344"/>
      <c r="PK49" s="344"/>
      <c r="PL49" s="344"/>
      <c r="PM49" s="344"/>
      <c r="PN49" s="344"/>
      <c r="PO49" s="344"/>
      <c r="PP49" s="344"/>
      <c r="PQ49" s="344"/>
      <c r="PR49" s="344"/>
      <c r="PS49" s="344"/>
      <c r="PT49" s="344"/>
      <c r="PU49" s="344"/>
      <c r="PV49" s="344"/>
      <c r="PW49" s="344"/>
      <c r="PX49" s="344"/>
      <c r="PY49" s="344"/>
      <c r="PZ49" s="344"/>
      <c r="QA49" s="344"/>
      <c r="QB49" s="344"/>
      <c r="QC49" s="344"/>
      <c r="QD49" s="344"/>
      <c r="QE49" s="344"/>
      <c r="QF49" s="344"/>
      <c r="QG49" s="344"/>
      <c r="QH49" s="344"/>
      <c r="QI49" s="344"/>
      <c r="QJ49" s="344"/>
      <c r="QK49" s="344"/>
      <c r="QL49" s="344"/>
      <c r="QM49" s="344"/>
      <c r="QN49" s="344"/>
      <c r="QO49" s="344"/>
      <c r="QP49" s="344"/>
      <c r="QQ49" s="344"/>
      <c r="QR49" s="344"/>
      <c r="QS49" s="344"/>
      <c r="QT49" s="344"/>
      <c r="QU49" s="344"/>
      <c r="QV49" s="344"/>
      <c r="QW49" s="344"/>
      <c r="QX49" s="344"/>
      <c r="QY49" s="344"/>
      <c r="QZ49" s="344"/>
      <c r="RA49" s="344"/>
      <c r="RB49" s="344"/>
      <c r="RC49" s="344"/>
      <c r="RD49" s="344"/>
      <c r="RE49" s="344"/>
      <c r="RF49" s="344"/>
      <c r="RG49" s="344"/>
      <c r="RH49" s="344"/>
      <c r="RI49" s="344"/>
      <c r="RJ49" s="344"/>
      <c r="RK49" s="344"/>
      <c r="RL49" s="344"/>
      <c r="RM49" s="344"/>
      <c r="RN49" s="344"/>
      <c r="RO49" s="344"/>
      <c r="RP49" s="344"/>
      <c r="RQ49" s="344"/>
      <c r="RR49" s="344"/>
      <c r="RS49" s="344"/>
      <c r="RT49" s="344"/>
      <c r="RU49" s="344"/>
      <c r="RV49" s="344"/>
      <c r="RW49" s="344"/>
      <c r="RX49" s="344"/>
      <c r="RY49" s="344"/>
      <c r="RZ49" s="344"/>
      <c r="SA49" s="344"/>
      <c r="SB49" s="344"/>
      <c r="SC49" s="344"/>
      <c r="SD49" s="344"/>
      <c r="SE49" s="344"/>
      <c r="SF49" s="344"/>
      <c r="SG49" s="344"/>
      <c r="SH49" s="344"/>
      <c r="SI49" s="344"/>
      <c r="SJ49" s="344"/>
      <c r="SK49" s="344"/>
      <c r="SL49" s="344"/>
      <c r="SM49" s="344"/>
      <c r="SN49" s="344"/>
      <c r="SO49" s="344"/>
      <c r="SP49" s="344"/>
      <c r="SQ49" s="344"/>
      <c r="SR49" s="344"/>
      <c r="SS49" s="344"/>
      <c r="ST49" s="344"/>
      <c r="SU49" s="344"/>
      <c r="SV49" s="344"/>
      <c r="SW49" s="344"/>
      <c r="SX49" s="344"/>
      <c r="SY49" s="344"/>
      <c r="SZ49" s="344"/>
      <c r="TA49" s="344"/>
      <c r="TB49" s="344"/>
      <c r="TC49" s="344"/>
    </row>
    <row r="50" spans="1:523" s="304" customFormat="1" ht="15.75">
      <c r="A50" s="430"/>
      <c r="B50" s="417"/>
      <c r="C50" s="418"/>
      <c r="D50" s="418"/>
      <c r="E50" s="431"/>
      <c r="F50" s="431"/>
      <c r="G50" s="432"/>
      <c r="H50" s="418"/>
      <c r="I50" s="418"/>
      <c r="J50" s="418"/>
      <c r="K50" s="422"/>
      <c r="L50" s="414"/>
      <c r="M50" s="2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 s="344"/>
      <c r="FT50" s="344"/>
      <c r="FU50" s="344"/>
      <c r="FV50" s="344"/>
      <c r="FW50" s="344"/>
      <c r="FX50" s="344"/>
      <c r="FY50" s="344"/>
      <c r="FZ50" s="344"/>
      <c r="GA50" s="344"/>
      <c r="GB50" s="344"/>
      <c r="GC50" s="344"/>
      <c r="GD50" s="344"/>
      <c r="GE50" s="344"/>
      <c r="GF50" s="344"/>
      <c r="GG50" s="344"/>
      <c r="GH50" s="344"/>
      <c r="GI50" s="344"/>
      <c r="GJ50" s="344"/>
      <c r="GK50" s="344"/>
      <c r="GL50" s="344"/>
      <c r="GM50" s="344"/>
      <c r="GN50" s="344"/>
      <c r="GO50" s="344"/>
      <c r="GP50" s="344"/>
      <c r="GQ50" s="344"/>
      <c r="GR50" s="344"/>
      <c r="GS50" s="344"/>
      <c r="GT50" s="344"/>
      <c r="GU50" s="344"/>
      <c r="GV50" s="344"/>
      <c r="GW50" s="344"/>
      <c r="GX50" s="344"/>
      <c r="GY50" s="344"/>
      <c r="GZ50" s="344"/>
      <c r="HA50" s="344"/>
      <c r="HB50" s="344"/>
      <c r="HC50" s="344"/>
      <c r="HD50" s="344"/>
      <c r="HE50" s="344"/>
      <c r="HF50" s="344"/>
      <c r="HG50" s="344"/>
      <c r="HH50" s="344"/>
      <c r="HI50" s="344"/>
      <c r="HJ50" s="344"/>
      <c r="HK50" s="344"/>
      <c r="HL50" s="344"/>
      <c r="HM50" s="344"/>
      <c r="HN50" s="344"/>
      <c r="HO50" s="344"/>
      <c r="HP50" s="344"/>
      <c r="HQ50" s="344"/>
      <c r="HR50" s="344"/>
      <c r="HS50" s="344"/>
      <c r="HT50" s="344"/>
      <c r="HU50" s="344"/>
      <c r="HV50" s="344"/>
      <c r="HW50" s="344"/>
      <c r="HX50" s="344"/>
      <c r="HY50" s="344"/>
      <c r="HZ50" s="344"/>
      <c r="IA50" s="344"/>
      <c r="IB50" s="344"/>
      <c r="IC50" s="344"/>
      <c r="ID50" s="344"/>
      <c r="IE50" s="344"/>
      <c r="IF50" s="344"/>
      <c r="IG50" s="344"/>
      <c r="IH50" s="344"/>
      <c r="II50" s="344"/>
      <c r="IJ50" s="344"/>
      <c r="IK50" s="344"/>
      <c r="IL50" s="344"/>
      <c r="IM50" s="344"/>
      <c r="IN50" s="344"/>
      <c r="IO50" s="344"/>
      <c r="IP50" s="344"/>
      <c r="IQ50" s="344"/>
      <c r="IR50" s="344"/>
      <c r="IS50" s="344"/>
      <c r="IT50" s="344"/>
      <c r="IU50" s="344"/>
      <c r="IV50" s="344"/>
      <c r="IW50" s="344"/>
      <c r="IX50" s="344"/>
      <c r="IY50" s="344"/>
      <c r="IZ50" s="344"/>
      <c r="JA50" s="344"/>
      <c r="JB50" s="344"/>
      <c r="JC50" s="344"/>
      <c r="JD50" s="344"/>
      <c r="JE50" s="344"/>
      <c r="JF50" s="344"/>
      <c r="JG50" s="344"/>
      <c r="JH50" s="344"/>
      <c r="JI50" s="344"/>
      <c r="JJ50" s="344"/>
      <c r="JK50" s="344"/>
      <c r="JL50" s="344"/>
      <c r="JM50" s="344"/>
      <c r="JN50" s="344"/>
      <c r="JO50" s="344"/>
      <c r="JP50" s="344"/>
      <c r="JQ50" s="344"/>
      <c r="JR50" s="344"/>
      <c r="JS50" s="344"/>
      <c r="JT50" s="344"/>
      <c r="JU50" s="344"/>
      <c r="JV50" s="344"/>
      <c r="JW50" s="344"/>
      <c r="JX50" s="344"/>
      <c r="JY50" s="344"/>
      <c r="JZ50" s="344"/>
      <c r="KA50" s="344"/>
      <c r="KB50" s="344"/>
      <c r="KC50" s="344"/>
      <c r="KD50" s="344"/>
      <c r="KE50" s="344"/>
      <c r="KF50" s="344"/>
      <c r="KG50" s="344"/>
      <c r="KH50" s="344"/>
      <c r="KI50" s="344"/>
      <c r="KJ50" s="344"/>
      <c r="KK50" s="344"/>
      <c r="KL50" s="344"/>
      <c r="KM50" s="344"/>
      <c r="KN50" s="344"/>
      <c r="KO50" s="344"/>
      <c r="KP50" s="344"/>
      <c r="KQ50" s="344"/>
      <c r="KR50" s="344"/>
      <c r="KS50" s="344"/>
      <c r="KT50" s="344"/>
      <c r="KU50" s="344"/>
      <c r="KV50" s="344"/>
      <c r="KW50" s="344"/>
      <c r="KX50" s="344"/>
      <c r="KY50" s="344"/>
      <c r="KZ50" s="344"/>
      <c r="LA50" s="344"/>
      <c r="LB50" s="344"/>
      <c r="LC50" s="344"/>
      <c r="LD50" s="344"/>
      <c r="LE50" s="344"/>
      <c r="LF50" s="344"/>
      <c r="LG50" s="344"/>
      <c r="LH50" s="344"/>
      <c r="LI50" s="344"/>
      <c r="LJ50" s="344"/>
      <c r="LK50" s="344"/>
      <c r="LL50" s="344"/>
      <c r="LM50" s="344"/>
      <c r="LN50" s="344"/>
      <c r="LO50" s="344"/>
      <c r="LP50" s="344"/>
      <c r="LQ50" s="344"/>
      <c r="LR50" s="344"/>
      <c r="LS50" s="344"/>
      <c r="LT50" s="344"/>
      <c r="LU50" s="344"/>
      <c r="LV50" s="344"/>
      <c r="LW50" s="344"/>
      <c r="LX50" s="344"/>
      <c r="LY50" s="344"/>
      <c r="LZ50" s="344"/>
      <c r="MA50" s="344"/>
      <c r="MB50" s="344"/>
      <c r="MC50" s="344"/>
      <c r="MD50" s="344"/>
      <c r="ME50" s="344"/>
      <c r="MF50" s="344"/>
      <c r="MG50" s="344"/>
      <c r="MH50" s="344"/>
      <c r="MI50" s="344"/>
      <c r="MJ50" s="344"/>
      <c r="MK50" s="344"/>
      <c r="ML50" s="344"/>
      <c r="MM50" s="344"/>
      <c r="MN50" s="344"/>
      <c r="MO50" s="344"/>
      <c r="MP50" s="344"/>
      <c r="MQ50" s="344"/>
      <c r="MR50" s="344"/>
      <c r="MS50" s="344"/>
      <c r="MT50" s="344"/>
      <c r="MU50" s="344"/>
      <c r="MV50" s="344"/>
      <c r="MW50" s="344"/>
      <c r="MX50" s="344"/>
      <c r="MY50" s="344"/>
      <c r="MZ50" s="344"/>
      <c r="NA50" s="344"/>
      <c r="NB50" s="344"/>
      <c r="NC50" s="344"/>
      <c r="ND50" s="344"/>
      <c r="NE50" s="344"/>
      <c r="NF50" s="344"/>
      <c r="NG50" s="344"/>
      <c r="NH50" s="344"/>
      <c r="NI50" s="344"/>
      <c r="NJ50" s="344"/>
      <c r="NK50" s="344"/>
      <c r="NL50" s="344"/>
      <c r="NM50" s="344"/>
      <c r="NN50" s="344"/>
      <c r="NO50" s="344"/>
      <c r="NP50" s="344"/>
      <c r="NQ50" s="344"/>
      <c r="NR50" s="344"/>
      <c r="NS50" s="344"/>
      <c r="NT50" s="344"/>
      <c r="NU50" s="344"/>
      <c r="NV50" s="344"/>
      <c r="NW50" s="344"/>
      <c r="NX50" s="344"/>
      <c r="NY50" s="344"/>
      <c r="NZ50" s="344"/>
      <c r="OA50" s="344"/>
      <c r="OB50" s="344"/>
      <c r="OC50" s="344"/>
      <c r="OD50" s="344"/>
      <c r="OE50" s="344"/>
      <c r="OF50" s="344"/>
      <c r="OG50" s="344"/>
      <c r="OH50" s="344"/>
      <c r="OI50" s="344"/>
      <c r="OJ50" s="344"/>
      <c r="OK50" s="344"/>
      <c r="OL50" s="344"/>
      <c r="OM50" s="344"/>
      <c r="ON50" s="344"/>
      <c r="OO50" s="344"/>
      <c r="OP50" s="344"/>
      <c r="OQ50" s="344"/>
      <c r="OR50" s="344"/>
      <c r="OS50" s="344"/>
      <c r="OT50" s="344"/>
      <c r="OU50" s="344"/>
      <c r="OV50" s="344"/>
      <c r="OW50" s="344"/>
      <c r="OX50" s="344"/>
      <c r="OY50" s="344"/>
      <c r="OZ50" s="344"/>
      <c r="PA50" s="344"/>
      <c r="PB50" s="344"/>
      <c r="PC50" s="344"/>
      <c r="PD50" s="344"/>
      <c r="PE50" s="344"/>
      <c r="PF50" s="344"/>
      <c r="PG50" s="344"/>
      <c r="PH50" s="344"/>
      <c r="PI50" s="344"/>
      <c r="PJ50" s="344"/>
      <c r="PK50" s="344"/>
      <c r="PL50" s="344"/>
      <c r="PM50" s="344"/>
      <c r="PN50" s="344"/>
      <c r="PO50" s="344"/>
      <c r="PP50" s="344"/>
      <c r="PQ50" s="344"/>
      <c r="PR50" s="344"/>
      <c r="PS50" s="344"/>
      <c r="PT50" s="344"/>
      <c r="PU50" s="344"/>
      <c r="PV50" s="344"/>
      <c r="PW50" s="344"/>
      <c r="PX50" s="344"/>
      <c r="PY50" s="344"/>
      <c r="PZ50" s="344"/>
      <c r="QA50" s="344"/>
      <c r="QB50" s="344"/>
      <c r="QC50" s="344"/>
      <c r="QD50" s="344"/>
      <c r="QE50" s="344"/>
      <c r="QF50" s="344"/>
      <c r="QG50" s="344"/>
      <c r="QH50" s="344"/>
      <c r="QI50" s="344"/>
      <c r="QJ50" s="344"/>
      <c r="QK50" s="344"/>
      <c r="QL50" s="344"/>
      <c r="QM50" s="344"/>
      <c r="QN50" s="344"/>
      <c r="QO50" s="344"/>
      <c r="QP50" s="344"/>
      <c r="QQ50" s="344"/>
      <c r="QR50" s="344"/>
      <c r="QS50" s="344"/>
      <c r="QT50" s="344"/>
      <c r="QU50" s="344"/>
      <c r="QV50" s="344"/>
      <c r="QW50" s="344"/>
      <c r="QX50" s="344"/>
      <c r="QY50" s="344"/>
      <c r="QZ50" s="344"/>
      <c r="RA50" s="344"/>
      <c r="RB50" s="344"/>
      <c r="RC50" s="344"/>
      <c r="RD50" s="344"/>
      <c r="RE50" s="344"/>
      <c r="RF50" s="344"/>
      <c r="RG50" s="344"/>
      <c r="RH50" s="344"/>
      <c r="RI50" s="344"/>
      <c r="RJ50" s="344"/>
      <c r="RK50" s="344"/>
      <c r="RL50" s="344"/>
      <c r="RM50" s="344"/>
      <c r="RN50" s="344"/>
      <c r="RO50" s="344"/>
      <c r="RP50" s="344"/>
      <c r="RQ50" s="344"/>
      <c r="RR50" s="344"/>
      <c r="RS50" s="344"/>
      <c r="RT50" s="344"/>
      <c r="RU50" s="344"/>
      <c r="RV50" s="344"/>
      <c r="RW50" s="344"/>
      <c r="RX50" s="344"/>
      <c r="RY50" s="344"/>
      <c r="RZ50" s="344"/>
      <c r="SA50" s="344"/>
      <c r="SB50" s="344"/>
      <c r="SC50" s="344"/>
      <c r="SD50" s="344"/>
      <c r="SE50" s="344"/>
      <c r="SF50" s="344"/>
      <c r="SG50" s="344"/>
      <c r="SH50" s="344"/>
      <c r="SI50" s="344"/>
      <c r="SJ50" s="344"/>
      <c r="SK50" s="344"/>
      <c r="SL50" s="344"/>
      <c r="SM50" s="344"/>
      <c r="SN50" s="344"/>
      <c r="SO50" s="344"/>
      <c r="SP50" s="344"/>
      <c r="SQ50" s="344"/>
      <c r="SR50" s="344"/>
      <c r="SS50" s="344"/>
      <c r="ST50" s="344"/>
      <c r="SU50" s="344"/>
      <c r="SV50" s="344"/>
      <c r="SW50" s="344"/>
      <c r="SX50" s="344"/>
      <c r="SY50" s="344"/>
      <c r="SZ50" s="344"/>
      <c r="TA50" s="344"/>
      <c r="TB50" s="344"/>
      <c r="TC50" s="344"/>
    </row>
    <row r="51" spans="1:523" s="304" customFormat="1" ht="15.75">
      <c r="A51" s="430"/>
      <c r="B51" s="417"/>
      <c r="C51" s="418"/>
      <c r="D51" s="418"/>
      <c r="E51" s="431"/>
      <c r="F51" s="431"/>
      <c r="G51" s="432"/>
      <c r="H51" s="418"/>
      <c r="I51" s="418"/>
      <c r="J51" s="418"/>
      <c r="K51" s="423"/>
      <c r="L51" s="414"/>
      <c r="M51" s="2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 s="344"/>
      <c r="FT51" s="344"/>
      <c r="FU51" s="344"/>
      <c r="FV51" s="344"/>
      <c r="FW51" s="344"/>
      <c r="FX51" s="344"/>
      <c r="FY51" s="344"/>
      <c r="FZ51" s="344"/>
      <c r="GA51" s="344"/>
      <c r="GB51" s="344"/>
      <c r="GC51" s="344"/>
      <c r="GD51" s="344"/>
      <c r="GE51" s="344"/>
      <c r="GF51" s="344"/>
      <c r="GG51" s="344"/>
      <c r="GH51" s="344"/>
      <c r="GI51" s="344"/>
      <c r="GJ51" s="344"/>
      <c r="GK51" s="344"/>
      <c r="GL51" s="344"/>
      <c r="GM51" s="344"/>
      <c r="GN51" s="344"/>
      <c r="GO51" s="344"/>
      <c r="GP51" s="344"/>
      <c r="GQ51" s="344"/>
      <c r="GR51" s="344"/>
      <c r="GS51" s="344"/>
      <c r="GT51" s="344"/>
      <c r="GU51" s="344"/>
      <c r="GV51" s="344"/>
      <c r="GW51" s="344"/>
      <c r="GX51" s="344"/>
      <c r="GY51" s="344"/>
      <c r="GZ51" s="344"/>
      <c r="HA51" s="344"/>
      <c r="HB51" s="344"/>
      <c r="HC51" s="344"/>
      <c r="HD51" s="344"/>
      <c r="HE51" s="344"/>
      <c r="HF51" s="344"/>
      <c r="HG51" s="344"/>
      <c r="HH51" s="344"/>
      <c r="HI51" s="344"/>
      <c r="HJ51" s="344"/>
      <c r="HK51" s="344"/>
      <c r="HL51" s="344"/>
      <c r="HM51" s="344"/>
      <c r="HN51" s="344"/>
      <c r="HO51" s="344"/>
      <c r="HP51" s="344"/>
      <c r="HQ51" s="344"/>
      <c r="HR51" s="344"/>
      <c r="HS51" s="344"/>
      <c r="HT51" s="344"/>
      <c r="HU51" s="344"/>
      <c r="HV51" s="344"/>
      <c r="HW51" s="344"/>
      <c r="HX51" s="344"/>
      <c r="HY51" s="344"/>
      <c r="HZ51" s="344"/>
      <c r="IA51" s="344"/>
      <c r="IB51" s="344"/>
      <c r="IC51" s="344"/>
      <c r="ID51" s="344"/>
      <c r="IE51" s="344"/>
      <c r="IF51" s="344"/>
      <c r="IG51" s="344"/>
      <c r="IH51" s="344"/>
      <c r="II51" s="344"/>
      <c r="IJ51" s="344"/>
      <c r="IK51" s="344"/>
      <c r="IL51" s="344"/>
      <c r="IM51" s="344"/>
      <c r="IN51" s="344"/>
      <c r="IO51" s="344"/>
      <c r="IP51" s="344"/>
      <c r="IQ51" s="344"/>
      <c r="IR51" s="344"/>
      <c r="IS51" s="344"/>
      <c r="IT51" s="344"/>
      <c r="IU51" s="344"/>
      <c r="IV51" s="344"/>
      <c r="IW51" s="344"/>
      <c r="IX51" s="344"/>
      <c r="IY51" s="344"/>
      <c r="IZ51" s="344"/>
      <c r="JA51" s="344"/>
      <c r="JB51" s="344"/>
      <c r="JC51" s="344"/>
      <c r="JD51" s="344"/>
      <c r="JE51" s="344"/>
      <c r="JF51" s="344"/>
      <c r="JG51" s="344"/>
      <c r="JH51" s="344"/>
      <c r="JI51" s="344"/>
      <c r="JJ51" s="344"/>
      <c r="JK51" s="344"/>
      <c r="JL51" s="344"/>
      <c r="JM51" s="344"/>
      <c r="JN51" s="344"/>
      <c r="JO51" s="344"/>
      <c r="JP51" s="344"/>
      <c r="JQ51" s="344"/>
      <c r="JR51" s="344"/>
      <c r="JS51" s="344"/>
      <c r="JT51" s="344"/>
      <c r="JU51" s="344"/>
      <c r="JV51" s="344"/>
      <c r="JW51" s="344"/>
      <c r="JX51" s="344"/>
      <c r="JY51" s="344"/>
      <c r="JZ51" s="344"/>
      <c r="KA51" s="344"/>
      <c r="KB51" s="344"/>
      <c r="KC51" s="344"/>
      <c r="KD51" s="344"/>
      <c r="KE51" s="344"/>
      <c r="KF51" s="344"/>
      <c r="KG51" s="344"/>
      <c r="KH51" s="344"/>
      <c r="KI51" s="344"/>
      <c r="KJ51" s="344"/>
      <c r="KK51" s="344"/>
      <c r="KL51" s="344"/>
      <c r="KM51" s="344"/>
      <c r="KN51" s="344"/>
      <c r="KO51" s="344"/>
      <c r="KP51" s="344"/>
      <c r="KQ51" s="344"/>
      <c r="KR51" s="344"/>
      <c r="KS51" s="344"/>
      <c r="KT51" s="344"/>
      <c r="KU51" s="344"/>
      <c r="KV51" s="344"/>
      <c r="KW51" s="344"/>
      <c r="KX51" s="344"/>
      <c r="KY51" s="344"/>
      <c r="KZ51" s="344"/>
      <c r="LA51" s="344"/>
      <c r="LB51" s="344"/>
      <c r="LC51" s="344"/>
      <c r="LD51" s="344"/>
      <c r="LE51" s="344"/>
      <c r="LF51" s="344"/>
      <c r="LG51" s="344"/>
      <c r="LH51" s="344"/>
      <c r="LI51" s="344"/>
      <c r="LJ51" s="344"/>
      <c r="LK51" s="344"/>
      <c r="LL51" s="344"/>
      <c r="LM51" s="344"/>
      <c r="LN51" s="344"/>
      <c r="LO51" s="344"/>
      <c r="LP51" s="344"/>
      <c r="LQ51" s="344"/>
      <c r="LR51" s="344"/>
      <c r="LS51" s="344"/>
      <c r="LT51" s="344"/>
      <c r="LU51" s="344"/>
      <c r="LV51" s="344"/>
      <c r="LW51" s="344"/>
      <c r="LX51" s="344"/>
      <c r="LY51" s="344"/>
      <c r="LZ51" s="344"/>
      <c r="MA51" s="344"/>
      <c r="MB51" s="344"/>
      <c r="MC51" s="344"/>
      <c r="MD51" s="344"/>
      <c r="ME51" s="344"/>
      <c r="MF51" s="344"/>
      <c r="MG51" s="344"/>
      <c r="MH51" s="344"/>
      <c r="MI51" s="344"/>
      <c r="MJ51" s="344"/>
      <c r="MK51" s="344"/>
      <c r="ML51" s="344"/>
      <c r="MM51" s="344"/>
      <c r="MN51" s="344"/>
      <c r="MO51" s="344"/>
      <c r="MP51" s="344"/>
      <c r="MQ51" s="344"/>
      <c r="MR51" s="344"/>
      <c r="MS51" s="344"/>
      <c r="MT51" s="344"/>
      <c r="MU51" s="344"/>
      <c r="MV51" s="344"/>
      <c r="MW51" s="344"/>
      <c r="MX51" s="344"/>
      <c r="MY51" s="344"/>
      <c r="MZ51" s="344"/>
      <c r="NA51" s="344"/>
      <c r="NB51" s="344"/>
      <c r="NC51" s="344"/>
      <c r="ND51" s="344"/>
      <c r="NE51" s="344"/>
      <c r="NF51" s="344"/>
      <c r="NG51" s="344"/>
      <c r="NH51" s="344"/>
      <c r="NI51" s="344"/>
      <c r="NJ51" s="344"/>
      <c r="NK51" s="344"/>
      <c r="NL51" s="344"/>
      <c r="NM51" s="344"/>
      <c r="NN51" s="344"/>
      <c r="NO51" s="344"/>
      <c r="NP51" s="344"/>
      <c r="NQ51" s="344"/>
      <c r="NR51" s="344"/>
      <c r="NS51" s="344"/>
      <c r="NT51" s="344"/>
      <c r="NU51" s="344"/>
      <c r="NV51" s="344"/>
      <c r="NW51" s="344"/>
      <c r="NX51" s="344"/>
      <c r="NY51" s="344"/>
      <c r="NZ51" s="344"/>
      <c r="OA51" s="344"/>
      <c r="OB51" s="344"/>
      <c r="OC51" s="344"/>
      <c r="OD51" s="344"/>
      <c r="OE51" s="344"/>
      <c r="OF51" s="344"/>
      <c r="OG51" s="344"/>
      <c r="OH51" s="344"/>
      <c r="OI51" s="344"/>
      <c r="OJ51" s="344"/>
      <c r="OK51" s="344"/>
      <c r="OL51" s="344"/>
      <c r="OM51" s="344"/>
      <c r="ON51" s="344"/>
      <c r="OO51" s="344"/>
      <c r="OP51" s="344"/>
      <c r="OQ51" s="344"/>
      <c r="OR51" s="344"/>
      <c r="OS51" s="344"/>
      <c r="OT51" s="344"/>
      <c r="OU51" s="344"/>
      <c r="OV51" s="344"/>
      <c r="OW51" s="344"/>
      <c r="OX51" s="344"/>
      <c r="OY51" s="344"/>
      <c r="OZ51" s="344"/>
      <c r="PA51" s="344"/>
      <c r="PB51" s="344"/>
      <c r="PC51" s="344"/>
      <c r="PD51" s="344"/>
      <c r="PE51" s="344"/>
      <c r="PF51" s="344"/>
      <c r="PG51" s="344"/>
      <c r="PH51" s="344"/>
      <c r="PI51" s="344"/>
      <c r="PJ51" s="344"/>
      <c r="PK51" s="344"/>
      <c r="PL51" s="344"/>
      <c r="PM51" s="344"/>
      <c r="PN51" s="344"/>
      <c r="PO51" s="344"/>
      <c r="PP51" s="344"/>
      <c r="PQ51" s="344"/>
      <c r="PR51" s="344"/>
      <c r="PS51" s="344"/>
      <c r="PT51" s="344"/>
      <c r="PU51" s="344"/>
      <c r="PV51" s="344"/>
      <c r="PW51" s="344"/>
      <c r="PX51" s="344"/>
      <c r="PY51" s="344"/>
      <c r="PZ51" s="344"/>
      <c r="QA51" s="344"/>
      <c r="QB51" s="344"/>
      <c r="QC51" s="344"/>
      <c r="QD51" s="344"/>
      <c r="QE51" s="344"/>
      <c r="QF51" s="344"/>
      <c r="QG51" s="344"/>
      <c r="QH51" s="344"/>
      <c r="QI51" s="344"/>
      <c r="QJ51" s="344"/>
      <c r="QK51" s="344"/>
      <c r="QL51" s="344"/>
      <c r="QM51" s="344"/>
      <c r="QN51" s="344"/>
      <c r="QO51" s="344"/>
      <c r="QP51" s="344"/>
      <c r="QQ51" s="344"/>
      <c r="QR51" s="344"/>
      <c r="QS51" s="344"/>
      <c r="QT51" s="344"/>
      <c r="QU51" s="344"/>
      <c r="QV51" s="344"/>
      <c r="QW51" s="344"/>
      <c r="QX51" s="344"/>
      <c r="QY51" s="344"/>
      <c r="QZ51" s="344"/>
      <c r="RA51" s="344"/>
      <c r="RB51" s="344"/>
      <c r="RC51" s="344"/>
      <c r="RD51" s="344"/>
      <c r="RE51" s="344"/>
      <c r="RF51" s="344"/>
      <c r="RG51" s="344"/>
      <c r="RH51" s="344"/>
      <c r="RI51" s="344"/>
      <c r="RJ51" s="344"/>
      <c r="RK51" s="344"/>
      <c r="RL51" s="344"/>
      <c r="RM51" s="344"/>
      <c r="RN51" s="344"/>
      <c r="RO51" s="344"/>
      <c r="RP51" s="344"/>
      <c r="RQ51" s="344"/>
      <c r="RR51" s="344"/>
      <c r="RS51" s="344"/>
      <c r="RT51" s="344"/>
      <c r="RU51" s="344"/>
      <c r="RV51" s="344"/>
      <c r="RW51" s="344"/>
      <c r="RX51" s="344"/>
      <c r="RY51" s="344"/>
      <c r="RZ51" s="344"/>
      <c r="SA51" s="344"/>
      <c r="SB51" s="344"/>
      <c r="SC51" s="344"/>
      <c r="SD51" s="344"/>
      <c r="SE51" s="344"/>
      <c r="SF51" s="344"/>
      <c r="SG51" s="344"/>
      <c r="SH51" s="344"/>
      <c r="SI51" s="344"/>
      <c r="SJ51" s="344"/>
      <c r="SK51" s="344"/>
      <c r="SL51" s="344"/>
      <c r="SM51" s="344"/>
      <c r="SN51" s="344"/>
      <c r="SO51" s="344"/>
      <c r="SP51" s="344"/>
      <c r="SQ51" s="344"/>
      <c r="SR51" s="344"/>
      <c r="SS51" s="344"/>
      <c r="ST51" s="344"/>
      <c r="SU51" s="344"/>
      <c r="SV51" s="344"/>
      <c r="SW51" s="344"/>
      <c r="SX51" s="344"/>
      <c r="SY51" s="344"/>
      <c r="SZ51" s="344"/>
      <c r="TA51" s="344"/>
      <c r="TB51" s="344"/>
      <c r="TC51" s="344"/>
    </row>
    <row r="52" spans="1:523" s="304" customFormat="1" ht="15.75">
      <c r="A52" s="430"/>
      <c r="B52" s="417"/>
      <c r="C52" s="420"/>
      <c r="D52" s="425"/>
      <c r="E52" s="431"/>
      <c r="F52" s="431"/>
      <c r="G52" s="432"/>
      <c r="H52" s="418"/>
      <c r="I52" s="418"/>
      <c r="J52" s="418"/>
      <c r="K52" s="424"/>
      <c r="L52" s="414"/>
      <c r="M52" s="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 s="344"/>
      <c r="FT52" s="344"/>
      <c r="FU52" s="344"/>
      <c r="FV52" s="344"/>
      <c r="FW52" s="344"/>
      <c r="FX52" s="344"/>
      <c r="FY52" s="344"/>
      <c r="FZ52" s="344"/>
      <c r="GA52" s="344"/>
      <c r="GB52" s="344"/>
      <c r="GC52" s="344"/>
      <c r="GD52" s="344"/>
      <c r="GE52" s="344"/>
      <c r="GF52" s="344"/>
      <c r="GG52" s="344"/>
      <c r="GH52" s="344"/>
      <c r="GI52" s="344"/>
      <c r="GJ52" s="344"/>
      <c r="GK52" s="344"/>
      <c r="GL52" s="344"/>
      <c r="GM52" s="344"/>
      <c r="GN52" s="344"/>
      <c r="GO52" s="344"/>
      <c r="GP52" s="344"/>
      <c r="GQ52" s="344"/>
      <c r="GR52" s="344"/>
      <c r="GS52" s="344"/>
      <c r="GT52" s="344"/>
      <c r="GU52" s="344"/>
      <c r="GV52" s="344"/>
      <c r="GW52" s="344"/>
      <c r="GX52" s="344"/>
      <c r="GY52" s="344"/>
      <c r="GZ52" s="344"/>
      <c r="HA52" s="344"/>
      <c r="HB52" s="344"/>
      <c r="HC52" s="344"/>
      <c r="HD52" s="344"/>
      <c r="HE52" s="344"/>
      <c r="HF52" s="344"/>
      <c r="HG52" s="344"/>
      <c r="HH52" s="344"/>
      <c r="HI52" s="344"/>
      <c r="HJ52" s="344"/>
      <c r="HK52" s="344"/>
      <c r="HL52" s="344"/>
      <c r="HM52" s="344"/>
      <c r="HN52" s="344"/>
      <c r="HO52" s="344"/>
      <c r="HP52" s="344"/>
      <c r="HQ52" s="344"/>
      <c r="HR52" s="344"/>
      <c r="HS52" s="344"/>
      <c r="HT52" s="344"/>
      <c r="HU52" s="344"/>
      <c r="HV52" s="344"/>
      <c r="HW52" s="344"/>
      <c r="HX52" s="344"/>
      <c r="HY52" s="344"/>
      <c r="HZ52" s="344"/>
      <c r="IA52" s="344"/>
      <c r="IB52" s="344"/>
      <c r="IC52" s="344"/>
      <c r="ID52" s="344"/>
      <c r="IE52" s="344"/>
      <c r="IF52" s="344"/>
      <c r="IG52" s="344"/>
      <c r="IH52" s="344"/>
      <c r="II52" s="344"/>
      <c r="IJ52" s="344"/>
      <c r="IK52" s="344"/>
      <c r="IL52" s="344"/>
      <c r="IM52" s="344"/>
      <c r="IN52" s="344"/>
      <c r="IO52" s="344"/>
      <c r="IP52" s="344"/>
      <c r="IQ52" s="344"/>
      <c r="IR52" s="344"/>
      <c r="IS52" s="344"/>
      <c r="IT52" s="344"/>
      <c r="IU52" s="344"/>
      <c r="IV52" s="344"/>
      <c r="IW52" s="344"/>
      <c r="IX52" s="344"/>
      <c r="IY52" s="344"/>
      <c r="IZ52" s="344"/>
      <c r="JA52" s="344"/>
      <c r="JB52" s="344"/>
      <c r="JC52" s="344"/>
      <c r="JD52" s="344"/>
      <c r="JE52" s="344"/>
      <c r="JF52" s="344"/>
      <c r="JG52" s="344"/>
      <c r="JH52" s="344"/>
      <c r="JI52" s="344"/>
      <c r="JJ52" s="344"/>
      <c r="JK52" s="344"/>
      <c r="JL52" s="344"/>
      <c r="JM52" s="344"/>
      <c r="JN52" s="344"/>
      <c r="JO52" s="344"/>
      <c r="JP52" s="344"/>
      <c r="JQ52" s="344"/>
      <c r="JR52" s="344"/>
      <c r="JS52" s="344"/>
      <c r="JT52" s="344"/>
      <c r="JU52" s="344"/>
      <c r="JV52" s="344"/>
      <c r="JW52" s="344"/>
      <c r="JX52" s="344"/>
      <c r="JY52" s="344"/>
      <c r="JZ52" s="344"/>
      <c r="KA52" s="344"/>
      <c r="KB52" s="344"/>
      <c r="KC52" s="344"/>
      <c r="KD52" s="344"/>
      <c r="KE52" s="344"/>
      <c r="KF52" s="344"/>
      <c r="KG52" s="344"/>
      <c r="KH52" s="344"/>
      <c r="KI52" s="344"/>
      <c r="KJ52" s="344"/>
      <c r="KK52" s="344"/>
      <c r="KL52" s="344"/>
      <c r="KM52" s="344"/>
      <c r="KN52" s="344"/>
      <c r="KO52" s="344"/>
      <c r="KP52" s="344"/>
      <c r="KQ52" s="344"/>
      <c r="KR52" s="344"/>
      <c r="KS52" s="344"/>
      <c r="KT52" s="344"/>
      <c r="KU52" s="344"/>
      <c r="KV52" s="344"/>
      <c r="KW52" s="344"/>
      <c r="KX52" s="344"/>
      <c r="KY52" s="344"/>
      <c r="KZ52" s="344"/>
      <c r="LA52" s="344"/>
      <c r="LB52" s="344"/>
      <c r="LC52" s="344"/>
      <c r="LD52" s="344"/>
      <c r="LE52" s="344"/>
      <c r="LF52" s="344"/>
      <c r="LG52" s="344"/>
      <c r="LH52" s="344"/>
      <c r="LI52" s="344"/>
      <c r="LJ52" s="344"/>
      <c r="LK52" s="344"/>
      <c r="LL52" s="344"/>
      <c r="LM52" s="344"/>
      <c r="LN52" s="344"/>
      <c r="LO52" s="344"/>
      <c r="LP52" s="344"/>
      <c r="LQ52" s="344"/>
      <c r="LR52" s="344"/>
      <c r="LS52" s="344"/>
      <c r="LT52" s="344"/>
      <c r="LU52" s="344"/>
      <c r="LV52" s="344"/>
      <c r="LW52" s="344"/>
      <c r="LX52" s="344"/>
      <c r="LY52" s="344"/>
      <c r="LZ52" s="344"/>
      <c r="MA52" s="344"/>
      <c r="MB52" s="344"/>
      <c r="MC52" s="344"/>
      <c r="MD52" s="344"/>
      <c r="ME52" s="344"/>
      <c r="MF52" s="344"/>
      <c r="MG52" s="344"/>
      <c r="MH52" s="344"/>
      <c r="MI52" s="344"/>
      <c r="MJ52" s="344"/>
      <c r="MK52" s="344"/>
      <c r="ML52" s="344"/>
      <c r="MM52" s="344"/>
      <c r="MN52" s="344"/>
      <c r="MO52" s="344"/>
      <c r="MP52" s="344"/>
      <c r="MQ52" s="344"/>
      <c r="MR52" s="344"/>
      <c r="MS52" s="344"/>
      <c r="MT52" s="344"/>
      <c r="MU52" s="344"/>
      <c r="MV52" s="344"/>
      <c r="MW52" s="344"/>
      <c r="MX52" s="344"/>
      <c r="MY52" s="344"/>
      <c r="MZ52" s="344"/>
      <c r="NA52" s="344"/>
      <c r="NB52" s="344"/>
      <c r="NC52" s="344"/>
      <c r="ND52" s="344"/>
      <c r="NE52" s="344"/>
      <c r="NF52" s="344"/>
      <c r="NG52" s="344"/>
      <c r="NH52" s="344"/>
      <c r="NI52" s="344"/>
      <c r="NJ52" s="344"/>
      <c r="NK52" s="344"/>
      <c r="NL52" s="344"/>
      <c r="NM52" s="344"/>
      <c r="NN52" s="344"/>
      <c r="NO52" s="344"/>
      <c r="NP52" s="344"/>
      <c r="NQ52" s="344"/>
      <c r="NR52" s="344"/>
      <c r="NS52" s="344"/>
      <c r="NT52" s="344"/>
      <c r="NU52" s="344"/>
      <c r="NV52" s="344"/>
      <c r="NW52" s="344"/>
      <c r="NX52" s="344"/>
      <c r="NY52" s="344"/>
      <c r="NZ52" s="344"/>
      <c r="OA52" s="344"/>
      <c r="OB52" s="344"/>
      <c r="OC52" s="344"/>
      <c r="OD52" s="344"/>
      <c r="OE52" s="344"/>
      <c r="OF52" s="344"/>
      <c r="OG52" s="344"/>
      <c r="OH52" s="344"/>
      <c r="OI52" s="344"/>
      <c r="OJ52" s="344"/>
      <c r="OK52" s="344"/>
      <c r="OL52" s="344"/>
      <c r="OM52" s="344"/>
      <c r="ON52" s="344"/>
      <c r="OO52" s="344"/>
      <c r="OP52" s="344"/>
      <c r="OQ52" s="344"/>
      <c r="OR52" s="344"/>
      <c r="OS52" s="344"/>
      <c r="OT52" s="344"/>
      <c r="OU52" s="344"/>
      <c r="OV52" s="344"/>
      <c r="OW52" s="344"/>
      <c r="OX52" s="344"/>
      <c r="OY52" s="344"/>
      <c r="OZ52" s="344"/>
      <c r="PA52" s="344"/>
      <c r="PB52" s="344"/>
      <c r="PC52" s="344"/>
      <c r="PD52" s="344"/>
      <c r="PE52" s="344"/>
      <c r="PF52" s="344"/>
      <c r="PG52" s="344"/>
      <c r="PH52" s="344"/>
      <c r="PI52" s="344"/>
      <c r="PJ52" s="344"/>
      <c r="PK52" s="344"/>
      <c r="PL52" s="344"/>
      <c r="PM52" s="344"/>
      <c r="PN52" s="344"/>
      <c r="PO52" s="344"/>
      <c r="PP52" s="344"/>
      <c r="PQ52" s="344"/>
      <c r="PR52" s="344"/>
      <c r="PS52" s="344"/>
      <c r="PT52" s="344"/>
      <c r="PU52" s="344"/>
      <c r="PV52" s="344"/>
      <c r="PW52" s="344"/>
      <c r="PX52" s="344"/>
      <c r="PY52" s="344"/>
      <c r="PZ52" s="344"/>
      <c r="QA52" s="344"/>
      <c r="QB52" s="344"/>
      <c r="QC52" s="344"/>
      <c r="QD52" s="344"/>
      <c r="QE52" s="344"/>
      <c r="QF52" s="344"/>
      <c r="QG52" s="344"/>
      <c r="QH52" s="344"/>
      <c r="QI52" s="344"/>
      <c r="QJ52" s="344"/>
      <c r="QK52" s="344"/>
      <c r="QL52" s="344"/>
      <c r="QM52" s="344"/>
      <c r="QN52" s="344"/>
      <c r="QO52" s="344"/>
      <c r="QP52" s="344"/>
      <c r="QQ52" s="344"/>
      <c r="QR52" s="344"/>
      <c r="QS52" s="344"/>
      <c r="QT52" s="344"/>
      <c r="QU52" s="344"/>
      <c r="QV52" s="344"/>
      <c r="QW52" s="344"/>
      <c r="QX52" s="344"/>
      <c r="QY52" s="344"/>
      <c r="QZ52" s="344"/>
      <c r="RA52" s="344"/>
      <c r="RB52" s="344"/>
      <c r="RC52" s="344"/>
      <c r="RD52" s="344"/>
      <c r="RE52" s="344"/>
      <c r="RF52" s="344"/>
      <c r="RG52" s="344"/>
      <c r="RH52" s="344"/>
      <c r="RI52" s="344"/>
      <c r="RJ52" s="344"/>
      <c r="RK52" s="344"/>
      <c r="RL52" s="344"/>
      <c r="RM52" s="344"/>
      <c r="RN52" s="344"/>
      <c r="RO52" s="344"/>
      <c r="RP52" s="344"/>
      <c r="RQ52" s="344"/>
      <c r="RR52" s="344"/>
      <c r="RS52" s="344"/>
      <c r="RT52" s="344"/>
      <c r="RU52" s="344"/>
      <c r="RV52" s="344"/>
      <c r="RW52" s="344"/>
      <c r="RX52" s="344"/>
      <c r="RY52" s="344"/>
      <c r="RZ52" s="344"/>
      <c r="SA52" s="344"/>
      <c r="SB52" s="344"/>
      <c r="SC52" s="344"/>
      <c r="SD52" s="344"/>
      <c r="SE52" s="344"/>
      <c r="SF52" s="344"/>
      <c r="SG52" s="344"/>
      <c r="SH52" s="344"/>
      <c r="SI52" s="344"/>
      <c r="SJ52" s="344"/>
      <c r="SK52" s="344"/>
      <c r="SL52" s="344"/>
      <c r="SM52" s="344"/>
      <c r="SN52" s="344"/>
      <c r="SO52" s="344"/>
      <c r="SP52" s="344"/>
      <c r="SQ52" s="344"/>
      <c r="SR52" s="344"/>
      <c r="SS52" s="344"/>
      <c r="ST52" s="344"/>
      <c r="SU52" s="344"/>
      <c r="SV52" s="344"/>
      <c r="SW52" s="344"/>
      <c r="SX52" s="344"/>
      <c r="SY52" s="344"/>
      <c r="SZ52" s="344"/>
      <c r="TA52" s="344"/>
      <c r="TB52" s="344"/>
      <c r="TC52" s="344"/>
    </row>
    <row r="53" spans="1:523" s="304" customFormat="1" ht="15.75">
      <c r="A53" s="430"/>
      <c r="B53" s="417"/>
      <c r="C53" s="420"/>
      <c r="D53" s="420"/>
      <c r="E53" s="433"/>
      <c r="F53" s="431"/>
      <c r="G53" s="432"/>
      <c r="H53" s="418"/>
      <c r="I53" s="418"/>
      <c r="J53" s="418"/>
      <c r="K53" s="423"/>
      <c r="L53" s="414"/>
      <c r="M53" s="2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 s="344"/>
      <c r="FT53" s="344"/>
      <c r="FU53" s="344"/>
      <c r="FV53" s="344"/>
      <c r="FW53" s="344"/>
      <c r="FX53" s="344"/>
      <c r="FY53" s="344"/>
      <c r="FZ53" s="344"/>
      <c r="GA53" s="344"/>
      <c r="GB53" s="344"/>
      <c r="GC53" s="344"/>
      <c r="GD53" s="344"/>
      <c r="GE53" s="344"/>
      <c r="GF53" s="344"/>
      <c r="GG53" s="344"/>
      <c r="GH53" s="344"/>
      <c r="GI53" s="344"/>
      <c r="GJ53" s="344"/>
      <c r="GK53" s="344"/>
      <c r="GL53" s="344"/>
      <c r="GM53" s="344"/>
      <c r="GN53" s="344"/>
      <c r="GO53" s="344"/>
      <c r="GP53" s="344"/>
      <c r="GQ53" s="344"/>
      <c r="GR53" s="344"/>
      <c r="GS53" s="344"/>
      <c r="GT53" s="344"/>
      <c r="GU53" s="344"/>
      <c r="GV53" s="344"/>
      <c r="GW53" s="344"/>
      <c r="GX53" s="344"/>
      <c r="GY53" s="344"/>
      <c r="GZ53" s="344"/>
      <c r="HA53" s="344"/>
      <c r="HB53" s="344"/>
      <c r="HC53" s="344"/>
      <c r="HD53" s="344"/>
      <c r="HE53" s="344"/>
      <c r="HF53" s="344"/>
      <c r="HG53" s="344"/>
      <c r="HH53" s="344"/>
      <c r="HI53" s="344"/>
      <c r="HJ53" s="344"/>
      <c r="HK53" s="344"/>
      <c r="HL53" s="344"/>
      <c r="HM53" s="344"/>
      <c r="HN53" s="344"/>
      <c r="HO53" s="344"/>
      <c r="HP53" s="344"/>
      <c r="HQ53" s="344"/>
      <c r="HR53" s="344"/>
      <c r="HS53" s="344"/>
      <c r="HT53" s="344"/>
      <c r="HU53" s="344"/>
      <c r="HV53" s="344"/>
      <c r="HW53" s="344"/>
      <c r="HX53" s="344"/>
      <c r="HY53" s="344"/>
      <c r="HZ53" s="344"/>
      <c r="IA53" s="344"/>
      <c r="IB53" s="344"/>
      <c r="IC53" s="344"/>
      <c r="ID53" s="344"/>
      <c r="IE53" s="344"/>
      <c r="IF53" s="344"/>
      <c r="IG53" s="344"/>
      <c r="IH53" s="344"/>
      <c r="II53" s="344"/>
      <c r="IJ53" s="344"/>
      <c r="IK53" s="344"/>
      <c r="IL53" s="344"/>
      <c r="IM53" s="344"/>
      <c r="IN53" s="344"/>
      <c r="IO53" s="344"/>
      <c r="IP53" s="344"/>
      <c r="IQ53" s="344"/>
      <c r="IR53" s="344"/>
      <c r="IS53" s="344"/>
      <c r="IT53" s="344"/>
      <c r="IU53" s="344"/>
      <c r="IV53" s="344"/>
      <c r="IW53" s="344"/>
      <c r="IX53" s="344"/>
      <c r="IY53" s="344"/>
      <c r="IZ53" s="344"/>
      <c r="JA53" s="344"/>
      <c r="JB53" s="344"/>
      <c r="JC53" s="344"/>
      <c r="JD53" s="344"/>
      <c r="JE53" s="344"/>
      <c r="JF53" s="344"/>
      <c r="JG53" s="344"/>
      <c r="JH53" s="344"/>
      <c r="JI53" s="344"/>
      <c r="JJ53" s="344"/>
      <c r="JK53" s="344"/>
      <c r="JL53" s="344"/>
      <c r="JM53" s="344"/>
      <c r="JN53" s="344"/>
      <c r="JO53" s="344"/>
      <c r="JP53" s="344"/>
      <c r="JQ53" s="344"/>
      <c r="JR53" s="344"/>
      <c r="JS53" s="344"/>
      <c r="JT53" s="344"/>
      <c r="JU53" s="344"/>
      <c r="JV53" s="344"/>
      <c r="JW53" s="344"/>
      <c r="JX53" s="344"/>
      <c r="JY53" s="344"/>
      <c r="JZ53" s="344"/>
      <c r="KA53" s="344"/>
      <c r="KB53" s="344"/>
      <c r="KC53" s="344"/>
      <c r="KD53" s="344"/>
      <c r="KE53" s="344"/>
      <c r="KF53" s="344"/>
      <c r="KG53" s="344"/>
      <c r="KH53" s="344"/>
      <c r="KI53" s="344"/>
      <c r="KJ53" s="344"/>
      <c r="KK53" s="344"/>
      <c r="KL53" s="344"/>
      <c r="KM53" s="344"/>
      <c r="KN53" s="344"/>
      <c r="KO53" s="344"/>
      <c r="KP53" s="344"/>
      <c r="KQ53" s="344"/>
      <c r="KR53" s="344"/>
      <c r="KS53" s="344"/>
      <c r="KT53" s="344"/>
      <c r="KU53" s="344"/>
      <c r="KV53" s="344"/>
      <c r="KW53" s="344"/>
      <c r="KX53" s="344"/>
      <c r="KY53" s="344"/>
      <c r="KZ53" s="344"/>
      <c r="LA53" s="344"/>
      <c r="LB53" s="344"/>
      <c r="LC53" s="344"/>
      <c r="LD53" s="344"/>
      <c r="LE53" s="344"/>
      <c r="LF53" s="344"/>
      <c r="LG53" s="344"/>
      <c r="LH53" s="344"/>
      <c r="LI53" s="344"/>
      <c r="LJ53" s="344"/>
      <c r="LK53" s="344"/>
      <c r="LL53" s="344"/>
      <c r="LM53" s="344"/>
      <c r="LN53" s="344"/>
      <c r="LO53" s="344"/>
      <c r="LP53" s="344"/>
      <c r="LQ53" s="344"/>
      <c r="LR53" s="344"/>
      <c r="LS53" s="344"/>
      <c r="LT53" s="344"/>
      <c r="LU53" s="344"/>
      <c r="LV53" s="344"/>
      <c r="LW53" s="344"/>
      <c r="LX53" s="344"/>
      <c r="LY53" s="344"/>
      <c r="LZ53" s="344"/>
      <c r="MA53" s="344"/>
      <c r="MB53" s="344"/>
      <c r="MC53" s="344"/>
      <c r="MD53" s="344"/>
      <c r="ME53" s="344"/>
      <c r="MF53" s="344"/>
      <c r="MG53" s="344"/>
      <c r="MH53" s="344"/>
      <c r="MI53" s="344"/>
      <c r="MJ53" s="344"/>
      <c r="MK53" s="344"/>
      <c r="ML53" s="344"/>
      <c r="MM53" s="344"/>
      <c r="MN53" s="344"/>
      <c r="MO53" s="344"/>
      <c r="MP53" s="344"/>
      <c r="MQ53" s="344"/>
      <c r="MR53" s="344"/>
      <c r="MS53" s="344"/>
      <c r="MT53" s="344"/>
      <c r="MU53" s="344"/>
      <c r="MV53" s="344"/>
      <c r="MW53" s="344"/>
      <c r="MX53" s="344"/>
      <c r="MY53" s="344"/>
      <c r="MZ53" s="344"/>
      <c r="NA53" s="344"/>
      <c r="NB53" s="344"/>
      <c r="NC53" s="344"/>
      <c r="ND53" s="344"/>
      <c r="NE53" s="344"/>
      <c r="NF53" s="344"/>
      <c r="NG53" s="344"/>
      <c r="NH53" s="344"/>
      <c r="NI53" s="344"/>
      <c r="NJ53" s="344"/>
      <c r="NK53" s="344"/>
      <c r="NL53" s="344"/>
      <c r="NM53" s="344"/>
      <c r="NN53" s="344"/>
      <c r="NO53" s="344"/>
      <c r="NP53" s="344"/>
      <c r="NQ53" s="344"/>
      <c r="NR53" s="344"/>
      <c r="NS53" s="344"/>
      <c r="NT53" s="344"/>
      <c r="NU53" s="344"/>
      <c r="NV53" s="344"/>
      <c r="NW53" s="344"/>
      <c r="NX53" s="344"/>
      <c r="NY53" s="344"/>
      <c r="NZ53" s="344"/>
      <c r="OA53" s="344"/>
      <c r="OB53" s="344"/>
      <c r="OC53" s="344"/>
      <c r="OD53" s="344"/>
      <c r="OE53" s="344"/>
      <c r="OF53" s="344"/>
      <c r="OG53" s="344"/>
      <c r="OH53" s="344"/>
      <c r="OI53" s="344"/>
      <c r="OJ53" s="344"/>
      <c r="OK53" s="344"/>
      <c r="OL53" s="344"/>
      <c r="OM53" s="344"/>
      <c r="ON53" s="344"/>
      <c r="OO53" s="344"/>
      <c r="OP53" s="344"/>
      <c r="OQ53" s="344"/>
      <c r="OR53" s="344"/>
      <c r="OS53" s="344"/>
      <c r="OT53" s="344"/>
      <c r="OU53" s="344"/>
      <c r="OV53" s="344"/>
      <c r="OW53" s="344"/>
      <c r="OX53" s="344"/>
      <c r="OY53" s="344"/>
      <c r="OZ53" s="344"/>
      <c r="PA53" s="344"/>
      <c r="PB53" s="344"/>
      <c r="PC53" s="344"/>
      <c r="PD53" s="344"/>
      <c r="PE53" s="344"/>
      <c r="PF53" s="344"/>
      <c r="PG53" s="344"/>
      <c r="PH53" s="344"/>
      <c r="PI53" s="344"/>
      <c r="PJ53" s="344"/>
      <c r="PK53" s="344"/>
      <c r="PL53" s="344"/>
      <c r="PM53" s="344"/>
      <c r="PN53" s="344"/>
      <c r="PO53" s="344"/>
      <c r="PP53" s="344"/>
      <c r="PQ53" s="344"/>
      <c r="PR53" s="344"/>
      <c r="PS53" s="344"/>
      <c r="PT53" s="344"/>
      <c r="PU53" s="344"/>
      <c r="PV53" s="344"/>
      <c r="PW53" s="344"/>
      <c r="PX53" s="344"/>
      <c r="PY53" s="344"/>
      <c r="PZ53" s="344"/>
      <c r="QA53" s="344"/>
      <c r="QB53" s="344"/>
      <c r="QC53" s="344"/>
      <c r="QD53" s="344"/>
      <c r="QE53" s="344"/>
      <c r="QF53" s="344"/>
      <c r="QG53" s="344"/>
      <c r="QH53" s="344"/>
      <c r="QI53" s="344"/>
      <c r="QJ53" s="344"/>
      <c r="QK53" s="344"/>
      <c r="QL53" s="344"/>
      <c r="QM53" s="344"/>
      <c r="QN53" s="344"/>
      <c r="QO53" s="344"/>
      <c r="QP53" s="344"/>
      <c r="QQ53" s="344"/>
      <c r="QR53" s="344"/>
      <c r="QS53" s="344"/>
      <c r="QT53" s="344"/>
      <c r="QU53" s="344"/>
      <c r="QV53" s="344"/>
      <c r="QW53" s="344"/>
      <c r="QX53" s="344"/>
      <c r="QY53" s="344"/>
      <c r="QZ53" s="344"/>
      <c r="RA53" s="344"/>
      <c r="RB53" s="344"/>
      <c r="RC53" s="344"/>
      <c r="RD53" s="344"/>
      <c r="RE53" s="344"/>
      <c r="RF53" s="344"/>
      <c r="RG53" s="344"/>
      <c r="RH53" s="344"/>
      <c r="RI53" s="344"/>
      <c r="RJ53" s="344"/>
      <c r="RK53" s="344"/>
      <c r="RL53" s="344"/>
      <c r="RM53" s="344"/>
      <c r="RN53" s="344"/>
      <c r="RO53" s="344"/>
      <c r="RP53" s="344"/>
      <c r="RQ53" s="344"/>
      <c r="RR53" s="344"/>
      <c r="RS53" s="344"/>
      <c r="RT53" s="344"/>
      <c r="RU53" s="344"/>
      <c r="RV53" s="344"/>
      <c r="RW53" s="344"/>
      <c r="RX53" s="344"/>
      <c r="RY53" s="344"/>
      <c r="RZ53" s="344"/>
      <c r="SA53" s="344"/>
      <c r="SB53" s="344"/>
      <c r="SC53" s="344"/>
      <c r="SD53" s="344"/>
      <c r="SE53" s="344"/>
      <c r="SF53" s="344"/>
      <c r="SG53" s="344"/>
      <c r="SH53" s="344"/>
      <c r="SI53" s="344"/>
      <c r="SJ53" s="344"/>
      <c r="SK53" s="344"/>
      <c r="SL53" s="344"/>
      <c r="SM53" s="344"/>
      <c r="SN53" s="344"/>
      <c r="SO53" s="344"/>
      <c r="SP53" s="344"/>
      <c r="SQ53" s="344"/>
      <c r="SR53" s="344"/>
      <c r="SS53" s="344"/>
      <c r="ST53" s="344"/>
      <c r="SU53" s="344"/>
      <c r="SV53" s="344"/>
      <c r="SW53" s="344"/>
      <c r="SX53" s="344"/>
      <c r="SY53" s="344"/>
      <c r="SZ53" s="344"/>
      <c r="TA53" s="344"/>
      <c r="TB53" s="344"/>
      <c r="TC53" s="344"/>
    </row>
    <row r="54" spans="1:523" s="304" customFormat="1" ht="15.75">
      <c r="A54" s="430"/>
      <c r="B54" s="417"/>
      <c r="C54" s="420"/>
      <c r="D54" s="420"/>
      <c r="E54" s="433"/>
      <c r="F54" s="431"/>
      <c r="G54" s="432"/>
      <c r="H54" s="418"/>
      <c r="I54" s="418"/>
      <c r="J54" s="418"/>
      <c r="K54" s="423"/>
      <c r="L54" s="414"/>
      <c r="M54" s="2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 s="344"/>
      <c r="FT54" s="344"/>
      <c r="FU54" s="344"/>
      <c r="FV54" s="344"/>
      <c r="FW54" s="344"/>
      <c r="FX54" s="344"/>
      <c r="FY54" s="344"/>
      <c r="FZ54" s="344"/>
      <c r="GA54" s="344"/>
      <c r="GB54" s="344"/>
      <c r="GC54" s="344"/>
      <c r="GD54" s="344"/>
      <c r="GE54" s="344"/>
      <c r="GF54" s="344"/>
      <c r="GG54" s="344"/>
      <c r="GH54" s="344"/>
      <c r="GI54" s="344"/>
      <c r="GJ54" s="344"/>
      <c r="GK54" s="344"/>
      <c r="GL54" s="344"/>
      <c r="GM54" s="344"/>
      <c r="GN54" s="344"/>
      <c r="GO54" s="344"/>
      <c r="GP54" s="344"/>
      <c r="GQ54" s="344"/>
      <c r="GR54" s="344"/>
      <c r="GS54" s="344"/>
      <c r="GT54" s="344"/>
      <c r="GU54" s="344"/>
      <c r="GV54" s="344"/>
      <c r="GW54" s="344"/>
      <c r="GX54" s="344"/>
      <c r="GY54" s="344"/>
      <c r="GZ54" s="344"/>
      <c r="HA54" s="344"/>
      <c r="HB54" s="344"/>
      <c r="HC54" s="344"/>
      <c r="HD54" s="344"/>
      <c r="HE54" s="344"/>
      <c r="HF54" s="344"/>
      <c r="HG54" s="344"/>
      <c r="HH54" s="344"/>
      <c r="HI54" s="344"/>
      <c r="HJ54" s="344"/>
      <c r="HK54" s="344"/>
      <c r="HL54" s="344"/>
      <c r="HM54" s="344"/>
      <c r="HN54" s="344"/>
      <c r="HO54" s="344"/>
      <c r="HP54" s="344"/>
      <c r="HQ54" s="344"/>
      <c r="HR54" s="344"/>
      <c r="HS54" s="344"/>
      <c r="HT54" s="344"/>
      <c r="HU54" s="344"/>
      <c r="HV54" s="344"/>
      <c r="HW54" s="344"/>
      <c r="HX54" s="344"/>
      <c r="HY54" s="344"/>
      <c r="HZ54" s="344"/>
      <c r="IA54" s="344"/>
      <c r="IB54" s="344"/>
      <c r="IC54" s="344"/>
      <c r="ID54" s="344"/>
      <c r="IE54" s="344"/>
      <c r="IF54" s="344"/>
      <c r="IG54" s="344"/>
      <c r="IH54" s="344"/>
      <c r="II54" s="344"/>
      <c r="IJ54" s="344"/>
      <c r="IK54" s="344"/>
      <c r="IL54" s="344"/>
      <c r="IM54" s="344"/>
      <c r="IN54" s="344"/>
      <c r="IO54" s="344"/>
      <c r="IP54" s="344"/>
      <c r="IQ54" s="344"/>
      <c r="IR54" s="344"/>
      <c r="IS54" s="344"/>
      <c r="IT54" s="344"/>
      <c r="IU54" s="344"/>
      <c r="IV54" s="344"/>
      <c r="IW54" s="344"/>
      <c r="IX54" s="344"/>
      <c r="IY54" s="344"/>
      <c r="IZ54" s="344"/>
      <c r="JA54" s="344"/>
      <c r="JB54" s="344"/>
      <c r="JC54" s="344"/>
      <c r="JD54" s="344"/>
      <c r="JE54" s="344"/>
      <c r="JF54" s="344"/>
      <c r="JG54" s="344"/>
      <c r="JH54" s="344"/>
      <c r="JI54" s="344"/>
      <c r="JJ54" s="344"/>
      <c r="JK54" s="344"/>
      <c r="JL54" s="344"/>
      <c r="JM54" s="344"/>
      <c r="JN54" s="344"/>
      <c r="JO54" s="344"/>
      <c r="JP54" s="344"/>
      <c r="JQ54" s="344"/>
      <c r="JR54" s="344"/>
      <c r="JS54" s="344"/>
      <c r="JT54" s="344"/>
      <c r="JU54" s="344"/>
      <c r="JV54" s="344"/>
      <c r="JW54" s="344"/>
      <c r="JX54" s="344"/>
      <c r="JY54" s="344"/>
      <c r="JZ54" s="344"/>
      <c r="KA54" s="344"/>
      <c r="KB54" s="344"/>
      <c r="KC54" s="344"/>
      <c r="KD54" s="344"/>
      <c r="KE54" s="344"/>
      <c r="KF54" s="344"/>
      <c r="KG54" s="344"/>
      <c r="KH54" s="344"/>
      <c r="KI54" s="344"/>
      <c r="KJ54" s="344"/>
      <c r="KK54" s="344"/>
      <c r="KL54" s="344"/>
      <c r="KM54" s="344"/>
      <c r="KN54" s="344"/>
      <c r="KO54" s="344"/>
      <c r="KP54" s="344"/>
      <c r="KQ54" s="344"/>
      <c r="KR54" s="344"/>
      <c r="KS54" s="344"/>
      <c r="KT54" s="344"/>
      <c r="KU54" s="344"/>
      <c r="KV54" s="344"/>
      <c r="KW54" s="344"/>
      <c r="KX54" s="344"/>
      <c r="KY54" s="344"/>
      <c r="KZ54" s="344"/>
      <c r="LA54" s="344"/>
      <c r="LB54" s="344"/>
      <c r="LC54" s="344"/>
      <c r="LD54" s="344"/>
      <c r="LE54" s="344"/>
      <c r="LF54" s="344"/>
      <c r="LG54" s="344"/>
      <c r="LH54" s="344"/>
      <c r="LI54" s="344"/>
      <c r="LJ54" s="344"/>
      <c r="LK54" s="344"/>
      <c r="LL54" s="344"/>
      <c r="LM54" s="344"/>
      <c r="LN54" s="344"/>
      <c r="LO54" s="344"/>
      <c r="LP54" s="344"/>
      <c r="LQ54" s="344"/>
      <c r="LR54" s="344"/>
      <c r="LS54" s="344"/>
      <c r="LT54" s="344"/>
      <c r="LU54" s="344"/>
      <c r="LV54" s="344"/>
      <c r="LW54" s="344"/>
      <c r="LX54" s="344"/>
      <c r="LY54" s="344"/>
      <c r="LZ54" s="344"/>
      <c r="MA54" s="344"/>
      <c r="MB54" s="344"/>
      <c r="MC54" s="344"/>
      <c r="MD54" s="344"/>
      <c r="ME54" s="344"/>
      <c r="MF54" s="344"/>
      <c r="MG54" s="344"/>
      <c r="MH54" s="344"/>
      <c r="MI54" s="344"/>
      <c r="MJ54" s="344"/>
      <c r="MK54" s="344"/>
      <c r="ML54" s="344"/>
      <c r="MM54" s="344"/>
      <c r="MN54" s="344"/>
      <c r="MO54" s="344"/>
      <c r="MP54" s="344"/>
      <c r="MQ54" s="344"/>
      <c r="MR54" s="344"/>
      <c r="MS54" s="344"/>
      <c r="MT54" s="344"/>
      <c r="MU54" s="344"/>
      <c r="MV54" s="344"/>
      <c r="MW54" s="344"/>
      <c r="MX54" s="344"/>
      <c r="MY54" s="344"/>
      <c r="MZ54" s="344"/>
      <c r="NA54" s="344"/>
      <c r="NB54" s="344"/>
      <c r="NC54" s="344"/>
      <c r="ND54" s="344"/>
      <c r="NE54" s="344"/>
      <c r="NF54" s="344"/>
      <c r="NG54" s="344"/>
      <c r="NH54" s="344"/>
      <c r="NI54" s="344"/>
      <c r="NJ54" s="344"/>
      <c r="NK54" s="344"/>
      <c r="NL54" s="344"/>
      <c r="NM54" s="344"/>
      <c r="NN54" s="344"/>
      <c r="NO54" s="344"/>
      <c r="NP54" s="344"/>
      <c r="NQ54" s="344"/>
      <c r="NR54" s="344"/>
      <c r="NS54" s="344"/>
      <c r="NT54" s="344"/>
      <c r="NU54" s="344"/>
      <c r="NV54" s="344"/>
      <c r="NW54" s="344"/>
      <c r="NX54" s="344"/>
      <c r="NY54" s="344"/>
      <c r="NZ54" s="344"/>
      <c r="OA54" s="344"/>
      <c r="OB54" s="344"/>
      <c r="OC54" s="344"/>
      <c r="OD54" s="344"/>
      <c r="OE54" s="344"/>
      <c r="OF54" s="344"/>
      <c r="OG54" s="344"/>
      <c r="OH54" s="344"/>
      <c r="OI54" s="344"/>
      <c r="OJ54" s="344"/>
      <c r="OK54" s="344"/>
      <c r="OL54" s="344"/>
      <c r="OM54" s="344"/>
      <c r="ON54" s="344"/>
      <c r="OO54" s="344"/>
      <c r="OP54" s="344"/>
      <c r="OQ54" s="344"/>
      <c r="OR54" s="344"/>
      <c r="OS54" s="344"/>
      <c r="OT54" s="344"/>
      <c r="OU54" s="344"/>
      <c r="OV54" s="344"/>
      <c r="OW54" s="344"/>
      <c r="OX54" s="344"/>
      <c r="OY54" s="344"/>
      <c r="OZ54" s="344"/>
      <c r="PA54" s="344"/>
      <c r="PB54" s="344"/>
      <c r="PC54" s="344"/>
      <c r="PD54" s="344"/>
      <c r="PE54" s="344"/>
      <c r="PF54" s="344"/>
      <c r="PG54" s="344"/>
      <c r="PH54" s="344"/>
      <c r="PI54" s="344"/>
      <c r="PJ54" s="344"/>
      <c r="PK54" s="344"/>
      <c r="PL54" s="344"/>
      <c r="PM54" s="344"/>
      <c r="PN54" s="344"/>
      <c r="PO54" s="344"/>
      <c r="PP54" s="344"/>
      <c r="PQ54" s="344"/>
      <c r="PR54" s="344"/>
      <c r="PS54" s="344"/>
      <c r="PT54" s="344"/>
      <c r="PU54" s="344"/>
      <c r="PV54" s="344"/>
      <c r="PW54" s="344"/>
      <c r="PX54" s="344"/>
      <c r="PY54" s="344"/>
      <c r="PZ54" s="344"/>
      <c r="QA54" s="344"/>
      <c r="QB54" s="344"/>
      <c r="QC54" s="344"/>
      <c r="QD54" s="344"/>
      <c r="QE54" s="344"/>
      <c r="QF54" s="344"/>
      <c r="QG54" s="344"/>
      <c r="QH54" s="344"/>
      <c r="QI54" s="344"/>
      <c r="QJ54" s="344"/>
      <c r="QK54" s="344"/>
      <c r="QL54" s="344"/>
      <c r="QM54" s="344"/>
      <c r="QN54" s="344"/>
      <c r="QO54" s="344"/>
      <c r="QP54" s="344"/>
      <c r="QQ54" s="344"/>
      <c r="QR54" s="344"/>
      <c r="QS54" s="344"/>
      <c r="QT54" s="344"/>
      <c r="QU54" s="344"/>
      <c r="QV54" s="344"/>
      <c r="QW54" s="344"/>
      <c r="QX54" s="344"/>
      <c r="QY54" s="344"/>
      <c r="QZ54" s="344"/>
      <c r="RA54" s="344"/>
      <c r="RB54" s="344"/>
      <c r="RC54" s="344"/>
      <c r="RD54" s="344"/>
      <c r="RE54" s="344"/>
      <c r="RF54" s="344"/>
      <c r="RG54" s="344"/>
      <c r="RH54" s="344"/>
      <c r="RI54" s="344"/>
      <c r="RJ54" s="344"/>
      <c r="RK54" s="344"/>
      <c r="RL54" s="344"/>
      <c r="RM54" s="344"/>
      <c r="RN54" s="344"/>
      <c r="RO54" s="344"/>
      <c r="RP54" s="344"/>
      <c r="RQ54" s="344"/>
      <c r="RR54" s="344"/>
      <c r="RS54" s="344"/>
      <c r="RT54" s="344"/>
      <c r="RU54" s="344"/>
      <c r="RV54" s="344"/>
      <c r="RW54" s="344"/>
      <c r="RX54" s="344"/>
      <c r="RY54" s="344"/>
      <c r="RZ54" s="344"/>
      <c r="SA54" s="344"/>
      <c r="SB54" s="344"/>
      <c r="SC54" s="344"/>
      <c r="SD54" s="344"/>
      <c r="SE54" s="344"/>
      <c r="SF54" s="344"/>
      <c r="SG54" s="344"/>
      <c r="SH54" s="344"/>
      <c r="SI54" s="344"/>
      <c r="SJ54" s="344"/>
      <c r="SK54" s="344"/>
      <c r="SL54" s="344"/>
      <c r="SM54" s="344"/>
      <c r="SN54" s="344"/>
      <c r="SO54" s="344"/>
      <c r="SP54" s="344"/>
      <c r="SQ54" s="344"/>
      <c r="SR54" s="344"/>
      <c r="SS54" s="344"/>
      <c r="ST54" s="344"/>
      <c r="SU54" s="344"/>
      <c r="SV54" s="344"/>
      <c r="SW54" s="344"/>
      <c r="SX54" s="344"/>
      <c r="SY54" s="344"/>
      <c r="SZ54" s="344"/>
      <c r="TA54" s="344"/>
      <c r="TB54" s="344"/>
      <c r="TC54" s="344"/>
    </row>
    <row r="55" spans="1:523" s="304" customFormat="1" ht="15.75">
      <c r="A55" s="430"/>
      <c r="B55" s="417"/>
      <c r="C55" s="420"/>
      <c r="D55" s="420"/>
      <c r="E55" s="433"/>
      <c r="F55" s="431"/>
      <c r="G55" s="432"/>
      <c r="H55" s="418"/>
      <c r="I55" s="418"/>
      <c r="J55" s="418"/>
      <c r="K55" s="423"/>
      <c r="L55" s="414"/>
      <c r="M55" s="2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 s="344"/>
      <c r="FT55" s="344"/>
      <c r="FU55" s="344"/>
      <c r="FV55" s="344"/>
      <c r="FW55" s="344"/>
      <c r="FX55" s="344"/>
      <c r="FY55" s="344"/>
      <c r="FZ55" s="344"/>
      <c r="GA55" s="344"/>
      <c r="GB55" s="344"/>
      <c r="GC55" s="344"/>
      <c r="GD55" s="344"/>
      <c r="GE55" s="344"/>
      <c r="GF55" s="344"/>
      <c r="GG55" s="344"/>
      <c r="GH55" s="344"/>
      <c r="GI55" s="344"/>
      <c r="GJ55" s="344"/>
      <c r="GK55" s="344"/>
      <c r="GL55" s="344"/>
      <c r="GM55" s="344"/>
      <c r="GN55" s="344"/>
      <c r="GO55" s="344"/>
      <c r="GP55" s="344"/>
      <c r="GQ55" s="344"/>
      <c r="GR55" s="344"/>
      <c r="GS55" s="344"/>
      <c r="GT55" s="344"/>
      <c r="GU55" s="344"/>
      <c r="GV55" s="344"/>
      <c r="GW55" s="344"/>
      <c r="GX55" s="344"/>
      <c r="GY55" s="344"/>
      <c r="GZ55" s="344"/>
      <c r="HA55" s="344"/>
      <c r="HB55" s="344"/>
      <c r="HC55" s="344"/>
      <c r="HD55" s="344"/>
      <c r="HE55" s="344"/>
      <c r="HF55" s="344"/>
      <c r="HG55" s="344"/>
      <c r="HH55" s="344"/>
      <c r="HI55" s="344"/>
      <c r="HJ55" s="344"/>
      <c r="HK55" s="344"/>
      <c r="HL55" s="344"/>
      <c r="HM55" s="344"/>
      <c r="HN55" s="344"/>
      <c r="HO55" s="344"/>
      <c r="HP55" s="344"/>
      <c r="HQ55" s="344"/>
      <c r="HR55" s="344"/>
      <c r="HS55" s="344"/>
      <c r="HT55" s="344"/>
      <c r="HU55" s="344"/>
      <c r="HV55" s="344"/>
      <c r="HW55" s="344"/>
      <c r="HX55" s="344"/>
      <c r="HY55" s="344"/>
      <c r="HZ55" s="344"/>
      <c r="IA55" s="344"/>
      <c r="IB55" s="344"/>
      <c r="IC55" s="344"/>
      <c r="ID55" s="344"/>
      <c r="IE55" s="344"/>
      <c r="IF55" s="344"/>
      <c r="IG55" s="344"/>
      <c r="IH55" s="344"/>
      <c r="II55" s="344"/>
      <c r="IJ55" s="344"/>
      <c r="IK55" s="344"/>
      <c r="IL55" s="344"/>
      <c r="IM55" s="344"/>
      <c r="IN55" s="344"/>
      <c r="IO55" s="344"/>
      <c r="IP55" s="344"/>
      <c r="IQ55" s="344"/>
      <c r="IR55" s="344"/>
      <c r="IS55" s="344"/>
      <c r="IT55" s="344"/>
      <c r="IU55" s="344"/>
      <c r="IV55" s="344"/>
      <c r="IW55" s="344"/>
      <c r="IX55" s="344"/>
      <c r="IY55" s="344"/>
      <c r="IZ55" s="344"/>
      <c r="JA55" s="344"/>
      <c r="JB55" s="344"/>
      <c r="JC55" s="344"/>
      <c r="JD55" s="344"/>
      <c r="JE55" s="344"/>
      <c r="JF55" s="344"/>
      <c r="JG55" s="344"/>
      <c r="JH55" s="344"/>
      <c r="JI55" s="344"/>
      <c r="JJ55" s="344"/>
      <c r="JK55" s="344"/>
      <c r="JL55" s="344"/>
      <c r="JM55" s="344"/>
      <c r="JN55" s="344"/>
      <c r="JO55" s="344"/>
      <c r="JP55" s="344"/>
      <c r="JQ55" s="344"/>
      <c r="JR55" s="344"/>
      <c r="JS55" s="344"/>
      <c r="JT55" s="344"/>
      <c r="JU55" s="344"/>
      <c r="JV55" s="344"/>
      <c r="JW55" s="344"/>
      <c r="JX55" s="344"/>
      <c r="JY55" s="344"/>
      <c r="JZ55" s="344"/>
      <c r="KA55" s="344"/>
      <c r="KB55" s="344"/>
      <c r="KC55" s="344"/>
      <c r="KD55" s="344"/>
      <c r="KE55" s="344"/>
      <c r="KF55" s="344"/>
      <c r="KG55" s="344"/>
      <c r="KH55" s="344"/>
      <c r="KI55" s="344"/>
      <c r="KJ55" s="344"/>
      <c r="KK55" s="344"/>
      <c r="KL55" s="344"/>
      <c r="KM55" s="344"/>
      <c r="KN55" s="344"/>
      <c r="KO55" s="344"/>
      <c r="KP55" s="344"/>
      <c r="KQ55" s="344"/>
      <c r="KR55" s="344"/>
      <c r="KS55" s="344"/>
      <c r="KT55" s="344"/>
      <c r="KU55" s="344"/>
      <c r="KV55" s="344"/>
      <c r="KW55" s="344"/>
      <c r="KX55" s="344"/>
      <c r="KY55" s="344"/>
      <c r="KZ55" s="344"/>
      <c r="LA55" s="344"/>
      <c r="LB55" s="344"/>
      <c r="LC55" s="344"/>
      <c r="LD55" s="344"/>
      <c r="LE55" s="344"/>
      <c r="LF55" s="344"/>
      <c r="LG55" s="344"/>
      <c r="LH55" s="344"/>
      <c r="LI55" s="344"/>
      <c r="LJ55" s="344"/>
      <c r="LK55" s="344"/>
      <c r="LL55" s="344"/>
      <c r="LM55" s="344"/>
      <c r="LN55" s="344"/>
      <c r="LO55" s="344"/>
      <c r="LP55" s="344"/>
      <c r="LQ55" s="344"/>
      <c r="LR55" s="344"/>
      <c r="LS55" s="344"/>
      <c r="LT55" s="344"/>
      <c r="LU55" s="344"/>
      <c r="LV55" s="344"/>
      <c r="LW55" s="344"/>
      <c r="LX55" s="344"/>
      <c r="LY55" s="344"/>
      <c r="LZ55" s="344"/>
      <c r="MA55" s="344"/>
      <c r="MB55" s="344"/>
      <c r="MC55" s="344"/>
      <c r="MD55" s="344"/>
      <c r="ME55" s="344"/>
      <c r="MF55" s="344"/>
      <c r="MG55" s="344"/>
      <c r="MH55" s="344"/>
      <c r="MI55" s="344"/>
      <c r="MJ55" s="344"/>
      <c r="MK55" s="344"/>
      <c r="ML55" s="344"/>
      <c r="MM55" s="344"/>
      <c r="MN55" s="344"/>
      <c r="MO55" s="344"/>
      <c r="MP55" s="344"/>
      <c r="MQ55" s="344"/>
      <c r="MR55" s="344"/>
      <c r="MS55" s="344"/>
      <c r="MT55" s="344"/>
      <c r="MU55" s="344"/>
      <c r="MV55" s="344"/>
      <c r="MW55" s="344"/>
      <c r="MX55" s="344"/>
      <c r="MY55" s="344"/>
      <c r="MZ55" s="344"/>
      <c r="NA55" s="344"/>
      <c r="NB55" s="344"/>
      <c r="NC55" s="344"/>
      <c r="ND55" s="344"/>
      <c r="NE55" s="344"/>
      <c r="NF55" s="344"/>
      <c r="NG55" s="344"/>
      <c r="NH55" s="344"/>
      <c r="NI55" s="344"/>
      <c r="NJ55" s="344"/>
      <c r="NK55" s="344"/>
      <c r="NL55" s="344"/>
      <c r="NM55" s="344"/>
      <c r="NN55" s="344"/>
      <c r="NO55" s="344"/>
      <c r="NP55" s="344"/>
      <c r="NQ55" s="344"/>
      <c r="NR55" s="344"/>
      <c r="NS55" s="344"/>
      <c r="NT55" s="344"/>
      <c r="NU55" s="344"/>
      <c r="NV55" s="344"/>
      <c r="NW55" s="344"/>
      <c r="NX55" s="344"/>
      <c r="NY55" s="344"/>
      <c r="NZ55" s="344"/>
      <c r="OA55" s="344"/>
      <c r="OB55" s="344"/>
      <c r="OC55" s="344"/>
      <c r="OD55" s="344"/>
      <c r="OE55" s="344"/>
      <c r="OF55" s="344"/>
      <c r="OG55" s="344"/>
      <c r="OH55" s="344"/>
      <c r="OI55" s="344"/>
      <c r="OJ55" s="344"/>
      <c r="OK55" s="344"/>
      <c r="OL55" s="344"/>
      <c r="OM55" s="344"/>
      <c r="ON55" s="344"/>
      <c r="OO55" s="344"/>
      <c r="OP55" s="344"/>
      <c r="OQ55" s="344"/>
      <c r="OR55" s="344"/>
      <c r="OS55" s="344"/>
      <c r="OT55" s="344"/>
      <c r="OU55" s="344"/>
      <c r="OV55" s="344"/>
      <c r="OW55" s="344"/>
      <c r="OX55" s="344"/>
      <c r="OY55" s="344"/>
      <c r="OZ55" s="344"/>
      <c r="PA55" s="344"/>
      <c r="PB55" s="344"/>
      <c r="PC55" s="344"/>
      <c r="PD55" s="344"/>
      <c r="PE55" s="344"/>
      <c r="PF55" s="344"/>
      <c r="PG55" s="344"/>
      <c r="PH55" s="344"/>
      <c r="PI55" s="344"/>
      <c r="PJ55" s="344"/>
      <c r="PK55" s="344"/>
      <c r="PL55" s="344"/>
      <c r="PM55" s="344"/>
      <c r="PN55" s="344"/>
      <c r="PO55" s="344"/>
      <c r="PP55" s="344"/>
      <c r="PQ55" s="344"/>
      <c r="PR55" s="344"/>
      <c r="PS55" s="344"/>
      <c r="PT55" s="344"/>
      <c r="PU55" s="344"/>
      <c r="PV55" s="344"/>
      <c r="PW55" s="344"/>
      <c r="PX55" s="344"/>
      <c r="PY55" s="344"/>
      <c r="PZ55" s="344"/>
      <c r="QA55" s="344"/>
      <c r="QB55" s="344"/>
      <c r="QC55" s="344"/>
      <c r="QD55" s="344"/>
      <c r="QE55" s="344"/>
      <c r="QF55" s="344"/>
      <c r="QG55" s="344"/>
      <c r="QH55" s="344"/>
      <c r="QI55" s="344"/>
      <c r="QJ55" s="344"/>
      <c r="QK55" s="344"/>
      <c r="QL55" s="344"/>
      <c r="QM55" s="344"/>
      <c r="QN55" s="344"/>
      <c r="QO55" s="344"/>
      <c r="QP55" s="344"/>
      <c r="QQ55" s="344"/>
      <c r="QR55" s="344"/>
      <c r="QS55" s="344"/>
      <c r="QT55" s="344"/>
      <c r="QU55" s="344"/>
      <c r="QV55" s="344"/>
      <c r="QW55" s="344"/>
      <c r="QX55" s="344"/>
      <c r="QY55" s="344"/>
      <c r="QZ55" s="344"/>
      <c r="RA55" s="344"/>
      <c r="RB55" s="344"/>
      <c r="RC55" s="344"/>
      <c r="RD55" s="344"/>
      <c r="RE55" s="344"/>
      <c r="RF55" s="344"/>
      <c r="RG55" s="344"/>
      <c r="RH55" s="344"/>
      <c r="RI55" s="344"/>
      <c r="RJ55" s="344"/>
      <c r="RK55" s="344"/>
      <c r="RL55" s="344"/>
      <c r="RM55" s="344"/>
      <c r="RN55" s="344"/>
      <c r="RO55" s="344"/>
      <c r="RP55" s="344"/>
      <c r="RQ55" s="344"/>
      <c r="RR55" s="344"/>
      <c r="RS55" s="344"/>
      <c r="RT55" s="344"/>
      <c r="RU55" s="344"/>
      <c r="RV55" s="344"/>
      <c r="RW55" s="344"/>
      <c r="RX55" s="344"/>
      <c r="RY55" s="344"/>
      <c r="RZ55" s="344"/>
      <c r="SA55" s="344"/>
      <c r="SB55" s="344"/>
      <c r="SC55" s="344"/>
      <c r="SD55" s="344"/>
      <c r="SE55" s="344"/>
      <c r="SF55" s="344"/>
      <c r="SG55" s="344"/>
      <c r="SH55" s="344"/>
      <c r="SI55" s="344"/>
      <c r="SJ55" s="344"/>
      <c r="SK55" s="344"/>
      <c r="SL55" s="344"/>
      <c r="SM55" s="344"/>
      <c r="SN55" s="344"/>
      <c r="SO55" s="344"/>
      <c r="SP55" s="344"/>
      <c r="SQ55" s="344"/>
      <c r="SR55" s="344"/>
      <c r="SS55" s="344"/>
      <c r="ST55" s="344"/>
      <c r="SU55" s="344"/>
      <c r="SV55" s="344"/>
      <c r="SW55" s="344"/>
      <c r="SX55" s="344"/>
      <c r="SY55" s="344"/>
      <c r="SZ55" s="344"/>
      <c r="TA55" s="344"/>
      <c r="TB55" s="344"/>
      <c r="TC55" s="344"/>
    </row>
    <row r="56" spans="1:523" s="304" customFormat="1" ht="15.75">
      <c r="A56" s="430"/>
      <c r="B56" s="417"/>
      <c r="C56" s="420"/>
      <c r="D56" s="420"/>
      <c r="E56" s="433"/>
      <c r="F56" s="431"/>
      <c r="G56" s="432"/>
      <c r="H56" s="418"/>
      <c r="I56" s="418"/>
      <c r="J56" s="418"/>
      <c r="K56" s="423"/>
      <c r="L56" s="414"/>
      <c r="M56" s="2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 s="344"/>
      <c r="FT56" s="344"/>
      <c r="FU56" s="344"/>
      <c r="FV56" s="344"/>
      <c r="FW56" s="344"/>
      <c r="FX56" s="344"/>
      <c r="FY56" s="344"/>
      <c r="FZ56" s="344"/>
      <c r="GA56" s="344"/>
      <c r="GB56" s="344"/>
      <c r="GC56" s="344"/>
      <c r="GD56" s="344"/>
      <c r="GE56" s="344"/>
      <c r="GF56" s="344"/>
      <c r="GG56" s="344"/>
      <c r="GH56" s="344"/>
      <c r="GI56" s="344"/>
      <c r="GJ56" s="344"/>
      <c r="GK56" s="344"/>
      <c r="GL56" s="344"/>
      <c r="GM56" s="344"/>
      <c r="GN56" s="344"/>
      <c r="GO56" s="344"/>
      <c r="GP56" s="344"/>
      <c r="GQ56" s="344"/>
      <c r="GR56" s="344"/>
      <c r="GS56" s="344"/>
      <c r="GT56" s="344"/>
      <c r="GU56" s="344"/>
      <c r="GV56" s="344"/>
      <c r="GW56" s="344"/>
      <c r="GX56" s="344"/>
      <c r="GY56" s="344"/>
      <c r="GZ56" s="344"/>
      <c r="HA56" s="344"/>
      <c r="HB56" s="344"/>
      <c r="HC56" s="344"/>
      <c r="HD56" s="344"/>
      <c r="HE56" s="344"/>
      <c r="HF56" s="344"/>
      <c r="HG56" s="344"/>
      <c r="HH56" s="344"/>
      <c r="HI56" s="344"/>
      <c r="HJ56" s="344"/>
      <c r="HK56" s="344"/>
      <c r="HL56" s="344"/>
      <c r="HM56" s="344"/>
      <c r="HN56" s="344"/>
      <c r="HO56" s="344"/>
      <c r="HP56" s="344"/>
      <c r="HQ56" s="344"/>
      <c r="HR56" s="344"/>
      <c r="HS56" s="344"/>
      <c r="HT56" s="344"/>
      <c r="HU56" s="344"/>
      <c r="HV56" s="344"/>
      <c r="HW56" s="344"/>
      <c r="HX56" s="344"/>
      <c r="HY56" s="344"/>
      <c r="HZ56" s="344"/>
      <c r="IA56" s="344"/>
      <c r="IB56" s="344"/>
      <c r="IC56" s="344"/>
      <c r="ID56" s="344"/>
      <c r="IE56" s="344"/>
      <c r="IF56" s="344"/>
      <c r="IG56" s="344"/>
      <c r="IH56" s="344"/>
      <c r="II56" s="344"/>
      <c r="IJ56" s="344"/>
      <c r="IK56" s="344"/>
      <c r="IL56" s="344"/>
      <c r="IM56" s="344"/>
      <c r="IN56" s="344"/>
      <c r="IO56" s="344"/>
      <c r="IP56" s="344"/>
      <c r="IQ56" s="344"/>
      <c r="IR56" s="344"/>
      <c r="IS56" s="344"/>
      <c r="IT56" s="344"/>
      <c r="IU56" s="344"/>
      <c r="IV56" s="344"/>
      <c r="IW56" s="344"/>
      <c r="IX56" s="344"/>
      <c r="IY56" s="344"/>
      <c r="IZ56" s="344"/>
      <c r="JA56" s="344"/>
      <c r="JB56" s="344"/>
      <c r="JC56" s="344"/>
      <c r="JD56" s="344"/>
      <c r="JE56" s="344"/>
      <c r="JF56" s="344"/>
      <c r="JG56" s="344"/>
      <c r="JH56" s="344"/>
      <c r="JI56" s="344"/>
      <c r="JJ56" s="344"/>
      <c r="JK56" s="344"/>
      <c r="JL56" s="344"/>
      <c r="JM56" s="344"/>
      <c r="JN56" s="344"/>
      <c r="JO56" s="344"/>
      <c r="JP56" s="344"/>
      <c r="JQ56" s="344"/>
      <c r="JR56" s="344"/>
      <c r="JS56" s="344"/>
      <c r="JT56" s="344"/>
      <c r="JU56" s="344"/>
      <c r="JV56" s="344"/>
      <c r="JW56" s="344"/>
      <c r="JX56" s="344"/>
      <c r="JY56" s="344"/>
      <c r="JZ56" s="344"/>
      <c r="KA56" s="344"/>
      <c r="KB56" s="344"/>
      <c r="KC56" s="344"/>
      <c r="KD56" s="344"/>
      <c r="KE56" s="344"/>
      <c r="KF56" s="344"/>
      <c r="KG56" s="344"/>
      <c r="KH56" s="344"/>
      <c r="KI56" s="344"/>
      <c r="KJ56" s="344"/>
      <c r="KK56" s="344"/>
      <c r="KL56" s="344"/>
      <c r="KM56" s="344"/>
      <c r="KN56" s="344"/>
      <c r="KO56" s="344"/>
      <c r="KP56" s="344"/>
      <c r="KQ56" s="344"/>
      <c r="KR56" s="344"/>
      <c r="KS56" s="344"/>
      <c r="KT56" s="344"/>
      <c r="KU56" s="344"/>
      <c r="KV56" s="344"/>
      <c r="KW56" s="344"/>
      <c r="KX56" s="344"/>
      <c r="KY56" s="344"/>
      <c r="KZ56" s="344"/>
      <c r="LA56" s="344"/>
      <c r="LB56" s="344"/>
      <c r="LC56" s="344"/>
      <c r="LD56" s="344"/>
      <c r="LE56" s="344"/>
      <c r="LF56" s="344"/>
      <c r="LG56" s="344"/>
      <c r="LH56" s="344"/>
      <c r="LI56" s="344"/>
      <c r="LJ56" s="344"/>
      <c r="LK56" s="344"/>
      <c r="LL56" s="344"/>
      <c r="LM56" s="344"/>
      <c r="LN56" s="344"/>
      <c r="LO56" s="344"/>
      <c r="LP56" s="344"/>
      <c r="LQ56" s="344"/>
      <c r="LR56" s="344"/>
      <c r="LS56" s="344"/>
      <c r="LT56" s="344"/>
      <c r="LU56" s="344"/>
      <c r="LV56" s="344"/>
      <c r="LW56" s="344"/>
      <c r="LX56" s="344"/>
      <c r="LY56" s="344"/>
      <c r="LZ56" s="344"/>
      <c r="MA56" s="344"/>
      <c r="MB56" s="344"/>
      <c r="MC56" s="344"/>
      <c r="MD56" s="344"/>
      <c r="ME56" s="344"/>
      <c r="MF56" s="344"/>
      <c r="MG56" s="344"/>
      <c r="MH56" s="344"/>
      <c r="MI56" s="344"/>
      <c r="MJ56" s="344"/>
      <c r="MK56" s="344"/>
      <c r="ML56" s="344"/>
      <c r="MM56" s="344"/>
      <c r="MN56" s="344"/>
      <c r="MO56" s="344"/>
      <c r="MP56" s="344"/>
      <c r="MQ56" s="344"/>
      <c r="MR56" s="344"/>
      <c r="MS56" s="344"/>
      <c r="MT56" s="344"/>
      <c r="MU56" s="344"/>
      <c r="MV56" s="344"/>
      <c r="MW56" s="344"/>
      <c r="MX56" s="344"/>
      <c r="MY56" s="344"/>
      <c r="MZ56" s="344"/>
      <c r="NA56" s="344"/>
      <c r="NB56" s="344"/>
      <c r="NC56" s="344"/>
      <c r="ND56" s="344"/>
      <c r="NE56" s="344"/>
      <c r="NF56" s="344"/>
      <c r="NG56" s="344"/>
      <c r="NH56" s="344"/>
      <c r="NI56" s="344"/>
      <c r="NJ56" s="344"/>
      <c r="NK56" s="344"/>
      <c r="NL56" s="344"/>
      <c r="NM56" s="344"/>
      <c r="NN56" s="344"/>
      <c r="NO56" s="344"/>
      <c r="NP56" s="344"/>
      <c r="NQ56" s="344"/>
      <c r="NR56" s="344"/>
      <c r="NS56" s="344"/>
      <c r="NT56" s="344"/>
      <c r="NU56" s="344"/>
      <c r="NV56" s="344"/>
      <c r="NW56" s="344"/>
      <c r="NX56" s="344"/>
      <c r="NY56" s="344"/>
      <c r="NZ56" s="344"/>
      <c r="OA56" s="344"/>
      <c r="OB56" s="344"/>
      <c r="OC56" s="344"/>
      <c r="OD56" s="344"/>
      <c r="OE56" s="344"/>
      <c r="OF56" s="344"/>
      <c r="OG56" s="344"/>
      <c r="OH56" s="344"/>
      <c r="OI56" s="344"/>
      <c r="OJ56" s="344"/>
      <c r="OK56" s="344"/>
      <c r="OL56" s="344"/>
      <c r="OM56" s="344"/>
      <c r="ON56" s="344"/>
      <c r="OO56" s="344"/>
      <c r="OP56" s="344"/>
      <c r="OQ56" s="344"/>
      <c r="OR56" s="344"/>
      <c r="OS56" s="344"/>
      <c r="OT56" s="344"/>
      <c r="OU56" s="344"/>
      <c r="OV56" s="344"/>
      <c r="OW56" s="344"/>
      <c r="OX56" s="344"/>
      <c r="OY56" s="344"/>
      <c r="OZ56" s="344"/>
      <c r="PA56" s="344"/>
      <c r="PB56" s="344"/>
      <c r="PC56" s="344"/>
      <c r="PD56" s="344"/>
      <c r="PE56" s="344"/>
      <c r="PF56" s="344"/>
      <c r="PG56" s="344"/>
      <c r="PH56" s="344"/>
      <c r="PI56" s="344"/>
      <c r="PJ56" s="344"/>
      <c r="PK56" s="344"/>
      <c r="PL56" s="344"/>
      <c r="PM56" s="344"/>
      <c r="PN56" s="344"/>
      <c r="PO56" s="344"/>
      <c r="PP56" s="344"/>
      <c r="PQ56" s="344"/>
      <c r="PR56" s="344"/>
      <c r="PS56" s="344"/>
      <c r="PT56" s="344"/>
      <c r="PU56" s="344"/>
      <c r="PV56" s="344"/>
      <c r="PW56" s="344"/>
      <c r="PX56" s="344"/>
      <c r="PY56" s="344"/>
      <c r="PZ56" s="344"/>
      <c r="QA56" s="344"/>
      <c r="QB56" s="344"/>
      <c r="QC56" s="344"/>
      <c r="QD56" s="344"/>
      <c r="QE56" s="344"/>
      <c r="QF56" s="344"/>
      <c r="QG56" s="344"/>
      <c r="QH56" s="344"/>
      <c r="QI56" s="344"/>
      <c r="QJ56" s="344"/>
      <c r="QK56" s="344"/>
      <c r="QL56" s="344"/>
      <c r="QM56" s="344"/>
      <c r="QN56" s="344"/>
      <c r="QO56" s="344"/>
      <c r="QP56" s="344"/>
      <c r="QQ56" s="344"/>
      <c r="QR56" s="344"/>
      <c r="QS56" s="344"/>
      <c r="QT56" s="344"/>
      <c r="QU56" s="344"/>
      <c r="QV56" s="344"/>
      <c r="QW56" s="344"/>
      <c r="QX56" s="344"/>
      <c r="QY56" s="344"/>
      <c r="QZ56" s="344"/>
      <c r="RA56" s="344"/>
      <c r="RB56" s="344"/>
      <c r="RC56" s="344"/>
      <c r="RD56" s="344"/>
      <c r="RE56" s="344"/>
      <c r="RF56" s="344"/>
      <c r="RG56" s="344"/>
      <c r="RH56" s="344"/>
      <c r="RI56" s="344"/>
      <c r="RJ56" s="344"/>
      <c r="RK56" s="344"/>
      <c r="RL56" s="344"/>
      <c r="RM56" s="344"/>
      <c r="RN56" s="344"/>
      <c r="RO56" s="344"/>
      <c r="RP56" s="344"/>
      <c r="RQ56" s="344"/>
      <c r="RR56" s="344"/>
      <c r="RS56" s="344"/>
      <c r="RT56" s="344"/>
      <c r="RU56" s="344"/>
      <c r="RV56" s="344"/>
      <c r="RW56" s="344"/>
      <c r="RX56" s="344"/>
      <c r="RY56" s="344"/>
      <c r="RZ56" s="344"/>
      <c r="SA56" s="344"/>
      <c r="SB56" s="344"/>
      <c r="SC56" s="344"/>
      <c r="SD56" s="344"/>
      <c r="SE56" s="344"/>
      <c r="SF56" s="344"/>
      <c r="SG56" s="344"/>
      <c r="SH56" s="344"/>
      <c r="SI56" s="344"/>
      <c r="SJ56" s="344"/>
      <c r="SK56" s="344"/>
      <c r="SL56" s="344"/>
      <c r="SM56" s="344"/>
      <c r="SN56" s="344"/>
      <c r="SO56" s="344"/>
      <c r="SP56" s="344"/>
      <c r="SQ56" s="344"/>
      <c r="SR56" s="344"/>
      <c r="SS56" s="344"/>
      <c r="ST56" s="344"/>
      <c r="SU56" s="344"/>
      <c r="SV56" s="344"/>
      <c r="SW56" s="344"/>
      <c r="SX56" s="344"/>
      <c r="SY56" s="344"/>
      <c r="SZ56" s="344"/>
      <c r="TA56" s="344"/>
      <c r="TB56" s="344"/>
      <c r="TC56" s="344"/>
    </row>
    <row r="57" spans="1:523" s="304" customFormat="1" ht="15.75">
      <c r="A57" s="430"/>
      <c r="B57" s="417"/>
      <c r="C57" s="420"/>
      <c r="D57" s="420"/>
      <c r="E57" s="433"/>
      <c r="F57" s="431"/>
      <c r="G57" s="432"/>
      <c r="H57" s="418"/>
      <c r="I57" s="418"/>
      <c r="J57" s="418"/>
      <c r="K57" s="423"/>
      <c r="L57" s="414"/>
      <c r="M57" s="2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 s="344"/>
      <c r="FT57" s="344"/>
      <c r="FU57" s="344"/>
      <c r="FV57" s="344"/>
      <c r="FW57" s="344"/>
      <c r="FX57" s="344"/>
      <c r="FY57" s="344"/>
      <c r="FZ57" s="344"/>
      <c r="GA57" s="344"/>
      <c r="GB57" s="344"/>
      <c r="GC57" s="344"/>
      <c r="GD57" s="344"/>
      <c r="GE57" s="344"/>
      <c r="GF57" s="344"/>
      <c r="GG57" s="344"/>
      <c r="GH57" s="344"/>
      <c r="GI57" s="344"/>
      <c r="GJ57" s="344"/>
      <c r="GK57" s="344"/>
      <c r="GL57" s="344"/>
      <c r="GM57" s="344"/>
      <c r="GN57" s="344"/>
      <c r="GO57" s="344"/>
      <c r="GP57" s="344"/>
      <c r="GQ57" s="344"/>
      <c r="GR57" s="344"/>
      <c r="GS57" s="344"/>
      <c r="GT57" s="344"/>
      <c r="GU57" s="344"/>
      <c r="GV57" s="344"/>
      <c r="GW57" s="344"/>
      <c r="GX57" s="344"/>
      <c r="GY57" s="344"/>
      <c r="GZ57" s="344"/>
      <c r="HA57" s="344"/>
      <c r="HB57" s="344"/>
      <c r="HC57" s="344"/>
      <c r="HD57" s="344"/>
      <c r="HE57" s="344"/>
      <c r="HF57" s="344"/>
      <c r="HG57" s="344"/>
      <c r="HH57" s="344"/>
      <c r="HI57" s="344"/>
      <c r="HJ57" s="344"/>
      <c r="HK57" s="344"/>
      <c r="HL57" s="344"/>
      <c r="HM57" s="344"/>
      <c r="HN57" s="344"/>
      <c r="HO57" s="344"/>
      <c r="HP57" s="344"/>
      <c r="HQ57" s="344"/>
      <c r="HR57" s="344"/>
      <c r="HS57" s="344"/>
      <c r="HT57" s="344"/>
      <c r="HU57" s="344"/>
      <c r="HV57" s="344"/>
      <c r="HW57" s="344"/>
      <c r="HX57" s="344"/>
      <c r="HY57" s="344"/>
      <c r="HZ57" s="344"/>
      <c r="IA57" s="344"/>
      <c r="IB57" s="344"/>
      <c r="IC57" s="344"/>
      <c r="ID57" s="344"/>
      <c r="IE57" s="344"/>
      <c r="IF57" s="344"/>
      <c r="IG57" s="344"/>
      <c r="IH57" s="344"/>
      <c r="II57" s="344"/>
      <c r="IJ57" s="344"/>
      <c r="IK57" s="344"/>
      <c r="IL57" s="344"/>
      <c r="IM57" s="344"/>
      <c r="IN57" s="344"/>
      <c r="IO57" s="344"/>
      <c r="IP57" s="344"/>
      <c r="IQ57" s="344"/>
      <c r="IR57" s="344"/>
      <c r="IS57" s="344"/>
      <c r="IT57" s="344"/>
      <c r="IU57" s="344"/>
      <c r="IV57" s="344"/>
      <c r="IW57" s="344"/>
      <c r="IX57" s="344"/>
      <c r="IY57" s="344"/>
      <c r="IZ57" s="344"/>
      <c r="JA57" s="344"/>
      <c r="JB57" s="344"/>
      <c r="JC57" s="344"/>
      <c r="JD57" s="344"/>
      <c r="JE57" s="344"/>
      <c r="JF57" s="344"/>
      <c r="JG57" s="344"/>
      <c r="JH57" s="344"/>
      <c r="JI57" s="344"/>
      <c r="JJ57" s="344"/>
      <c r="JK57" s="344"/>
      <c r="JL57" s="344"/>
      <c r="JM57" s="344"/>
      <c r="JN57" s="344"/>
      <c r="JO57" s="344"/>
      <c r="JP57" s="344"/>
      <c r="JQ57" s="344"/>
      <c r="JR57" s="344"/>
      <c r="JS57" s="344"/>
      <c r="JT57" s="344"/>
      <c r="JU57" s="344"/>
      <c r="JV57" s="344"/>
      <c r="JW57" s="344"/>
      <c r="JX57" s="344"/>
      <c r="JY57" s="344"/>
      <c r="JZ57" s="344"/>
      <c r="KA57" s="344"/>
      <c r="KB57" s="344"/>
      <c r="KC57" s="344"/>
      <c r="KD57" s="344"/>
      <c r="KE57" s="344"/>
      <c r="KF57" s="344"/>
      <c r="KG57" s="344"/>
      <c r="KH57" s="344"/>
      <c r="KI57" s="344"/>
      <c r="KJ57" s="344"/>
      <c r="KK57" s="344"/>
      <c r="KL57" s="344"/>
      <c r="KM57" s="344"/>
      <c r="KN57" s="344"/>
      <c r="KO57" s="344"/>
      <c r="KP57" s="344"/>
      <c r="KQ57" s="344"/>
      <c r="KR57" s="344"/>
      <c r="KS57" s="344"/>
      <c r="KT57" s="344"/>
      <c r="KU57" s="344"/>
      <c r="KV57" s="344"/>
      <c r="KW57" s="344"/>
      <c r="KX57" s="344"/>
      <c r="KY57" s="344"/>
      <c r="KZ57" s="344"/>
      <c r="LA57" s="344"/>
      <c r="LB57" s="344"/>
      <c r="LC57" s="344"/>
      <c r="LD57" s="344"/>
      <c r="LE57" s="344"/>
      <c r="LF57" s="344"/>
      <c r="LG57" s="344"/>
      <c r="LH57" s="344"/>
      <c r="LI57" s="344"/>
      <c r="LJ57" s="344"/>
      <c r="LK57" s="344"/>
      <c r="LL57" s="344"/>
      <c r="LM57" s="344"/>
      <c r="LN57" s="344"/>
      <c r="LO57" s="344"/>
      <c r="LP57" s="344"/>
      <c r="LQ57" s="344"/>
      <c r="LR57" s="344"/>
      <c r="LS57" s="344"/>
      <c r="LT57" s="344"/>
      <c r="LU57" s="344"/>
      <c r="LV57" s="344"/>
      <c r="LW57" s="344"/>
      <c r="LX57" s="344"/>
      <c r="LY57" s="344"/>
      <c r="LZ57" s="344"/>
      <c r="MA57" s="344"/>
      <c r="MB57" s="344"/>
      <c r="MC57" s="344"/>
      <c r="MD57" s="344"/>
      <c r="ME57" s="344"/>
      <c r="MF57" s="344"/>
      <c r="MG57" s="344"/>
      <c r="MH57" s="344"/>
      <c r="MI57" s="344"/>
      <c r="MJ57" s="344"/>
      <c r="MK57" s="344"/>
      <c r="ML57" s="344"/>
      <c r="MM57" s="344"/>
      <c r="MN57" s="344"/>
      <c r="MO57" s="344"/>
      <c r="MP57" s="344"/>
      <c r="MQ57" s="344"/>
      <c r="MR57" s="344"/>
      <c r="MS57" s="344"/>
      <c r="MT57" s="344"/>
      <c r="MU57" s="344"/>
      <c r="MV57" s="344"/>
      <c r="MW57" s="344"/>
      <c r="MX57" s="344"/>
      <c r="MY57" s="344"/>
      <c r="MZ57" s="344"/>
      <c r="NA57" s="344"/>
      <c r="NB57" s="344"/>
      <c r="NC57" s="344"/>
      <c r="ND57" s="344"/>
      <c r="NE57" s="344"/>
      <c r="NF57" s="344"/>
      <c r="NG57" s="344"/>
      <c r="NH57" s="344"/>
      <c r="NI57" s="344"/>
      <c r="NJ57" s="344"/>
      <c r="NK57" s="344"/>
      <c r="NL57" s="344"/>
      <c r="NM57" s="344"/>
      <c r="NN57" s="344"/>
      <c r="NO57" s="344"/>
      <c r="NP57" s="344"/>
      <c r="NQ57" s="344"/>
      <c r="NR57" s="344"/>
      <c r="NS57" s="344"/>
      <c r="NT57" s="344"/>
      <c r="NU57" s="344"/>
      <c r="NV57" s="344"/>
      <c r="NW57" s="344"/>
      <c r="NX57" s="344"/>
      <c r="NY57" s="344"/>
      <c r="NZ57" s="344"/>
      <c r="OA57" s="344"/>
      <c r="OB57" s="344"/>
      <c r="OC57" s="344"/>
      <c r="OD57" s="344"/>
      <c r="OE57" s="344"/>
      <c r="OF57" s="344"/>
      <c r="OG57" s="344"/>
      <c r="OH57" s="344"/>
      <c r="OI57" s="344"/>
      <c r="OJ57" s="344"/>
      <c r="OK57" s="344"/>
      <c r="OL57" s="344"/>
      <c r="OM57" s="344"/>
      <c r="ON57" s="344"/>
      <c r="OO57" s="344"/>
      <c r="OP57" s="344"/>
      <c r="OQ57" s="344"/>
      <c r="OR57" s="344"/>
      <c r="OS57" s="344"/>
      <c r="OT57" s="344"/>
      <c r="OU57" s="344"/>
      <c r="OV57" s="344"/>
      <c r="OW57" s="344"/>
      <c r="OX57" s="344"/>
      <c r="OY57" s="344"/>
      <c r="OZ57" s="344"/>
      <c r="PA57" s="344"/>
      <c r="PB57" s="344"/>
      <c r="PC57" s="344"/>
      <c r="PD57" s="344"/>
      <c r="PE57" s="344"/>
      <c r="PF57" s="344"/>
      <c r="PG57" s="344"/>
      <c r="PH57" s="344"/>
      <c r="PI57" s="344"/>
      <c r="PJ57" s="344"/>
      <c r="PK57" s="344"/>
      <c r="PL57" s="344"/>
      <c r="PM57" s="344"/>
      <c r="PN57" s="344"/>
      <c r="PO57" s="344"/>
      <c r="PP57" s="344"/>
      <c r="PQ57" s="344"/>
      <c r="PR57" s="344"/>
      <c r="PS57" s="344"/>
      <c r="PT57" s="344"/>
      <c r="PU57" s="344"/>
      <c r="PV57" s="344"/>
      <c r="PW57" s="344"/>
      <c r="PX57" s="344"/>
      <c r="PY57" s="344"/>
      <c r="PZ57" s="344"/>
      <c r="QA57" s="344"/>
      <c r="QB57" s="344"/>
      <c r="QC57" s="344"/>
      <c r="QD57" s="344"/>
      <c r="QE57" s="344"/>
      <c r="QF57" s="344"/>
      <c r="QG57" s="344"/>
      <c r="QH57" s="344"/>
      <c r="QI57" s="344"/>
      <c r="QJ57" s="344"/>
      <c r="QK57" s="344"/>
      <c r="QL57" s="344"/>
      <c r="QM57" s="344"/>
      <c r="QN57" s="344"/>
      <c r="QO57" s="344"/>
      <c r="QP57" s="344"/>
      <c r="QQ57" s="344"/>
      <c r="QR57" s="344"/>
      <c r="QS57" s="344"/>
      <c r="QT57" s="344"/>
      <c r="QU57" s="344"/>
      <c r="QV57" s="344"/>
      <c r="QW57" s="344"/>
      <c r="QX57" s="344"/>
      <c r="QY57" s="344"/>
      <c r="QZ57" s="344"/>
      <c r="RA57" s="344"/>
      <c r="RB57" s="344"/>
      <c r="RC57" s="344"/>
      <c r="RD57" s="344"/>
      <c r="RE57" s="344"/>
      <c r="RF57" s="344"/>
      <c r="RG57" s="344"/>
      <c r="RH57" s="344"/>
      <c r="RI57" s="344"/>
      <c r="RJ57" s="344"/>
      <c r="RK57" s="344"/>
      <c r="RL57" s="344"/>
      <c r="RM57" s="344"/>
      <c r="RN57" s="344"/>
      <c r="RO57" s="344"/>
      <c r="RP57" s="344"/>
      <c r="RQ57" s="344"/>
      <c r="RR57" s="344"/>
      <c r="RS57" s="344"/>
      <c r="RT57" s="344"/>
      <c r="RU57" s="344"/>
      <c r="RV57" s="344"/>
      <c r="RW57" s="344"/>
      <c r="RX57" s="344"/>
      <c r="RY57" s="344"/>
      <c r="RZ57" s="344"/>
      <c r="SA57" s="344"/>
      <c r="SB57" s="344"/>
      <c r="SC57" s="344"/>
      <c r="SD57" s="344"/>
      <c r="SE57" s="344"/>
      <c r="SF57" s="344"/>
      <c r="SG57" s="344"/>
      <c r="SH57" s="344"/>
      <c r="SI57" s="344"/>
      <c r="SJ57" s="344"/>
      <c r="SK57" s="344"/>
      <c r="SL57" s="344"/>
      <c r="SM57" s="344"/>
      <c r="SN57" s="344"/>
      <c r="SO57" s="344"/>
      <c r="SP57" s="344"/>
      <c r="SQ57" s="344"/>
      <c r="SR57" s="344"/>
      <c r="SS57" s="344"/>
      <c r="ST57" s="344"/>
      <c r="SU57" s="344"/>
      <c r="SV57" s="344"/>
      <c r="SW57" s="344"/>
      <c r="SX57" s="344"/>
      <c r="SY57" s="344"/>
      <c r="SZ57" s="344"/>
      <c r="TA57" s="344"/>
      <c r="TB57" s="344"/>
      <c r="TC57" s="344"/>
    </row>
    <row r="58" spans="1:523" s="304" customFormat="1" ht="15.75">
      <c r="A58" s="430"/>
      <c r="B58" s="417"/>
      <c r="C58" s="418"/>
      <c r="D58" s="420"/>
      <c r="E58" s="433"/>
      <c r="F58" s="431"/>
      <c r="G58" s="432"/>
      <c r="H58" s="435"/>
      <c r="I58" s="418"/>
      <c r="J58" s="418"/>
      <c r="K58" s="423"/>
      <c r="L58" s="414"/>
      <c r="M58" s="2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 s="344"/>
      <c r="FT58" s="344"/>
      <c r="FU58" s="344"/>
      <c r="FV58" s="344"/>
      <c r="FW58" s="344"/>
      <c r="FX58" s="344"/>
      <c r="FY58" s="344"/>
      <c r="FZ58" s="344"/>
      <c r="GA58" s="344"/>
      <c r="GB58" s="344"/>
      <c r="GC58" s="344"/>
      <c r="GD58" s="344"/>
      <c r="GE58" s="344"/>
      <c r="GF58" s="344"/>
      <c r="GG58" s="344"/>
      <c r="GH58" s="344"/>
      <c r="GI58" s="344"/>
      <c r="GJ58" s="344"/>
      <c r="GK58" s="344"/>
      <c r="GL58" s="344"/>
      <c r="GM58" s="344"/>
      <c r="GN58" s="344"/>
      <c r="GO58" s="344"/>
      <c r="GP58" s="344"/>
      <c r="GQ58" s="344"/>
      <c r="GR58" s="344"/>
      <c r="GS58" s="344"/>
      <c r="GT58" s="344"/>
      <c r="GU58" s="344"/>
      <c r="GV58" s="344"/>
      <c r="GW58" s="344"/>
      <c r="GX58" s="344"/>
      <c r="GY58" s="344"/>
      <c r="GZ58" s="344"/>
      <c r="HA58" s="344"/>
      <c r="HB58" s="344"/>
      <c r="HC58" s="344"/>
      <c r="HD58" s="344"/>
      <c r="HE58" s="344"/>
      <c r="HF58" s="344"/>
      <c r="HG58" s="344"/>
      <c r="HH58" s="344"/>
      <c r="HI58" s="344"/>
      <c r="HJ58" s="344"/>
      <c r="HK58" s="344"/>
      <c r="HL58" s="344"/>
      <c r="HM58" s="344"/>
      <c r="HN58" s="344"/>
      <c r="HO58" s="344"/>
      <c r="HP58" s="344"/>
      <c r="HQ58" s="344"/>
      <c r="HR58" s="344"/>
      <c r="HS58" s="344"/>
      <c r="HT58" s="344"/>
      <c r="HU58" s="344"/>
      <c r="HV58" s="344"/>
      <c r="HW58" s="344"/>
      <c r="HX58" s="344"/>
      <c r="HY58" s="344"/>
      <c r="HZ58" s="344"/>
      <c r="IA58" s="344"/>
      <c r="IB58" s="344"/>
      <c r="IC58" s="344"/>
      <c r="ID58" s="344"/>
      <c r="IE58" s="344"/>
      <c r="IF58" s="344"/>
      <c r="IG58" s="344"/>
      <c r="IH58" s="344"/>
      <c r="II58" s="344"/>
      <c r="IJ58" s="344"/>
      <c r="IK58" s="344"/>
      <c r="IL58" s="344"/>
      <c r="IM58" s="344"/>
      <c r="IN58" s="344"/>
      <c r="IO58" s="344"/>
      <c r="IP58" s="344"/>
      <c r="IQ58" s="344"/>
      <c r="IR58" s="344"/>
      <c r="IS58" s="344"/>
      <c r="IT58" s="344"/>
      <c r="IU58" s="344"/>
      <c r="IV58" s="344"/>
      <c r="IW58" s="344"/>
      <c r="IX58" s="344"/>
      <c r="IY58" s="344"/>
      <c r="IZ58" s="344"/>
      <c r="JA58" s="344"/>
      <c r="JB58" s="344"/>
      <c r="JC58" s="344"/>
      <c r="JD58" s="344"/>
      <c r="JE58" s="344"/>
      <c r="JF58" s="344"/>
      <c r="JG58" s="344"/>
      <c r="JH58" s="344"/>
      <c r="JI58" s="344"/>
      <c r="JJ58" s="344"/>
      <c r="JK58" s="344"/>
      <c r="JL58" s="344"/>
      <c r="JM58" s="344"/>
      <c r="JN58" s="344"/>
      <c r="JO58" s="344"/>
      <c r="JP58" s="344"/>
      <c r="JQ58" s="344"/>
      <c r="JR58" s="344"/>
      <c r="JS58" s="344"/>
      <c r="JT58" s="344"/>
      <c r="JU58" s="344"/>
      <c r="JV58" s="344"/>
      <c r="JW58" s="344"/>
      <c r="JX58" s="344"/>
      <c r="JY58" s="344"/>
      <c r="JZ58" s="344"/>
      <c r="KA58" s="344"/>
      <c r="KB58" s="344"/>
      <c r="KC58" s="344"/>
      <c r="KD58" s="344"/>
      <c r="KE58" s="344"/>
      <c r="KF58" s="344"/>
      <c r="KG58" s="344"/>
      <c r="KH58" s="344"/>
      <c r="KI58" s="344"/>
      <c r="KJ58" s="344"/>
      <c r="KK58" s="344"/>
      <c r="KL58" s="344"/>
      <c r="KM58" s="344"/>
      <c r="KN58" s="344"/>
      <c r="KO58" s="344"/>
      <c r="KP58" s="344"/>
      <c r="KQ58" s="344"/>
      <c r="KR58" s="344"/>
      <c r="KS58" s="344"/>
      <c r="KT58" s="344"/>
      <c r="KU58" s="344"/>
      <c r="KV58" s="344"/>
      <c r="KW58" s="344"/>
      <c r="KX58" s="344"/>
      <c r="KY58" s="344"/>
      <c r="KZ58" s="344"/>
      <c r="LA58" s="344"/>
      <c r="LB58" s="344"/>
      <c r="LC58" s="344"/>
      <c r="LD58" s="344"/>
      <c r="LE58" s="344"/>
      <c r="LF58" s="344"/>
      <c r="LG58" s="344"/>
      <c r="LH58" s="344"/>
      <c r="LI58" s="344"/>
      <c r="LJ58" s="344"/>
      <c r="LK58" s="344"/>
      <c r="LL58" s="344"/>
      <c r="LM58" s="344"/>
      <c r="LN58" s="344"/>
      <c r="LO58" s="344"/>
      <c r="LP58" s="344"/>
      <c r="LQ58" s="344"/>
      <c r="LR58" s="344"/>
      <c r="LS58" s="344"/>
      <c r="LT58" s="344"/>
      <c r="LU58" s="344"/>
      <c r="LV58" s="344"/>
      <c r="LW58" s="344"/>
      <c r="LX58" s="344"/>
      <c r="LY58" s="344"/>
      <c r="LZ58" s="344"/>
      <c r="MA58" s="344"/>
      <c r="MB58" s="344"/>
      <c r="MC58" s="344"/>
      <c r="MD58" s="344"/>
      <c r="ME58" s="344"/>
      <c r="MF58" s="344"/>
      <c r="MG58" s="344"/>
      <c r="MH58" s="344"/>
      <c r="MI58" s="344"/>
      <c r="MJ58" s="344"/>
      <c r="MK58" s="344"/>
      <c r="ML58" s="344"/>
      <c r="MM58" s="344"/>
      <c r="MN58" s="344"/>
      <c r="MO58" s="344"/>
      <c r="MP58" s="344"/>
      <c r="MQ58" s="344"/>
      <c r="MR58" s="344"/>
      <c r="MS58" s="344"/>
      <c r="MT58" s="344"/>
      <c r="MU58" s="344"/>
      <c r="MV58" s="344"/>
      <c r="MW58" s="344"/>
      <c r="MX58" s="344"/>
      <c r="MY58" s="344"/>
      <c r="MZ58" s="344"/>
      <c r="NA58" s="344"/>
      <c r="NB58" s="344"/>
      <c r="NC58" s="344"/>
      <c r="ND58" s="344"/>
      <c r="NE58" s="344"/>
      <c r="NF58" s="344"/>
      <c r="NG58" s="344"/>
      <c r="NH58" s="344"/>
      <c r="NI58" s="344"/>
      <c r="NJ58" s="344"/>
      <c r="NK58" s="344"/>
      <c r="NL58" s="344"/>
      <c r="NM58" s="344"/>
      <c r="NN58" s="344"/>
      <c r="NO58" s="344"/>
      <c r="NP58" s="344"/>
      <c r="NQ58" s="344"/>
      <c r="NR58" s="344"/>
      <c r="NS58" s="344"/>
      <c r="NT58" s="344"/>
      <c r="NU58" s="344"/>
      <c r="NV58" s="344"/>
      <c r="NW58" s="344"/>
      <c r="NX58" s="344"/>
      <c r="NY58" s="344"/>
      <c r="NZ58" s="344"/>
      <c r="OA58" s="344"/>
      <c r="OB58" s="344"/>
      <c r="OC58" s="344"/>
      <c r="OD58" s="344"/>
      <c r="OE58" s="344"/>
      <c r="OF58" s="344"/>
      <c r="OG58" s="344"/>
      <c r="OH58" s="344"/>
      <c r="OI58" s="344"/>
      <c r="OJ58" s="344"/>
      <c r="OK58" s="344"/>
      <c r="OL58" s="344"/>
      <c r="OM58" s="344"/>
      <c r="ON58" s="344"/>
      <c r="OO58" s="344"/>
      <c r="OP58" s="344"/>
      <c r="OQ58" s="344"/>
      <c r="OR58" s="344"/>
      <c r="OS58" s="344"/>
      <c r="OT58" s="344"/>
      <c r="OU58" s="344"/>
      <c r="OV58" s="344"/>
      <c r="OW58" s="344"/>
      <c r="OX58" s="344"/>
      <c r="OY58" s="344"/>
      <c r="OZ58" s="344"/>
      <c r="PA58" s="344"/>
      <c r="PB58" s="344"/>
      <c r="PC58" s="344"/>
      <c r="PD58" s="344"/>
      <c r="PE58" s="344"/>
      <c r="PF58" s="344"/>
      <c r="PG58" s="344"/>
      <c r="PH58" s="344"/>
      <c r="PI58" s="344"/>
      <c r="PJ58" s="344"/>
      <c r="PK58" s="344"/>
      <c r="PL58" s="344"/>
      <c r="PM58" s="344"/>
      <c r="PN58" s="344"/>
      <c r="PO58" s="344"/>
      <c r="PP58" s="344"/>
      <c r="PQ58" s="344"/>
      <c r="PR58" s="344"/>
      <c r="PS58" s="344"/>
      <c r="PT58" s="344"/>
      <c r="PU58" s="344"/>
      <c r="PV58" s="344"/>
      <c r="PW58" s="344"/>
      <c r="PX58" s="344"/>
      <c r="PY58" s="344"/>
      <c r="PZ58" s="344"/>
      <c r="QA58" s="344"/>
      <c r="QB58" s="344"/>
      <c r="QC58" s="344"/>
      <c r="QD58" s="344"/>
      <c r="QE58" s="344"/>
      <c r="QF58" s="344"/>
      <c r="QG58" s="344"/>
      <c r="QH58" s="344"/>
      <c r="QI58" s="344"/>
      <c r="QJ58" s="344"/>
      <c r="QK58" s="344"/>
      <c r="QL58" s="344"/>
      <c r="QM58" s="344"/>
      <c r="QN58" s="344"/>
      <c r="QO58" s="344"/>
      <c r="QP58" s="344"/>
      <c r="QQ58" s="344"/>
      <c r="QR58" s="344"/>
      <c r="QS58" s="344"/>
      <c r="QT58" s="344"/>
      <c r="QU58" s="344"/>
      <c r="QV58" s="344"/>
      <c r="QW58" s="344"/>
      <c r="QX58" s="344"/>
      <c r="QY58" s="344"/>
      <c r="QZ58" s="344"/>
      <c r="RA58" s="344"/>
      <c r="RB58" s="344"/>
      <c r="RC58" s="344"/>
      <c r="RD58" s="344"/>
      <c r="RE58" s="344"/>
      <c r="RF58" s="344"/>
      <c r="RG58" s="344"/>
      <c r="RH58" s="344"/>
      <c r="RI58" s="344"/>
      <c r="RJ58" s="344"/>
      <c r="RK58" s="344"/>
      <c r="RL58" s="344"/>
      <c r="RM58" s="344"/>
      <c r="RN58" s="344"/>
      <c r="RO58" s="344"/>
      <c r="RP58" s="344"/>
      <c r="RQ58" s="344"/>
      <c r="RR58" s="344"/>
      <c r="RS58" s="344"/>
      <c r="RT58" s="344"/>
      <c r="RU58" s="344"/>
      <c r="RV58" s="344"/>
      <c r="RW58" s="344"/>
      <c r="RX58" s="344"/>
      <c r="RY58" s="344"/>
      <c r="RZ58" s="344"/>
      <c r="SA58" s="344"/>
      <c r="SB58" s="344"/>
      <c r="SC58" s="344"/>
      <c r="SD58" s="344"/>
      <c r="SE58" s="344"/>
      <c r="SF58" s="344"/>
      <c r="SG58" s="344"/>
      <c r="SH58" s="344"/>
      <c r="SI58" s="344"/>
      <c r="SJ58" s="344"/>
      <c r="SK58" s="344"/>
      <c r="SL58" s="344"/>
      <c r="SM58" s="344"/>
      <c r="SN58" s="344"/>
      <c r="SO58" s="344"/>
      <c r="SP58" s="344"/>
      <c r="SQ58" s="344"/>
      <c r="SR58" s="344"/>
      <c r="SS58" s="344"/>
      <c r="ST58" s="344"/>
      <c r="SU58" s="344"/>
      <c r="SV58" s="344"/>
      <c r="SW58" s="344"/>
      <c r="SX58" s="344"/>
      <c r="SY58" s="344"/>
      <c r="SZ58" s="344"/>
      <c r="TA58" s="344"/>
      <c r="TB58" s="344"/>
      <c r="TC58" s="344"/>
    </row>
    <row r="59" spans="1:523" s="304" customFormat="1" ht="15.75">
      <c r="A59" s="430"/>
      <c r="B59" s="417"/>
      <c r="C59" s="418"/>
      <c r="D59" s="418"/>
      <c r="E59" s="431"/>
      <c r="F59" s="431"/>
      <c r="G59" s="432"/>
      <c r="H59" s="418"/>
      <c r="I59" s="418"/>
      <c r="J59" s="418"/>
      <c r="K59" s="422"/>
      <c r="L59" s="414"/>
      <c r="M59" s="2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 s="344"/>
      <c r="FT59" s="344"/>
      <c r="FU59" s="344"/>
      <c r="FV59" s="344"/>
      <c r="FW59" s="344"/>
      <c r="FX59" s="344"/>
      <c r="FY59" s="344"/>
      <c r="FZ59" s="344"/>
      <c r="GA59" s="344"/>
      <c r="GB59" s="344"/>
      <c r="GC59" s="344"/>
      <c r="GD59" s="344"/>
      <c r="GE59" s="344"/>
      <c r="GF59" s="344"/>
      <c r="GG59" s="344"/>
      <c r="GH59" s="344"/>
      <c r="GI59" s="344"/>
      <c r="GJ59" s="344"/>
      <c r="GK59" s="344"/>
      <c r="GL59" s="344"/>
      <c r="GM59" s="344"/>
      <c r="GN59" s="344"/>
      <c r="GO59" s="344"/>
      <c r="GP59" s="344"/>
      <c r="GQ59" s="344"/>
      <c r="GR59" s="344"/>
      <c r="GS59" s="344"/>
      <c r="GT59" s="344"/>
      <c r="GU59" s="344"/>
      <c r="GV59" s="344"/>
      <c r="GW59" s="344"/>
      <c r="GX59" s="344"/>
      <c r="GY59" s="344"/>
      <c r="GZ59" s="344"/>
      <c r="HA59" s="344"/>
      <c r="HB59" s="344"/>
      <c r="HC59" s="344"/>
      <c r="HD59" s="344"/>
      <c r="HE59" s="344"/>
      <c r="HF59" s="344"/>
      <c r="HG59" s="344"/>
      <c r="HH59" s="344"/>
      <c r="HI59" s="344"/>
      <c r="HJ59" s="344"/>
      <c r="HK59" s="344"/>
      <c r="HL59" s="344"/>
      <c r="HM59" s="344"/>
      <c r="HN59" s="344"/>
      <c r="HO59" s="344"/>
      <c r="HP59" s="344"/>
      <c r="HQ59" s="344"/>
      <c r="HR59" s="344"/>
      <c r="HS59" s="344"/>
      <c r="HT59" s="344"/>
      <c r="HU59" s="344"/>
      <c r="HV59" s="344"/>
      <c r="HW59" s="344"/>
      <c r="HX59" s="344"/>
      <c r="HY59" s="344"/>
      <c r="HZ59" s="344"/>
      <c r="IA59" s="344"/>
      <c r="IB59" s="344"/>
      <c r="IC59" s="344"/>
      <c r="ID59" s="344"/>
      <c r="IE59" s="344"/>
      <c r="IF59" s="344"/>
      <c r="IG59" s="344"/>
      <c r="IH59" s="344"/>
      <c r="II59" s="344"/>
      <c r="IJ59" s="344"/>
      <c r="IK59" s="344"/>
      <c r="IL59" s="344"/>
      <c r="IM59" s="344"/>
      <c r="IN59" s="344"/>
      <c r="IO59" s="344"/>
      <c r="IP59" s="344"/>
      <c r="IQ59" s="344"/>
      <c r="IR59" s="344"/>
      <c r="IS59" s="344"/>
      <c r="IT59" s="344"/>
      <c r="IU59" s="344"/>
      <c r="IV59" s="344"/>
      <c r="IW59" s="344"/>
      <c r="IX59" s="344"/>
      <c r="IY59" s="344"/>
      <c r="IZ59" s="344"/>
      <c r="JA59" s="344"/>
      <c r="JB59" s="344"/>
      <c r="JC59" s="344"/>
      <c r="JD59" s="344"/>
      <c r="JE59" s="344"/>
      <c r="JF59" s="344"/>
      <c r="JG59" s="344"/>
      <c r="JH59" s="344"/>
      <c r="JI59" s="344"/>
      <c r="JJ59" s="344"/>
      <c r="JK59" s="344"/>
      <c r="JL59" s="344"/>
      <c r="JM59" s="344"/>
      <c r="JN59" s="344"/>
      <c r="JO59" s="344"/>
      <c r="JP59" s="344"/>
      <c r="JQ59" s="344"/>
      <c r="JR59" s="344"/>
      <c r="JS59" s="344"/>
      <c r="JT59" s="344"/>
      <c r="JU59" s="344"/>
      <c r="JV59" s="344"/>
      <c r="JW59" s="344"/>
      <c r="JX59" s="344"/>
      <c r="JY59" s="344"/>
      <c r="JZ59" s="344"/>
      <c r="KA59" s="344"/>
      <c r="KB59" s="344"/>
      <c r="KC59" s="344"/>
      <c r="KD59" s="344"/>
      <c r="KE59" s="344"/>
      <c r="KF59" s="344"/>
      <c r="KG59" s="344"/>
      <c r="KH59" s="344"/>
      <c r="KI59" s="344"/>
      <c r="KJ59" s="344"/>
      <c r="KK59" s="344"/>
      <c r="KL59" s="344"/>
      <c r="KM59" s="344"/>
      <c r="KN59" s="344"/>
      <c r="KO59" s="344"/>
      <c r="KP59" s="344"/>
      <c r="KQ59" s="344"/>
      <c r="KR59" s="344"/>
      <c r="KS59" s="344"/>
      <c r="KT59" s="344"/>
      <c r="KU59" s="344"/>
      <c r="KV59" s="344"/>
      <c r="KW59" s="344"/>
      <c r="KX59" s="344"/>
      <c r="KY59" s="344"/>
      <c r="KZ59" s="344"/>
      <c r="LA59" s="344"/>
      <c r="LB59" s="344"/>
      <c r="LC59" s="344"/>
      <c r="LD59" s="344"/>
      <c r="LE59" s="344"/>
      <c r="LF59" s="344"/>
      <c r="LG59" s="344"/>
      <c r="LH59" s="344"/>
      <c r="LI59" s="344"/>
      <c r="LJ59" s="344"/>
      <c r="LK59" s="344"/>
      <c r="LL59" s="344"/>
      <c r="LM59" s="344"/>
      <c r="LN59" s="344"/>
      <c r="LO59" s="344"/>
      <c r="LP59" s="344"/>
      <c r="LQ59" s="344"/>
      <c r="LR59" s="344"/>
      <c r="LS59" s="344"/>
      <c r="LT59" s="344"/>
      <c r="LU59" s="344"/>
      <c r="LV59" s="344"/>
      <c r="LW59" s="344"/>
      <c r="LX59" s="344"/>
      <c r="LY59" s="344"/>
      <c r="LZ59" s="344"/>
      <c r="MA59" s="344"/>
      <c r="MB59" s="344"/>
      <c r="MC59" s="344"/>
      <c r="MD59" s="344"/>
      <c r="ME59" s="344"/>
      <c r="MF59" s="344"/>
      <c r="MG59" s="344"/>
      <c r="MH59" s="344"/>
      <c r="MI59" s="344"/>
      <c r="MJ59" s="344"/>
      <c r="MK59" s="344"/>
      <c r="ML59" s="344"/>
      <c r="MM59" s="344"/>
      <c r="MN59" s="344"/>
      <c r="MO59" s="344"/>
      <c r="MP59" s="344"/>
      <c r="MQ59" s="344"/>
      <c r="MR59" s="344"/>
      <c r="MS59" s="344"/>
      <c r="MT59" s="344"/>
      <c r="MU59" s="344"/>
      <c r="MV59" s="344"/>
      <c r="MW59" s="344"/>
      <c r="MX59" s="344"/>
      <c r="MY59" s="344"/>
      <c r="MZ59" s="344"/>
      <c r="NA59" s="344"/>
      <c r="NB59" s="344"/>
      <c r="NC59" s="344"/>
      <c r="ND59" s="344"/>
      <c r="NE59" s="344"/>
      <c r="NF59" s="344"/>
      <c r="NG59" s="344"/>
      <c r="NH59" s="344"/>
      <c r="NI59" s="344"/>
      <c r="NJ59" s="344"/>
      <c r="NK59" s="344"/>
      <c r="NL59" s="344"/>
      <c r="NM59" s="344"/>
      <c r="NN59" s="344"/>
      <c r="NO59" s="344"/>
      <c r="NP59" s="344"/>
      <c r="NQ59" s="344"/>
      <c r="NR59" s="344"/>
      <c r="NS59" s="344"/>
      <c r="NT59" s="344"/>
      <c r="NU59" s="344"/>
      <c r="NV59" s="344"/>
      <c r="NW59" s="344"/>
      <c r="NX59" s="344"/>
      <c r="NY59" s="344"/>
      <c r="NZ59" s="344"/>
      <c r="OA59" s="344"/>
      <c r="OB59" s="344"/>
      <c r="OC59" s="344"/>
      <c r="OD59" s="344"/>
      <c r="OE59" s="344"/>
      <c r="OF59" s="344"/>
      <c r="OG59" s="344"/>
      <c r="OH59" s="344"/>
      <c r="OI59" s="344"/>
      <c r="OJ59" s="344"/>
      <c r="OK59" s="344"/>
      <c r="OL59" s="344"/>
      <c r="OM59" s="344"/>
      <c r="ON59" s="344"/>
      <c r="OO59" s="344"/>
      <c r="OP59" s="344"/>
      <c r="OQ59" s="344"/>
      <c r="OR59" s="344"/>
      <c r="OS59" s="344"/>
      <c r="OT59" s="344"/>
      <c r="OU59" s="344"/>
      <c r="OV59" s="344"/>
      <c r="OW59" s="344"/>
      <c r="OX59" s="344"/>
      <c r="OY59" s="344"/>
      <c r="OZ59" s="344"/>
      <c r="PA59" s="344"/>
      <c r="PB59" s="344"/>
      <c r="PC59" s="344"/>
      <c r="PD59" s="344"/>
      <c r="PE59" s="344"/>
      <c r="PF59" s="344"/>
      <c r="PG59" s="344"/>
      <c r="PH59" s="344"/>
      <c r="PI59" s="344"/>
      <c r="PJ59" s="344"/>
      <c r="PK59" s="344"/>
      <c r="PL59" s="344"/>
      <c r="PM59" s="344"/>
      <c r="PN59" s="344"/>
      <c r="PO59" s="344"/>
      <c r="PP59" s="344"/>
      <c r="PQ59" s="344"/>
      <c r="PR59" s="344"/>
      <c r="PS59" s="344"/>
      <c r="PT59" s="344"/>
      <c r="PU59" s="344"/>
      <c r="PV59" s="344"/>
      <c r="PW59" s="344"/>
      <c r="PX59" s="344"/>
      <c r="PY59" s="344"/>
      <c r="PZ59" s="344"/>
      <c r="QA59" s="344"/>
      <c r="QB59" s="344"/>
      <c r="QC59" s="344"/>
      <c r="QD59" s="344"/>
      <c r="QE59" s="344"/>
      <c r="QF59" s="344"/>
      <c r="QG59" s="344"/>
      <c r="QH59" s="344"/>
      <c r="QI59" s="344"/>
      <c r="QJ59" s="344"/>
      <c r="QK59" s="344"/>
      <c r="QL59" s="344"/>
      <c r="QM59" s="344"/>
      <c r="QN59" s="344"/>
      <c r="QO59" s="344"/>
      <c r="QP59" s="344"/>
      <c r="QQ59" s="344"/>
      <c r="QR59" s="344"/>
      <c r="QS59" s="344"/>
      <c r="QT59" s="344"/>
      <c r="QU59" s="344"/>
      <c r="QV59" s="344"/>
      <c r="QW59" s="344"/>
      <c r="QX59" s="344"/>
      <c r="QY59" s="344"/>
      <c r="QZ59" s="344"/>
      <c r="RA59" s="344"/>
      <c r="RB59" s="344"/>
      <c r="RC59" s="344"/>
      <c r="RD59" s="344"/>
      <c r="RE59" s="344"/>
      <c r="RF59" s="344"/>
      <c r="RG59" s="344"/>
      <c r="RH59" s="344"/>
      <c r="RI59" s="344"/>
      <c r="RJ59" s="344"/>
      <c r="RK59" s="344"/>
      <c r="RL59" s="344"/>
      <c r="RM59" s="344"/>
      <c r="RN59" s="344"/>
      <c r="RO59" s="344"/>
      <c r="RP59" s="344"/>
      <c r="RQ59" s="344"/>
      <c r="RR59" s="344"/>
      <c r="RS59" s="344"/>
      <c r="RT59" s="344"/>
      <c r="RU59" s="344"/>
      <c r="RV59" s="344"/>
      <c r="RW59" s="344"/>
      <c r="RX59" s="344"/>
      <c r="RY59" s="344"/>
      <c r="RZ59" s="344"/>
      <c r="SA59" s="344"/>
      <c r="SB59" s="344"/>
      <c r="SC59" s="344"/>
      <c r="SD59" s="344"/>
      <c r="SE59" s="344"/>
      <c r="SF59" s="344"/>
      <c r="SG59" s="344"/>
      <c r="SH59" s="344"/>
      <c r="SI59" s="344"/>
      <c r="SJ59" s="344"/>
      <c r="SK59" s="344"/>
      <c r="SL59" s="344"/>
      <c r="SM59" s="344"/>
      <c r="SN59" s="344"/>
      <c r="SO59" s="344"/>
      <c r="SP59" s="344"/>
      <c r="SQ59" s="344"/>
      <c r="SR59" s="344"/>
      <c r="SS59" s="344"/>
      <c r="ST59" s="344"/>
      <c r="SU59" s="344"/>
      <c r="SV59" s="344"/>
      <c r="SW59" s="344"/>
      <c r="SX59" s="344"/>
      <c r="SY59" s="344"/>
      <c r="SZ59" s="344"/>
      <c r="TA59" s="344"/>
      <c r="TB59" s="344"/>
      <c r="TC59" s="344"/>
    </row>
    <row r="60" spans="1:523" s="304" customFormat="1" ht="15.75">
      <c r="A60" s="430"/>
      <c r="B60" s="417"/>
      <c r="C60" s="418"/>
      <c r="D60" s="418"/>
      <c r="E60" s="431"/>
      <c r="F60" s="431"/>
      <c r="G60" s="432"/>
      <c r="H60" s="418"/>
      <c r="I60" s="418"/>
      <c r="J60" s="418"/>
      <c r="K60" s="423"/>
      <c r="L60" s="414"/>
      <c r="M60" s="2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 s="344"/>
      <c r="FT60" s="344"/>
      <c r="FU60" s="344"/>
      <c r="FV60" s="344"/>
      <c r="FW60" s="344"/>
      <c r="FX60" s="344"/>
      <c r="FY60" s="344"/>
      <c r="FZ60" s="344"/>
      <c r="GA60" s="344"/>
      <c r="GB60" s="344"/>
      <c r="GC60" s="344"/>
      <c r="GD60" s="344"/>
      <c r="GE60" s="344"/>
      <c r="GF60" s="344"/>
      <c r="GG60" s="344"/>
      <c r="GH60" s="344"/>
      <c r="GI60" s="344"/>
      <c r="GJ60" s="344"/>
      <c r="GK60" s="344"/>
      <c r="GL60" s="344"/>
      <c r="GM60" s="344"/>
      <c r="GN60" s="344"/>
      <c r="GO60" s="344"/>
      <c r="GP60" s="344"/>
      <c r="GQ60" s="344"/>
      <c r="GR60" s="344"/>
      <c r="GS60" s="344"/>
      <c r="GT60" s="344"/>
      <c r="GU60" s="344"/>
      <c r="GV60" s="344"/>
      <c r="GW60" s="344"/>
      <c r="GX60" s="344"/>
      <c r="GY60" s="344"/>
      <c r="GZ60" s="344"/>
      <c r="HA60" s="344"/>
      <c r="HB60" s="344"/>
      <c r="HC60" s="344"/>
      <c r="HD60" s="344"/>
      <c r="HE60" s="344"/>
      <c r="HF60" s="344"/>
      <c r="HG60" s="344"/>
      <c r="HH60" s="344"/>
      <c r="HI60" s="344"/>
      <c r="HJ60" s="344"/>
      <c r="HK60" s="344"/>
      <c r="HL60" s="344"/>
      <c r="HM60" s="344"/>
      <c r="HN60" s="344"/>
      <c r="HO60" s="344"/>
      <c r="HP60" s="344"/>
      <c r="HQ60" s="344"/>
      <c r="HR60" s="344"/>
      <c r="HS60" s="344"/>
      <c r="HT60" s="344"/>
      <c r="HU60" s="344"/>
      <c r="HV60" s="344"/>
      <c r="HW60" s="344"/>
      <c r="HX60" s="344"/>
      <c r="HY60" s="344"/>
      <c r="HZ60" s="344"/>
      <c r="IA60" s="344"/>
      <c r="IB60" s="344"/>
      <c r="IC60" s="344"/>
      <c r="ID60" s="344"/>
      <c r="IE60" s="344"/>
      <c r="IF60" s="344"/>
      <c r="IG60" s="344"/>
      <c r="IH60" s="344"/>
      <c r="II60" s="344"/>
      <c r="IJ60" s="344"/>
      <c r="IK60" s="344"/>
      <c r="IL60" s="344"/>
      <c r="IM60" s="344"/>
      <c r="IN60" s="344"/>
      <c r="IO60" s="344"/>
      <c r="IP60" s="344"/>
      <c r="IQ60" s="344"/>
      <c r="IR60" s="344"/>
      <c r="IS60" s="344"/>
      <c r="IT60" s="344"/>
      <c r="IU60" s="344"/>
      <c r="IV60" s="344"/>
      <c r="IW60" s="344"/>
      <c r="IX60" s="344"/>
      <c r="IY60" s="344"/>
      <c r="IZ60" s="344"/>
      <c r="JA60" s="344"/>
      <c r="JB60" s="344"/>
      <c r="JC60" s="344"/>
      <c r="JD60" s="344"/>
      <c r="JE60" s="344"/>
      <c r="JF60" s="344"/>
      <c r="JG60" s="344"/>
      <c r="JH60" s="344"/>
      <c r="JI60" s="344"/>
      <c r="JJ60" s="344"/>
      <c r="JK60" s="344"/>
      <c r="JL60" s="344"/>
      <c r="JM60" s="344"/>
      <c r="JN60" s="344"/>
      <c r="JO60" s="344"/>
      <c r="JP60" s="344"/>
      <c r="JQ60" s="344"/>
      <c r="JR60" s="344"/>
      <c r="JS60" s="344"/>
      <c r="JT60" s="344"/>
      <c r="JU60" s="344"/>
      <c r="JV60" s="344"/>
      <c r="JW60" s="344"/>
      <c r="JX60" s="344"/>
      <c r="JY60" s="344"/>
      <c r="JZ60" s="344"/>
      <c r="KA60" s="344"/>
      <c r="KB60" s="344"/>
      <c r="KC60" s="344"/>
      <c r="KD60" s="344"/>
      <c r="KE60" s="344"/>
      <c r="KF60" s="344"/>
      <c r="KG60" s="344"/>
      <c r="KH60" s="344"/>
      <c r="KI60" s="344"/>
      <c r="KJ60" s="344"/>
      <c r="KK60" s="344"/>
      <c r="KL60" s="344"/>
      <c r="KM60" s="344"/>
      <c r="KN60" s="344"/>
      <c r="KO60" s="344"/>
      <c r="KP60" s="344"/>
      <c r="KQ60" s="344"/>
      <c r="KR60" s="344"/>
      <c r="KS60" s="344"/>
      <c r="KT60" s="344"/>
      <c r="KU60" s="344"/>
      <c r="KV60" s="344"/>
      <c r="KW60" s="344"/>
      <c r="KX60" s="344"/>
      <c r="KY60" s="344"/>
      <c r="KZ60" s="344"/>
      <c r="LA60" s="344"/>
      <c r="LB60" s="344"/>
      <c r="LC60" s="344"/>
      <c r="LD60" s="344"/>
      <c r="LE60" s="344"/>
      <c r="LF60" s="344"/>
      <c r="LG60" s="344"/>
      <c r="LH60" s="344"/>
      <c r="LI60" s="344"/>
      <c r="LJ60" s="344"/>
      <c r="LK60" s="344"/>
      <c r="LL60" s="344"/>
      <c r="LM60" s="344"/>
      <c r="LN60" s="344"/>
      <c r="LO60" s="344"/>
      <c r="LP60" s="344"/>
      <c r="LQ60" s="344"/>
      <c r="LR60" s="344"/>
      <c r="LS60" s="344"/>
      <c r="LT60" s="344"/>
      <c r="LU60" s="344"/>
      <c r="LV60" s="344"/>
      <c r="LW60" s="344"/>
      <c r="LX60" s="344"/>
      <c r="LY60" s="344"/>
      <c r="LZ60" s="344"/>
      <c r="MA60" s="344"/>
      <c r="MB60" s="344"/>
      <c r="MC60" s="344"/>
      <c r="MD60" s="344"/>
      <c r="ME60" s="344"/>
      <c r="MF60" s="344"/>
      <c r="MG60" s="344"/>
      <c r="MH60" s="344"/>
      <c r="MI60" s="344"/>
      <c r="MJ60" s="344"/>
      <c r="MK60" s="344"/>
      <c r="ML60" s="344"/>
      <c r="MM60" s="344"/>
      <c r="MN60" s="344"/>
      <c r="MO60" s="344"/>
      <c r="MP60" s="344"/>
      <c r="MQ60" s="344"/>
      <c r="MR60" s="344"/>
      <c r="MS60" s="344"/>
      <c r="MT60" s="344"/>
      <c r="MU60" s="344"/>
      <c r="MV60" s="344"/>
      <c r="MW60" s="344"/>
      <c r="MX60" s="344"/>
      <c r="MY60" s="344"/>
      <c r="MZ60" s="344"/>
      <c r="NA60" s="344"/>
      <c r="NB60" s="344"/>
      <c r="NC60" s="344"/>
      <c r="ND60" s="344"/>
      <c r="NE60" s="344"/>
      <c r="NF60" s="344"/>
      <c r="NG60" s="344"/>
      <c r="NH60" s="344"/>
      <c r="NI60" s="344"/>
      <c r="NJ60" s="344"/>
      <c r="NK60" s="344"/>
      <c r="NL60" s="344"/>
      <c r="NM60" s="344"/>
      <c r="NN60" s="344"/>
      <c r="NO60" s="344"/>
      <c r="NP60" s="344"/>
      <c r="NQ60" s="344"/>
      <c r="NR60" s="344"/>
      <c r="NS60" s="344"/>
      <c r="NT60" s="344"/>
      <c r="NU60" s="344"/>
      <c r="NV60" s="344"/>
      <c r="NW60" s="344"/>
      <c r="NX60" s="344"/>
      <c r="NY60" s="344"/>
      <c r="NZ60" s="344"/>
      <c r="OA60" s="344"/>
      <c r="OB60" s="344"/>
      <c r="OC60" s="344"/>
      <c r="OD60" s="344"/>
      <c r="OE60" s="344"/>
      <c r="OF60" s="344"/>
      <c r="OG60" s="344"/>
      <c r="OH60" s="344"/>
      <c r="OI60" s="344"/>
      <c r="OJ60" s="344"/>
      <c r="OK60" s="344"/>
      <c r="OL60" s="344"/>
      <c r="OM60" s="344"/>
      <c r="ON60" s="344"/>
      <c r="OO60" s="344"/>
      <c r="OP60" s="344"/>
      <c r="OQ60" s="344"/>
      <c r="OR60" s="344"/>
      <c r="OS60" s="344"/>
      <c r="OT60" s="344"/>
      <c r="OU60" s="344"/>
      <c r="OV60" s="344"/>
      <c r="OW60" s="344"/>
      <c r="OX60" s="344"/>
      <c r="OY60" s="344"/>
      <c r="OZ60" s="344"/>
      <c r="PA60" s="344"/>
      <c r="PB60" s="344"/>
      <c r="PC60" s="344"/>
      <c r="PD60" s="344"/>
      <c r="PE60" s="344"/>
      <c r="PF60" s="344"/>
      <c r="PG60" s="344"/>
      <c r="PH60" s="344"/>
      <c r="PI60" s="344"/>
      <c r="PJ60" s="344"/>
      <c r="PK60" s="344"/>
      <c r="PL60" s="344"/>
      <c r="PM60" s="344"/>
      <c r="PN60" s="344"/>
      <c r="PO60" s="344"/>
      <c r="PP60" s="344"/>
      <c r="PQ60" s="344"/>
      <c r="PR60" s="344"/>
      <c r="PS60" s="344"/>
      <c r="PT60" s="344"/>
      <c r="PU60" s="344"/>
      <c r="PV60" s="344"/>
      <c r="PW60" s="344"/>
      <c r="PX60" s="344"/>
      <c r="PY60" s="344"/>
      <c r="PZ60" s="344"/>
      <c r="QA60" s="344"/>
      <c r="QB60" s="344"/>
      <c r="QC60" s="344"/>
      <c r="QD60" s="344"/>
      <c r="QE60" s="344"/>
      <c r="QF60" s="344"/>
      <c r="QG60" s="344"/>
      <c r="QH60" s="344"/>
      <c r="QI60" s="344"/>
      <c r="QJ60" s="344"/>
      <c r="QK60" s="344"/>
      <c r="QL60" s="344"/>
      <c r="QM60" s="344"/>
      <c r="QN60" s="344"/>
      <c r="QO60" s="344"/>
      <c r="QP60" s="344"/>
      <c r="QQ60" s="344"/>
      <c r="QR60" s="344"/>
      <c r="QS60" s="344"/>
      <c r="QT60" s="344"/>
      <c r="QU60" s="344"/>
      <c r="QV60" s="344"/>
      <c r="QW60" s="344"/>
      <c r="QX60" s="344"/>
      <c r="QY60" s="344"/>
      <c r="QZ60" s="344"/>
      <c r="RA60" s="344"/>
      <c r="RB60" s="344"/>
      <c r="RC60" s="344"/>
      <c r="RD60" s="344"/>
      <c r="RE60" s="344"/>
      <c r="RF60" s="344"/>
      <c r="RG60" s="344"/>
      <c r="RH60" s="344"/>
      <c r="RI60" s="344"/>
      <c r="RJ60" s="344"/>
      <c r="RK60" s="344"/>
      <c r="RL60" s="344"/>
      <c r="RM60" s="344"/>
      <c r="RN60" s="344"/>
      <c r="RO60" s="344"/>
      <c r="RP60" s="344"/>
      <c r="RQ60" s="344"/>
      <c r="RR60" s="344"/>
      <c r="RS60" s="344"/>
      <c r="RT60" s="344"/>
      <c r="RU60" s="344"/>
      <c r="RV60" s="344"/>
      <c r="RW60" s="344"/>
      <c r="RX60" s="344"/>
      <c r="RY60" s="344"/>
      <c r="RZ60" s="344"/>
      <c r="SA60" s="344"/>
      <c r="SB60" s="344"/>
      <c r="SC60" s="344"/>
      <c r="SD60" s="344"/>
      <c r="SE60" s="344"/>
      <c r="SF60" s="344"/>
      <c r="SG60" s="344"/>
      <c r="SH60" s="344"/>
      <c r="SI60" s="344"/>
      <c r="SJ60" s="344"/>
      <c r="SK60" s="344"/>
      <c r="SL60" s="344"/>
      <c r="SM60" s="344"/>
      <c r="SN60" s="344"/>
      <c r="SO60" s="344"/>
      <c r="SP60" s="344"/>
      <c r="SQ60" s="344"/>
      <c r="SR60" s="344"/>
      <c r="SS60" s="344"/>
      <c r="ST60" s="344"/>
      <c r="SU60" s="344"/>
      <c r="SV60" s="344"/>
      <c r="SW60" s="344"/>
      <c r="SX60" s="344"/>
      <c r="SY60" s="344"/>
      <c r="SZ60" s="344"/>
      <c r="TA60" s="344"/>
      <c r="TB60" s="344"/>
      <c r="TC60" s="344"/>
    </row>
    <row r="61" spans="1:523" s="304" customFormat="1" ht="15.75">
      <c r="A61" s="430"/>
      <c r="B61" s="417"/>
      <c r="C61" s="418"/>
      <c r="D61" s="418"/>
      <c r="E61" s="431"/>
      <c r="F61" s="431"/>
      <c r="G61" s="432"/>
      <c r="H61" s="418"/>
      <c r="I61" s="418"/>
      <c r="J61" s="418"/>
      <c r="K61" s="423"/>
      <c r="L61" s="414"/>
      <c r="M61" s="2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 s="344"/>
      <c r="FT61" s="344"/>
      <c r="FU61" s="344"/>
      <c r="FV61" s="344"/>
      <c r="FW61" s="344"/>
      <c r="FX61" s="344"/>
      <c r="FY61" s="344"/>
      <c r="FZ61" s="344"/>
      <c r="GA61" s="344"/>
      <c r="GB61" s="344"/>
      <c r="GC61" s="344"/>
      <c r="GD61" s="344"/>
      <c r="GE61" s="344"/>
      <c r="GF61" s="344"/>
      <c r="GG61" s="344"/>
      <c r="GH61" s="344"/>
      <c r="GI61" s="344"/>
      <c r="GJ61" s="344"/>
      <c r="GK61" s="344"/>
      <c r="GL61" s="344"/>
      <c r="GM61" s="344"/>
      <c r="GN61" s="344"/>
      <c r="GO61" s="344"/>
      <c r="GP61" s="344"/>
      <c r="GQ61" s="344"/>
      <c r="GR61" s="344"/>
      <c r="GS61" s="344"/>
      <c r="GT61" s="344"/>
      <c r="GU61" s="344"/>
      <c r="GV61" s="344"/>
      <c r="GW61" s="344"/>
      <c r="GX61" s="344"/>
      <c r="GY61" s="344"/>
      <c r="GZ61" s="344"/>
      <c r="HA61" s="344"/>
      <c r="HB61" s="344"/>
      <c r="HC61" s="344"/>
      <c r="HD61" s="344"/>
      <c r="HE61" s="344"/>
      <c r="HF61" s="344"/>
      <c r="HG61" s="344"/>
      <c r="HH61" s="344"/>
      <c r="HI61" s="344"/>
      <c r="HJ61" s="344"/>
      <c r="HK61" s="344"/>
      <c r="HL61" s="344"/>
      <c r="HM61" s="344"/>
      <c r="HN61" s="344"/>
      <c r="HO61" s="344"/>
      <c r="HP61" s="344"/>
      <c r="HQ61" s="344"/>
      <c r="HR61" s="344"/>
      <c r="HS61" s="344"/>
      <c r="HT61" s="344"/>
      <c r="HU61" s="344"/>
      <c r="HV61" s="344"/>
      <c r="HW61" s="344"/>
      <c r="HX61" s="344"/>
      <c r="HY61" s="344"/>
      <c r="HZ61" s="344"/>
      <c r="IA61" s="344"/>
      <c r="IB61" s="344"/>
      <c r="IC61" s="344"/>
      <c r="ID61" s="344"/>
      <c r="IE61" s="344"/>
      <c r="IF61" s="344"/>
      <c r="IG61" s="344"/>
      <c r="IH61" s="344"/>
      <c r="II61" s="344"/>
      <c r="IJ61" s="344"/>
      <c r="IK61" s="344"/>
      <c r="IL61" s="344"/>
      <c r="IM61" s="344"/>
      <c r="IN61" s="344"/>
      <c r="IO61" s="344"/>
      <c r="IP61" s="344"/>
      <c r="IQ61" s="344"/>
      <c r="IR61" s="344"/>
      <c r="IS61" s="344"/>
      <c r="IT61" s="344"/>
      <c r="IU61" s="344"/>
      <c r="IV61" s="344"/>
      <c r="IW61" s="344"/>
      <c r="IX61" s="344"/>
      <c r="IY61" s="344"/>
      <c r="IZ61" s="344"/>
      <c r="JA61" s="344"/>
      <c r="JB61" s="344"/>
      <c r="JC61" s="344"/>
      <c r="JD61" s="344"/>
      <c r="JE61" s="344"/>
      <c r="JF61" s="344"/>
      <c r="JG61" s="344"/>
      <c r="JH61" s="344"/>
      <c r="JI61" s="344"/>
      <c r="JJ61" s="344"/>
      <c r="JK61" s="344"/>
      <c r="JL61" s="344"/>
      <c r="JM61" s="344"/>
      <c r="JN61" s="344"/>
      <c r="JO61" s="344"/>
      <c r="JP61" s="344"/>
      <c r="JQ61" s="344"/>
      <c r="JR61" s="344"/>
      <c r="JS61" s="344"/>
      <c r="JT61" s="344"/>
      <c r="JU61" s="344"/>
      <c r="JV61" s="344"/>
      <c r="JW61" s="344"/>
      <c r="JX61" s="344"/>
      <c r="JY61" s="344"/>
      <c r="JZ61" s="344"/>
      <c r="KA61" s="344"/>
      <c r="KB61" s="344"/>
      <c r="KC61" s="344"/>
      <c r="KD61" s="344"/>
      <c r="KE61" s="344"/>
      <c r="KF61" s="344"/>
      <c r="KG61" s="344"/>
      <c r="KH61" s="344"/>
      <c r="KI61" s="344"/>
      <c r="KJ61" s="344"/>
      <c r="KK61" s="344"/>
      <c r="KL61" s="344"/>
      <c r="KM61" s="344"/>
      <c r="KN61" s="344"/>
      <c r="KO61" s="344"/>
      <c r="KP61" s="344"/>
      <c r="KQ61" s="344"/>
      <c r="KR61" s="344"/>
      <c r="KS61" s="344"/>
      <c r="KT61" s="344"/>
      <c r="KU61" s="344"/>
      <c r="KV61" s="344"/>
      <c r="KW61" s="344"/>
      <c r="KX61" s="344"/>
      <c r="KY61" s="344"/>
      <c r="KZ61" s="344"/>
      <c r="LA61" s="344"/>
      <c r="LB61" s="344"/>
      <c r="LC61" s="344"/>
      <c r="LD61" s="344"/>
      <c r="LE61" s="344"/>
      <c r="LF61" s="344"/>
      <c r="LG61" s="344"/>
      <c r="LH61" s="344"/>
      <c r="LI61" s="344"/>
      <c r="LJ61" s="344"/>
      <c r="LK61" s="344"/>
      <c r="LL61" s="344"/>
      <c r="LM61" s="344"/>
      <c r="LN61" s="344"/>
      <c r="LO61" s="344"/>
      <c r="LP61" s="344"/>
      <c r="LQ61" s="344"/>
      <c r="LR61" s="344"/>
      <c r="LS61" s="344"/>
      <c r="LT61" s="344"/>
      <c r="LU61" s="344"/>
      <c r="LV61" s="344"/>
      <c r="LW61" s="344"/>
      <c r="LX61" s="344"/>
      <c r="LY61" s="344"/>
      <c r="LZ61" s="344"/>
      <c r="MA61" s="344"/>
      <c r="MB61" s="344"/>
      <c r="MC61" s="344"/>
      <c r="MD61" s="344"/>
      <c r="ME61" s="344"/>
      <c r="MF61" s="344"/>
      <c r="MG61" s="344"/>
      <c r="MH61" s="344"/>
      <c r="MI61" s="344"/>
      <c r="MJ61" s="344"/>
      <c r="MK61" s="344"/>
      <c r="ML61" s="344"/>
      <c r="MM61" s="344"/>
      <c r="MN61" s="344"/>
      <c r="MO61" s="344"/>
      <c r="MP61" s="344"/>
      <c r="MQ61" s="344"/>
      <c r="MR61" s="344"/>
      <c r="MS61" s="344"/>
      <c r="MT61" s="344"/>
      <c r="MU61" s="344"/>
      <c r="MV61" s="344"/>
      <c r="MW61" s="344"/>
      <c r="MX61" s="344"/>
      <c r="MY61" s="344"/>
      <c r="MZ61" s="344"/>
      <c r="NA61" s="344"/>
      <c r="NB61" s="344"/>
      <c r="NC61" s="344"/>
      <c r="ND61" s="344"/>
      <c r="NE61" s="344"/>
      <c r="NF61" s="344"/>
      <c r="NG61" s="344"/>
      <c r="NH61" s="344"/>
      <c r="NI61" s="344"/>
      <c r="NJ61" s="344"/>
      <c r="NK61" s="344"/>
      <c r="NL61" s="344"/>
      <c r="NM61" s="344"/>
      <c r="NN61" s="344"/>
      <c r="NO61" s="344"/>
      <c r="NP61" s="344"/>
      <c r="NQ61" s="344"/>
      <c r="NR61" s="344"/>
      <c r="NS61" s="344"/>
      <c r="NT61" s="344"/>
      <c r="NU61" s="344"/>
      <c r="NV61" s="344"/>
      <c r="NW61" s="344"/>
      <c r="NX61" s="344"/>
      <c r="NY61" s="344"/>
      <c r="NZ61" s="344"/>
      <c r="OA61" s="344"/>
      <c r="OB61" s="344"/>
      <c r="OC61" s="344"/>
      <c r="OD61" s="344"/>
      <c r="OE61" s="344"/>
      <c r="OF61" s="344"/>
      <c r="OG61" s="344"/>
      <c r="OH61" s="344"/>
      <c r="OI61" s="344"/>
      <c r="OJ61" s="344"/>
      <c r="OK61" s="344"/>
      <c r="OL61" s="344"/>
      <c r="OM61" s="344"/>
      <c r="ON61" s="344"/>
      <c r="OO61" s="344"/>
      <c r="OP61" s="344"/>
      <c r="OQ61" s="344"/>
      <c r="OR61" s="344"/>
      <c r="OS61" s="344"/>
      <c r="OT61" s="344"/>
      <c r="OU61" s="344"/>
      <c r="OV61" s="344"/>
      <c r="OW61" s="344"/>
      <c r="OX61" s="344"/>
      <c r="OY61" s="344"/>
      <c r="OZ61" s="344"/>
      <c r="PA61" s="344"/>
      <c r="PB61" s="344"/>
      <c r="PC61" s="344"/>
      <c r="PD61" s="344"/>
      <c r="PE61" s="344"/>
      <c r="PF61" s="344"/>
      <c r="PG61" s="344"/>
      <c r="PH61" s="344"/>
      <c r="PI61" s="344"/>
      <c r="PJ61" s="344"/>
      <c r="PK61" s="344"/>
      <c r="PL61" s="344"/>
      <c r="PM61" s="344"/>
      <c r="PN61" s="344"/>
      <c r="PO61" s="344"/>
      <c r="PP61" s="344"/>
      <c r="PQ61" s="344"/>
      <c r="PR61" s="344"/>
      <c r="PS61" s="344"/>
      <c r="PT61" s="344"/>
      <c r="PU61" s="344"/>
      <c r="PV61" s="344"/>
      <c r="PW61" s="344"/>
      <c r="PX61" s="344"/>
      <c r="PY61" s="344"/>
      <c r="PZ61" s="344"/>
      <c r="QA61" s="344"/>
      <c r="QB61" s="344"/>
      <c r="QC61" s="344"/>
      <c r="QD61" s="344"/>
      <c r="QE61" s="344"/>
      <c r="QF61" s="344"/>
      <c r="QG61" s="344"/>
      <c r="QH61" s="344"/>
      <c r="QI61" s="344"/>
      <c r="QJ61" s="344"/>
      <c r="QK61" s="344"/>
      <c r="QL61" s="344"/>
      <c r="QM61" s="344"/>
      <c r="QN61" s="344"/>
      <c r="QO61" s="344"/>
      <c r="QP61" s="344"/>
      <c r="QQ61" s="344"/>
      <c r="QR61" s="344"/>
      <c r="QS61" s="344"/>
      <c r="QT61" s="344"/>
      <c r="QU61" s="344"/>
      <c r="QV61" s="344"/>
      <c r="QW61" s="344"/>
      <c r="QX61" s="344"/>
      <c r="QY61" s="344"/>
      <c r="QZ61" s="344"/>
      <c r="RA61" s="344"/>
      <c r="RB61" s="344"/>
      <c r="RC61" s="344"/>
      <c r="RD61" s="344"/>
      <c r="RE61" s="344"/>
      <c r="RF61" s="344"/>
      <c r="RG61" s="344"/>
      <c r="RH61" s="344"/>
      <c r="RI61" s="344"/>
      <c r="RJ61" s="344"/>
      <c r="RK61" s="344"/>
      <c r="RL61" s="344"/>
      <c r="RM61" s="344"/>
      <c r="RN61" s="344"/>
      <c r="RO61" s="344"/>
      <c r="RP61" s="344"/>
      <c r="RQ61" s="344"/>
      <c r="RR61" s="344"/>
      <c r="RS61" s="344"/>
      <c r="RT61" s="344"/>
      <c r="RU61" s="344"/>
      <c r="RV61" s="344"/>
      <c r="RW61" s="344"/>
      <c r="RX61" s="344"/>
      <c r="RY61" s="344"/>
      <c r="RZ61" s="344"/>
      <c r="SA61" s="344"/>
      <c r="SB61" s="344"/>
      <c r="SC61" s="344"/>
      <c r="SD61" s="344"/>
      <c r="SE61" s="344"/>
      <c r="SF61" s="344"/>
      <c r="SG61" s="344"/>
      <c r="SH61" s="344"/>
      <c r="SI61" s="344"/>
      <c r="SJ61" s="344"/>
      <c r="SK61" s="344"/>
      <c r="SL61" s="344"/>
      <c r="SM61" s="344"/>
      <c r="SN61" s="344"/>
      <c r="SO61" s="344"/>
      <c r="SP61" s="344"/>
      <c r="SQ61" s="344"/>
      <c r="SR61" s="344"/>
      <c r="SS61" s="344"/>
      <c r="ST61" s="344"/>
      <c r="SU61" s="344"/>
      <c r="SV61" s="344"/>
      <c r="SW61" s="344"/>
      <c r="SX61" s="344"/>
      <c r="SY61" s="344"/>
      <c r="SZ61" s="344"/>
      <c r="TA61" s="344"/>
      <c r="TB61" s="344"/>
      <c r="TC61" s="344"/>
    </row>
    <row r="62" spans="1:523" s="304" customFormat="1" ht="15.75">
      <c r="A62" s="430"/>
      <c r="B62" s="417"/>
      <c r="C62" s="418"/>
      <c r="D62" s="418"/>
      <c r="E62" s="431"/>
      <c r="F62" s="431"/>
      <c r="G62" s="432"/>
      <c r="H62" s="418"/>
      <c r="I62" s="418"/>
      <c r="J62" s="418"/>
      <c r="K62" s="423"/>
      <c r="L62" s="414"/>
      <c r="M62" s="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 s="344"/>
      <c r="FT62" s="344"/>
      <c r="FU62" s="344"/>
      <c r="FV62" s="344"/>
      <c r="FW62" s="344"/>
      <c r="FX62" s="344"/>
      <c r="FY62" s="344"/>
      <c r="FZ62" s="344"/>
      <c r="GA62" s="344"/>
      <c r="GB62" s="344"/>
      <c r="GC62" s="344"/>
      <c r="GD62" s="344"/>
      <c r="GE62" s="344"/>
      <c r="GF62" s="344"/>
      <c r="GG62" s="344"/>
      <c r="GH62" s="344"/>
      <c r="GI62" s="344"/>
      <c r="GJ62" s="344"/>
      <c r="GK62" s="344"/>
      <c r="GL62" s="344"/>
      <c r="GM62" s="344"/>
      <c r="GN62" s="344"/>
      <c r="GO62" s="344"/>
      <c r="GP62" s="344"/>
      <c r="GQ62" s="344"/>
      <c r="GR62" s="344"/>
      <c r="GS62" s="344"/>
      <c r="GT62" s="344"/>
      <c r="GU62" s="344"/>
      <c r="GV62" s="344"/>
      <c r="GW62" s="344"/>
      <c r="GX62" s="344"/>
      <c r="GY62" s="344"/>
      <c r="GZ62" s="344"/>
      <c r="HA62" s="344"/>
      <c r="HB62" s="344"/>
      <c r="HC62" s="344"/>
      <c r="HD62" s="344"/>
      <c r="HE62" s="344"/>
      <c r="HF62" s="344"/>
      <c r="HG62" s="344"/>
      <c r="HH62" s="344"/>
      <c r="HI62" s="344"/>
      <c r="HJ62" s="344"/>
      <c r="HK62" s="344"/>
      <c r="HL62" s="344"/>
      <c r="HM62" s="344"/>
      <c r="HN62" s="344"/>
      <c r="HO62" s="344"/>
      <c r="HP62" s="344"/>
      <c r="HQ62" s="344"/>
      <c r="HR62" s="344"/>
      <c r="HS62" s="344"/>
      <c r="HT62" s="344"/>
      <c r="HU62" s="344"/>
      <c r="HV62" s="344"/>
      <c r="HW62" s="344"/>
      <c r="HX62" s="344"/>
      <c r="HY62" s="344"/>
      <c r="HZ62" s="344"/>
      <c r="IA62" s="344"/>
      <c r="IB62" s="344"/>
      <c r="IC62" s="344"/>
      <c r="ID62" s="344"/>
      <c r="IE62" s="344"/>
      <c r="IF62" s="344"/>
      <c r="IG62" s="344"/>
      <c r="IH62" s="344"/>
      <c r="II62" s="344"/>
      <c r="IJ62" s="344"/>
      <c r="IK62" s="344"/>
      <c r="IL62" s="344"/>
      <c r="IM62" s="344"/>
      <c r="IN62" s="344"/>
      <c r="IO62" s="344"/>
      <c r="IP62" s="344"/>
      <c r="IQ62" s="344"/>
      <c r="IR62" s="344"/>
      <c r="IS62" s="344"/>
      <c r="IT62" s="344"/>
      <c r="IU62" s="344"/>
      <c r="IV62" s="344"/>
      <c r="IW62" s="344"/>
      <c r="IX62" s="344"/>
      <c r="IY62" s="344"/>
      <c r="IZ62" s="344"/>
      <c r="JA62" s="344"/>
      <c r="JB62" s="344"/>
      <c r="JC62" s="344"/>
      <c r="JD62" s="344"/>
      <c r="JE62" s="344"/>
      <c r="JF62" s="344"/>
      <c r="JG62" s="344"/>
      <c r="JH62" s="344"/>
      <c r="JI62" s="344"/>
      <c r="JJ62" s="344"/>
      <c r="JK62" s="344"/>
      <c r="JL62" s="344"/>
      <c r="JM62" s="344"/>
      <c r="JN62" s="344"/>
      <c r="JO62" s="344"/>
      <c r="JP62" s="344"/>
      <c r="JQ62" s="344"/>
      <c r="JR62" s="344"/>
      <c r="JS62" s="344"/>
      <c r="JT62" s="344"/>
      <c r="JU62" s="344"/>
      <c r="JV62" s="344"/>
      <c r="JW62" s="344"/>
      <c r="JX62" s="344"/>
      <c r="JY62" s="344"/>
      <c r="JZ62" s="344"/>
      <c r="KA62" s="344"/>
      <c r="KB62" s="344"/>
      <c r="KC62" s="344"/>
      <c r="KD62" s="344"/>
      <c r="KE62" s="344"/>
      <c r="KF62" s="344"/>
      <c r="KG62" s="344"/>
      <c r="KH62" s="344"/>
      <c r="KI62" s="344"/>
      <c r="KJ62" s="344"/>
      <c r="KK62" s="344"/>
      <c r="KL62" s="344"/>
      <c r="KM62" s="344"/>
      <c r="KN62" s="344"/>
      <c r="KO62" s="344"/>
      <c r="KP62" s="344"/>
      <c r="KQ62" s="344"/>
      <c r="KR62" s="344"/>
      <c r="KS62" s="344"/>
      <c r="KT62" s="344"/>
      <c r="KU62" s="344"/>
      <c r="KV62" s="344"/>
      <c r="KW62" s="344"/>
      <c r="KX62" s="344"/>
      <c r="KY62" s="344"/>
      <c r="KZ62" s="344"/>
      <c r="LA62" s="344"/>
      <c r="LB62" s="344"/>
      <c r="LC62" s="344"/>
      <c r="LD62" s="344"/>
      <c r="LE62" s="344"/>
      <c r="LF62" s="344"/>
      <c r="LG62" s="344"/>
      <c r="LH62" s="344"/>
      <c r="LI62" s="344"/>
      <c r="LJ62" s="344"/>
      <c r="LK62" s="344"/>
      <c r="LL62" s="344"/>
      <c r="LM62" s="344"/>
      <c r="LN62" s="344"/>
      <c r="LO62" s="344"/>
      <c r="LP62" s="344"/>
      <c r="LQ62" s="344"/>
      <c r="LR62" s="344"/>
      <c r="LS62" s="344"/>
      <c r="LT62" s="344"/>
      <c r="LU62" s="344"/>
      <c r="LV62" s="344"/>
      <c r="LW62" s="344"/>
      <c r="LX62" s="344"/>
      <c r="LY62" s="344"/>
      <c r="LZ62" s="344"/>
      <c r="MA62" s="344"/>
      <c r="MB62" s="344"/>
      <c r="MC62" s="344"/>
      <c r="MD62" s="344"/>
      <c r="ME62" s="344"/>
      <c r="MF62" s="344"/>
      <c r="MG62" s="344"/>
      <c r="MH62" s="344"/>
      <c r="MI62" s="344"/>
      <c r="MJ62" s="344"/>
      <c r="MK62" s="344"/>
      <c r="ML62" s="344"/>
      <c r="MM62" s="344"/>
      <c r="MN62" s="344"/>
      <c r="MO62" s="344"/>
      <c r="MP62" s="344"/>
      <c r="MQ62" s="344"/>
      <c r="MR62" s="344"/>
      <c r="MS62" s="344"/>
      <c r="MT62" s="344"/>
      <c r="MU62" s="344"/>
      <c r="MV62" s="344"/>
      <c r="MW62" s="344"/>
      <c r="MX62" s="344"/>
      <c r="MY62" s="344"/>
      <c r="MZ62" s="344"/>
      <c r="NA62" s="344"/>
      <c r="NB62" s="344"/>
      <c r="NC62" s="344"/>
      <c r="ND62" s="344"/>
      <c r="NE62" s="344"/>
      <c r="NF62" s="344"/>
      <c r="NG62" s="344"/>
      <c r="NH62" s="344"/>
      <c r="NI62" s="344"/>
      <c r="NJ62" s="344"/>
      <c r="NK62" s="344"/>
      <c r="NL62" s="344"/>
      <c r="NM62" s="344"/>
      <c r="NN62" s="344"/>
      <c r="NO62" s="344"/>
      <c r="NP62" s="344"/>
      <c r="NQ62" s="344"/>
      <c r="NR62" s="344"/>
      <c r="NS62" s="344"/>
      <c r="NT62" s="344"/>
      <c r="NU62" s="344"/>
      <c r="NV62" s="344"/>
      <c r="NW62" s="344"/>
      <c r="NX62" s="344"/>
      <c r="NY62" s="344"/>
      <c r="NZ62" s="344"/>
      <c r="OA62" s="344"/>
      <c r="OB62" s="344"/>
      <c r="OC62" s="344"/>
      <c r="OD62" s="344"/>
      <c r="OE62" s="344"/>
      <c r="OF62" s="344"/>
      <c r="OG62" s="344"/>
      <c r="OH62" s="344"/>
      <c r="OI62" s="344"/>
      <c r="OJ62" s="344"/>
      <c r="OK62" s="344"/>
      <c r="OL62" s="344"/>
      <c r="OM62" s="344"/>
      <c r="ON62" s="344"/>
      <c r="OO62" s="344"/>
      <c r="OP62" s="344"/>
      <c r="OQ62" s="344"/>
      <c r="OR62" s="344"/>
      <c r="OS62" s="344"/>
      <c r="OT62" s="344"/>
      <c r="OU62" s="344"/>
      <c r="OV62" s="344"/>
      <c r="OW62" s="344"/>
      <c r="OX62" s="344"/>
      <c r="OY62" s="344"/>
      <c r="OZ62" s="344"/>
      <c r="PA62" s="344"/>
      <c r="PB62" s="344"/>
      <c r="PC62" s="344"/>
      <c r="PD62" s="344"/>
      <c r="PE62" s="344"/>
      <c r="PF62" s="344"/>
      <c r="PG62" s="344"/>
      <c r="PH62" s="344"/>
      <c r="PI62" s="344"/>
      <c r="PJ62" s="344"/>
      <c r="PK62" s="344"/>
      <c r="PL62" s="344"/>
      <c r="PM62" s="344"/>
      <c r="PN62" s="344"/>
      <c r="PO62" s="344"/>
      <c r="PP62" s="344"/>
      <c r="PQ62" s="344"/>
      <c r="PR62" s="344"/>
      <c r="PS62" s="344"/>
      <c r="PT62" s="344"/>
      <c r="PU62" s="344"/>
      <c r="PV62" s="344"/>
      <c r="PW62" s="344"/>
      <c r="PX62" s="344"/>
      <c r="PY62" s="344"/>
      <c r="PZ62" s="344"/>
      <c r="QA62" s="344"/>
      <c r="QB62" s="344"/>
      <c r="QC62" s="344"/>
      <c r="QD62" s="344"/>
      <c r="QE62" s="344"/>
      <c r="QF62" s="344"/>
      <c r="QG62" s="344"/>
      <c r="QH62" s="344"/>
      <c r="QI62" s="344"/>
      <c r="QJ62" s="344"/>
      <c r="QK62" s="344"/>
      <c r="QL62" s="344"/>
      <c r="QM62" s="344"/>
      <c r="QN62" s="344"/>
      <c r="QO62" s="344"/>
      <c r="QP62" s="344"/>
      <c r="QQ62" s="344"/>
      <c r="QR62" s="344"/>
      <c r="QS62" s="344"/>
      <c r="QT62" s="344"/>
      <c r="QU62" s="344"/>
      <c r="QV62" s="344"/>
      <c r="QW62" s="344"/>
      <c r="QX62" s="344"/>
      <c r="QY62" s="344"/>
      <c r="QZ62" s="344"/>
      <c r="RA62" s="344"/>
      <c r="RB62" s="344"/>
      <c r="RC62" s="344"/>
      <c r="RD62" s="344"/>
      <c r="RE62" s="344"/>
      <c r="RF62" s="344"/>
      <c r="RG62" s="344"/>
      <c r="RH62" s="344"/>
      <c r="RI62" s="344"/>
      <c r="RJ62" s="344"/>
      <c r="RK62" s="344"/>
      <c r="RL62" s="344"/>
      <c r="RM62" s="344"/>
      <c r="RN62" s="344"/>
      <c r="RO62" s="344"/>
      <c r="RP62" s="344"/>
      <c r="RQ62" s="344"/>
      <c r="RR62" s="344"/>
      <c r="RS62" s="344"/>
      <c r="RT62" s="344"/>
      <c r="RU62" s="344"/>
      <c r="RV62" s="344"/>
      <c r="RW62" s="344"/>
      <c r="RX62" s="344"/>
      <c r="RY62" s="344"/>
      <c r="RZ62" s="344"/>
      <c r="SA62" s="344"/>
      <c r="SB62" s="344"/>
      <c r="SC62" s="344"/>
      <c r="SD62" s="344"/>
      <c r="SE62" s="344"/>
      <c r="SF62" s="344"/>
      <c r="SG62" s="344"/>
      <c r="SH62" s="344"/>
      <c r="SI62" s="344"/>
      <c r="SJ62" s="344"/>
      <c r="SK62" s="344"/>
      <c r="SL62" s="344"/>
      <c r="SM62" s="344"/>
      <c r="SN62" s="344"/>
      <c r="SO62" s="344"/>
      <c r="SP62" s="344"/>
      <c r="SQ62" s="344"/>
      <c r="SR62" s="344"/>
      <c r="SS62" s="344"/>
      <c r="ST62" s="344"/>
      <c r="SU62" s="344"/>
      <c r="SV62" s="344"/>
      <c r="SW62" s="344"/>
      <c r="SX62" s="344"/>
      <c r="SY62" s="344"/>
      <c r="SZ62" s="344"/>
      <c r="TA62" s="344"/>
      <c r="TB62" s="344"/>
      <c r="TC62" s="344"/>
    </row>
    <row r="63" spans="1:523" s="304" customFormat="1" ht="15.75">
      <c r="A63" s="430"/>
      <c r="B63" s="417"/>
      <c r="C63" s="418"/>
      <c r="D63" s="418"/>
      <c r="E63" s="431"/>
      <c r="F63" s="431"/>
      <c r="G63" s="432"/>
      <c r="H63" s="418"/>
      <c r="I63" s="418"/>
      <c r="J63" s="418"/>
      <c r="K63" s="422"/>
      <c r="L63" s="414"/>
      <c r="M63" s="2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 s="344"/>
      <c r="FT63" s="344"/>
      <c r="FU63" s="344"/>
      <c r="FV63" s="344"/>
      <c r="FW63" s="344"/>
      <c r="FX63" s="344"/>
      <c r="FY63" s="344"/>
      <c r="FZ63" s="344"/>
      <c r="GA63" s="344"/>
      <c r="GB63" s="344"/>
      <c r="GC63" s="344"/>
      <c r="GD63" s="344"/>
      <c r="GE63" s="344"/>
      <c r="GF63" s="344"/>
      <c r="GG63" s="344"/>
      <c r="GH63" s="344"/>
      <c r="GI63" s="344"/>
      <c r="GJ63" s="344"/>
      <c r="GK63" s="344"/>
      <c r="GL63" s="344"/>
      <c r="GM63" s="344"/>
      <c r="GN63" s="344"/>
      <c r="GO63" s="344"/>
      <c r="GP63" s="344"/>
      <c r="GQ63" s="344"/>
      <c r="GR63" s="344"/>
      <c r="GS63" s="344"/>
      <c r="GT63" s="344"/>
      <c r="GU63" s="344"/>
      <c r="GV63" s="344"/>
      <c r="GW63" s="344"/>
      <c r="GX63" s="344"/>
      <c r="GY63" s="344"/>
      <c r="GZ63" s="344"/>
      <c r="HA63" s="344"/>
      <c r="HB63" s="344"/>
      <c r="HC63" s="344"/>
      <c r="HD63" s="344"/>
      <c r="HE63" s="344"/>
      <c r="HF63" s="344"/>
      <c r="HG63" s="344"/>
      <c r="HH63" s="344"/>
      <c r="HI63" s="344"/>
      <c r="HJ63" s="344"/>
      <c r="HK63" s="344"/>
      <c r="HL63" s="344"/>
      <c r="HM63" s="344"/>
      <c r="HN63" s="344"/>
      <c r="HO63" s="344"/>
      <c r="HP63" s="344"/>
      <c r="HQ63" s="344"/>
      <c r="HR63" s="344"/>
      <c r="HS63" s="344"/>
      <c r="HT63" s="344"/>
      <c r="HU63" s="344"/>
      <c r="HV63" s="344"/>
      <c r="HW63" s="344"/>
      <c r="HX63" s="344"/>
      <c r="HY63" s="344"/>
      <c r="HZ63" s="344"/>
      <c r="IA63" s="344"/>
      <c r="IB63" s="344"/>
      <c r="IC63" s="344"/>
      <c r="ID63" s="344"/>
      <c r="IE63" s="344"/>
      <c r="IF63" s="344"/>
      <c r="IG63" s="344"/>
      <c r="IH63" s="344"/>
      <c r="II63" s="344"/>
      <c r="IJ63" s="344"/>
      <c r="IK63" s="344"/>
      <c r="IL63" s="344"/>
      <c r="IM63" s="344"/>
      <c r="IN63" s="344"/>
      <c r="IO63" s="344"/>
      <c r="IP63" s="344"/>
      <c r="IQ63" s="344"/>
      <c r="IR63" s="344"/>
      <c r="IS63" s="344"/>
      <c r="IT63" s="344"/>
      <c r="IU63" s="344"/>
      <c r="IV63" s="344"/>
      <c r="IW63" s="344"/>
      <c r="IX63" s="344"/>
      <c r="IY63" s="344"/>
      <c r="IZ63" s="344"/>
      <c r="JA63" s="344"/>
      <c r="JB63" s="344"/>
      <c r="JC63" s="344"/>
      <c r="JD63" s="344"/>
      <c r="JE63" s="344"/>
      <c r="JF63" s="344"/>
      <c r="JG63" s="344"/>
      <c r="JH63" s="344"/>
      <c r="JI63" s="344"/>
      <c r="JJ63" s="344"/>
      <c r="JK63" s="344"/>
      <c r="JL63" s="344"/>
      <c r="JM63" s="344"/>
      <c r="JN63" s="344"/>
      <c r="JO63" s="344"/>
      <c r="JP63" s="344"/>
      <c r="JQ63" s="344"/>
      <c r="JR63" s="344"/>
      <c r="JS63" s="344"/>
      <c r="JT63" s="344"/>
      <c r="JU63" s="344"/>
      <c r="JV63" s="344"/>
      <c r="JW63" s="344"/>
      <c r="JX63" s="344"/>
      <c r="JY63" s="344"/>
      <c r="JZ63" s="344"/>
      <c r="KA63" s="344"/>
      <c r="KB63" s="344"/>
      <c r="KC63" s="344"/>
      <c r="KD63" s="344"/>
      <c r="KE63" s="344"/>
      <c r="KF63" s="344"/>
      <c r="KG63" s="344"/>
      <c r="KH63" s="344"/>
      <c r="KI63" s="344"/>
      <c r="KJ63" s="344"/>
      <c r="KK63" s="344"/>
      <c r="KL63" s="344"/>
      <c r="KM63" s="344"/>
      <c r="KN63" s="344"/>
      <c r="KO63" s="344"/>
      <c r="KP63" s="344"/>
      <c r="KQ63" s="344"/>
      <c r="KR63" s="344"/>
      <c r="KS63" s="344"/>
      <c r="KT63" s="344"/>
      <c r="KU63" s="344"/>
      <c r="KV63" s="344"/>
      <c r="KW63" s="344"/>
      <c r="KX63" s="344"/>
      <c r="KY63" s="344"/>
      <c r="KZ63" s="344"/>
      <c r="LA63" s="344"/>
      <c r="LB63" s="344"/>
      <c r="LC63" s="344"/>
      <c r="LD63" s="344"/>
      <c r="LE63" s="344"/>
      <c r="LF63" s="344"/>
      <c r="LG63" s="344"/>
      <c r="LH63" s="344"/>
      <c r="LI63" s="344"/>
      <c r="LJ63" s="344"/>
      <c r="LK63" s="344"/>
      <c r="LL63" s="344"/>
      <c r="LM63" s="344"/>
      <c r="LN63" s="344"/>
      <c r="LO63" s="344"/>
      <c r="LP63" s="344"/>
      <c r="LQ63" s="344"/>
      <c r="LR63" s="344"/>
      <c r="LS63" s="344"/>
      <c r="LT63" s="344"/>
      <c r="LU63" s="344"/>
      <c r="LV63" s="344"/>
      <c r="LW63" s="344"/>
      <c r="LX63" s="344"/>
      <c r="LY63" s="344"/>
      <c r="LZ63" s="344"/>
      <c r="MA63" s="344"/>
      <c r="MB63" s="344"/>
      <c r="MC63" s="344"/>
      <c r="MD63" s="344"/>
      <c r="ME63" s="344"/>
      <c r="MF63" s="344"/>
      <c r="MG63" s="344"/>
      <c r="MH63" s="344"/>
      <c r="MI63" s="344"/>
      <c r="MJ63" s="344"/>
      <c r="MK63" s="344"/>
      <c r="ML63" s="344"/>
      <c r="MM63" s="344"/>
      <c r="MN63" s="344"/>
      <c r="MO63" s="344"/>
      <c r="MP63" s="344"/>
      <c r="MQ63" s="344"/>
      <c r="MR63" s="344"/>
      <c r="MS63" s="344"/>
      <c r="MT63" s="344"/>
      <c r="MU63" s="344"/>
      <c r="MV63" s="344"/>
      <c r="MW63" s="344"/>
      <c r="MX63" s="344"/>
      <c r="MY63" s="344"/>
      <c r="MZ63" s="344"/>
      <c r="NA63" s="344"/>
      <c r="NB63" s="344"/>
      <c r="NC63" s="344"/>
      <c r="ND63" s="344"/>
      <c r="NE63" s="344"/>
      <c r="NF63" s="344"/>
      <c r="NG63" s="344"/>
      <c r="NH63" s="344"/>
      <c r="NI63" s="344"/>
      <c r="NJ63" s="344"/>
      <c r="NK63" s="344"/>
      <c r="NL63" s="344"/>
      <c r="NM63" s="344"/>
      <c r="NN63" s="344"/>
      <c r="NO63" s="344"/>
      <c r="NP63" s="344"/>
      <c r="NQ63" s="344"/>
      <c r="NR63" s="344"/>
      <c r="NS63" s="344"/>
      <c r="NT63" s="344"/>
      <c r="NU63" s="344"/>
      <c r="NV63" s="344"/>
      <c r="NW63" s="344"/>
      <c r="NX63" s="344"/>
      <c r="NY63" s="344"/>
      <c r="NZ63" s="344"/>
      <c r="OA63" s="344"/>
      <c r="OB63" s="344"/>
      <c r="OC63" s="344"/>
      <c r="OD63" s="344"/>
      <c r="OE63" s="344"/>
      <c r="OF63" s="344"/>
      <c r="OG63" s="344"/>
      <c r="OH63" s="344"/>
      <c r="OI63" s="344"/>
      <c r="OJ63" s="344"/>
      <c r="OK63" s="344"/>
      <c r="OL63" s="344"/>
      <c r="OM63" s="344"/>
      <c r="ON63" s="344"/>
      <c r="OO63" s="344"/>
      <c r="OP63" s="344"/>
      <c r="OQ63" s="344"/>
      <c r="OR63" s="344"/>
      <c r="OS63" s="344"/>
      <c r="OT63" s="344"/>
      <c r="OU63" s="344"/>
      <c r="OV63" s="344"/>
      <c r="OW63" s="344"/>
      <c r="OX63" s="344"/>
      <c r="OY63" s="344"/>
      <c r="OZ63" s="344"/>
      <c r="PA63" s="344"/>
      <c r="PB63" s="344"/>
      <c r="PC63" s="344"/>
      <c r="PD63" s="344"/>
      <c r="PE63" s="344"/>
      <c r="PF63" s="344"/>
      <c r="PG63" s="344"/>
      <c r="PH63" s="344"/>
      <c r="PI63" s="344"/>
      <c r="PJ63" s="344"/>
      <c r="PK63" s="344"/>
      <c r="PL63" s="344"/>
      <c r="PM63" s="344"/>
      <c r="PN63" s="344"/>
      <c r="PO63" s="344"/>
      <c r="PP63" s="344"/>
      <c r="PQ63" s="344"/>
      <c r="PR63" s="344"/>
      <c r="PS63" s="344"/>
      <c r="PT63" s="344"/>
      <c r="PU63" s="344"/>
      <c r="PV63" s="344"/>
      <c r="PW63" s="344"/>
      <c r="PX63" s="344"/>
      <c r="PY63" s="344"/>
      <c r="PZ63" s="344"/>
      <c r="QA63" s="344"/>
      <c r="QB63" s="344"/>
      <c r="QC63" s="344"/>
      <c r="QD63" s="344"/>
      <c r="QE63" s="344"/>
      <c r="QF63" s="344"/>
      <c r="QG63" s="344"/>
      <c r="QH63" s="344"/>
      <c r="QI63" s="344"/>
      <c r="QJ63" s="344"/>
      <c r="QK63" s="344"/>
      <c r="QL63" s="344"/>
      <c r="QM63" s="344"/>
      <c r="QN63" s="344"/>
      <c r="QO63" s="344"/>
      <c r="QP63" s="344"/>
      <c r="QQ63" s="344"/>
      <c r="QR63" s="344"/>
      <c r="QS63" s="344"/>
      <c r="QT63" s="344"/>
      <c r="QU63" s="344"/>
      <c r="QV63" s="344"/>
      <c r="QW63" s="344"/>
      <c r="QX63" s="344"/>
      <c r="QY63" s="344"/>
      <c r="QZ63" s="344"/>
      <c r="RA63" s="344"/>
      <c r="RB63" s="344"/>
      <c r="RC63" s="344"/>
      <c r="RD63" s="344"/>
      <c r="RE63" s="344"/>
      <c r="RF63" s="344"/>
      <c r="RG63" s="344"/>
      <c r="RH63" s="344"/>
      <c r="RI63" s="344"/>
      <c r="RJ63" s="344"/>
      <c r="RK63" s="344"/>
      <c r="RL63" s="344"/>
      <c r="RM63" s="344"/>
      <c r="RN63" s="344"/>
      <c r="RO63" s="344"/>
      <c r="RP63" s="344"/>
      <c r="RQ63" s="344"/>
      <c r="RR63" s="344"/>
      <c r="RS63" s="344"/>
      <c r="RT63" s="344"/>
      <c r="RU63" s="344"/>
      <c r="RV63" s="344"/>
      <c r="RW63" s="344"/>
      <c r="RX63" s="344"/>
      <c r="RY63" s="344"/>
      <c r="RZ63" s="344"/>
      <c r="SA63" s="344"/>
      <c r="SB63" s="344"/>
      <c r="SC63" s="344"/>
      <c r="SD63" s="344"/>
      <c r="SE63" s="344"/>
      <c r="SF63" s="344"/>
      <c r="SG63" s="344"/>
      <c r="SH63" s="344"/>
      <c r="SI63" s="344"/>
      <c r="SJ63" s="344"/>
      <c r="SK63" s="344"/>
      <c r="SL63" s="344"/>
      <c r="SM63" s="344"/>
      <c r="SN63" s="344"/>
      <c r="SO63" s="344"/>
      <c r="SP63" s="344"/>
      <c r="SQ63" s="344"/>
      <c r="SR63" s="344"/>
      <c r="SS63" s="344"/>
      <c r="ST63" s="344"/>
      <c r="SU63" s="344"/>
      <c r="SV63" s="344"/>
      <c r="SW63" s="344"/>
      <c r="SX63" s="344"/>
      <c r="SY63" s="344"/>
      <c r="SZ63" s="344"/>
      <c r="TA63" s="344"/>
      <c r="TB63" s="344"/>
      <c r="TC63" s="344"/>
    </row>
    <row r="64" spans="1:523" s="304" customFormat="1" ht="15.75">
      <c r="A64" s="430"/>
      <c r="B64" s="417"/>
      <c r="C64" s="418"/>
      <c r="D64" s="418"/>
      <c r="E64" s="431"/>
      <c r="F64" s="431"/>
      <c r="G64" s="432"/>
      <c r="H64" s="418"/>
      <c r="I64" s="418"/>
      <c r="J64" s="418"/>
      <c r="K64" s="423"/>
      <c r="L64" s="414"/>
      <c r="M64" s="2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 s="344"/>
      <c r="FT64" s="344"/>
      <c r="FU64" s="344"/>
      <c r="FV64" s="344"/>
      <c r="FW64" s="344"/>
      <c r="FX64" s="344"/>
      <c r="FY64" s="344"/>
      <c r="FZ64" s="344"/>
      <c r="GA64" s="344"/>
      <c r="GB64" s="344"/>
      <c r="GC64" s="344"/>
      <c r="GD64" s="344"/>
      <c r="GE64" s="344"/>
      <c r="GF64" s="344"/>
      <c r="GG64" s="344"/>
      <c r="GH64" s="344"/>
      <c r="GI64" s="344"/>
      <c r="GJ64" s="344"/>
      <c r="GK64" s="344"/>
      <c r="GL64" s="344"/>
      <c r="GM64" s="344"/>
      <c r="GN64" s="344"/>
      <c r="GO64" s="344"/>
      <c r="GP64" s="344"/>
      <c r="GQ64" s="344"/>
      <c r="GR64" s="344"/>
      <c r="GS64" s="344"/>
      <c r="GT64" s="344"/>
      <c r="GU64" s="344"/>
      <c r="GV64" s="344"/>
      <c r="GW64" s="344"/>
      <c r="GX64" s="344"/>
      <c r="GY64" s="344"/>
      <c r="GZ64" s="344"/>
      <c r="HA64" s="344"/>
      <c r="HB64" s="344"/>
      <c r="HC64" s="344"/>
      <c r="HD64" s="344"/>
      <c r="HE64" s="344"/>
      <c r="HF64" s="344"/>
      <c r="HG64" s="344"/>
      <c r="HH64" s="344"/>
      <c r="HI64" s="344"/>
      <c r="HJ64" s="344"/>
      <c r="HK64" s="344"/>
      <c r="HL64" s="344"/>
      <c r="HM64" s="344"/>
      <c r="HN64" s="344"/>
      <c r="HO64" s="344"/>
      <c r="HP64" s="344"/>
      <c r="HQ64" s="344"/>
      <c r="HR64" s="344"/>
      <c r="HS64" s="344"/>
      <c r="HT64" s="344"/>
      <c r="HU64" s="344"/>
      <c r="HV64" s="344"/>
      <c r="HW64" s="344"/>
      <c r="HX64" s="344"/>
      <c r="HY64" s="344"/>
      <c r="HZ64" s="344"/>
      <c r="IA64" s="344"/>
      <c r="IB64" s="344"/>
      <c r="IC64" s="344"/>
      <c r="ID64" s="344"/>
      <c r="IE64" s="344"/>
      <c r="IF64" s="344"/>
      <c r="IG64" s="344"/>
      <c r="IH64" s="344"/>
      <c r="II64" s="344"/>
      <c r="IJ64" s="344"/>
      <c r="IK64" s="344"/>
      <c r="IL64" s="344"/>
      <c r="IM64" s="344"/>
      <c r="IN64" s="344"/>
      <c r="IO64" s="344"/>
      <c r="IP64" s="344"/>
      <c r="IQ64" s="344"/>
      <c r="IR64" s="344"/>
      <c r="IS64" s="344"/>
      <c r="IT64" s="344"/>
      <c r="IU64" s="344"/>
      <c r="IV64" s="344"/>
      <c r="IW64" s="344"/>
      <c r="IX64" s="344"/>
      <c r="IY64" s="344"/>
      <c r="IZ64" s="344"/>
      <c r="JA64" s="344"/>
      <c r="JB64" s="344"/>
      <c r="JC64" s="344"/>
      <c r="JD64" s="344"/>
      <c r="JE64" s="344"/>
      <c r="JF64" s="344"/>
      <c r="JG64" s="344"/>
      <c r="JH64" s="344"/>
      <c r="JI64" s="344"/>
      <c r="JJ64" s="344"/>
      <c r="JK64" s="344"/>
      <c r="JL64" s="344"/>
      <c r="JM64" s="344"/>
      <c r="JN64" s="344"/>
      <c r="JO64" s="344"/>
      <c r="JP64" s="344"/>
      <c r="JQ64" s="344"/>
      <c r="JR64" s="344"/>
      <c r="JS64" s="344"/>
      <c r="JT64" s="344"/>
      <c r="JU64" s="344"/>
      <c r="JV64" s="344"/>
      <c r="JW64" s="344"/>
      <c r="JX64" s="344"/>
      <c r="JY64" s="344"/>
      <c r="JZ64" s="344"/>
      <c r="KA64" s="344"/>
      <c r="KB64" s="344"/>
      <c r="KC64" s="344"/>
      <c r="KD64" s="344"/>
      <c r="KE64" s="344"/>
      <c r="KF64" s="344"/>
      <c r="KG64" s="344"/>
      <c r="KH64" s="344"/>
      <c r="KI64" s="344"/>
      <c r="KJ64" s="344"/>
      <c r="KK64" s="344"/>
      <c r="KL64" s="344"/>
      <c r="KM64" s="344"/>
      <c r="KN64" s="344"/>
      <c r="KO64" s="344"/>
      <c r="KP64" s="344"/>
      <c r="KQ64" s="344"/>
      <c r="KR64" s="344"/>
      <c r="KS64" s="344"/>
      <c r="KT64" s="344"/>
      <c r="KU64" s="344"/>
      <c r="KV64" s="344"/>
      <c r="KW64" s="344"/>
      <c r="KX64" s="344"/>
      <c r="KY64" s="344"/>
      <c r="KZ64" s="344"/>
      <c r="LA64" s="344"/>
      <c r="LB64" s="344"/>
      <c r="LC64" s="344"/>
      <c r="LD64" s="344"/>
      <c r="LE64" s="344"/>
      <c r="LF64" s="344"/>
      <c r="LG64" s="344"/>
      <c r="LH64" s="344"/>
      <c r="LI64" s="344"/>
      <c r="LJ64" s="344"/>
      <c r="LK64" s="344"/>
      <c r="LL64" s="344"/>
      <c r="LM64" s="344"/>
      <c r="LN64" s="344"/>
      <c r="LO64" s="344"/>
      <c r="LP64" s="344"/>
      <c r="LQ64" s="344"/>
      <c r="LR64" s="344"/>
      <c r="LS64" s="344"/>
      <c r="LT64" s="344"/>
      <c r="LU64" s="344"/>
      <c r="LV64" s="344"/>
      <c r="LW64" s="344"/>
      <c r="LX64" s="344"/>
      <c r="LY64" s="344"/>
      <c r="LZ64" s="344"/>
      <c r="MA64" s="344"/>
      <c r="MB64" s="344"/>
      <c r="MC64" s="344"/>
      <c r="MD64" s="344"/>
      <c r="ME64" s="344"/>
      <c r="MF64" s="344"/>
      <c r="MG64" s="344"/>
      <c r="MH64" s="344"/>
      <c r="MI64" s="344"/>
      <c r="MJ64" s="344"/>
      <c r="MK64" s="344"/>
      <c r="ML64" s="344"/>
      <c r="MM64" s="344"/>
      <c r="MN64" s="344"/>
      <c r="MO64" s="344"/>
      <c r="MP64" s="344"/>
      <c r="MQ64" s="344"/>
      <c r="MR64" s="344"/>
      <c r="MS64" s="344"/>
      <c r="MT64" s="344"/>
      <c r="MU64" s="344"/>
      <c r="MV64" s="344"/>
      <c r="MW64" s="344"/>
      <c r="MX64" s="344"/>
      <c r="MY64" s="344"/>
      <c r="MZ64" s="344"/>
      <c r="NA64" s="344"/>
      <c r="NB64" s="344"/>
      <c r="NC64" s="344"/>
      <c r="ND64" s="344"/>
      <c r="NE64" s="344"/>
      <c r="NF64" s="344"/>
      <c r="NG64" s="344"/>
      <c r="NH64" s="344"/>
      <c r="NI64" s="344"/>
      <c r="NJ64" s="344"/>
      <c r="NK64" s="344"/>
      <c r="NL64" s="344"/>
      <c r="NM64" s="344"/>
      <c r="NN64" s="344"/>
      <c r="NO64" s="344"/>
      <c r="NP64" s="344"/>
      <c r="NQ64" s="344"/>
      <c r="NR64" s="344"/>
      <c r="NS64" s="344"/>
      <c r="NT64" s="344"/>
      <c r="NU64" s="344"/>
      <c r="NV64" s="344"/>
      <c r="NW64" s="344"/>
      <c r="NX64" s="344"/>
      <c r="NY64" s="344"/>
      <c r="NZ64" s="344"/>
      <c r="OA64" s="344"/>
      <c r="OB64" s="344"/>
      <c r="OC64" s="344"/>
      <c r="OD64" s="344"/>
      <c r="OE64" s="344"/>
      <c r="OF64" s="344"/>
      <c r="OG64" s="344"/>
      <c r="OH64" s="344"/>
      <c r="OI64" s="344"/>
      <c r="OJ64" s="344"/>
      <c r="OK64" s="344"/>
      <c r="OL64" s="344"/>
      <c r="OM64" s="344"/>
      <c r="ON64" s="344"/>
      <c r="OO64" s="344"/>
      <c r="OP64" s="344"/>
      <c r="OQ64" s="344"/>
      <c r="OR64" s="344"/>
      <c r="OS64" s="344"/>
      <c r="OT64" s="344"/>
      <c r="OU64" s="344"/>
      <c r="OV64" s="344"/>
      <c r="OW64" s="344"/>
      <c r="OX64" s="344"/>
      <c r="OY64" s="344"/>
      <c r="OZ64" s="344"/>
      <c r="PA64" s="344"/>
      <c r="PB64" s="344"/>
      <c r="PC64" s="344"/>
      <c r="PD64" s="344"/>
      <c r="PE64" s="344"/>
      <c r="PF64" s="344"/>
      <c r="PG64" s="344"/>
      <c r="PH64" s="344"/>
      <c r="PI64" s="344"/>
      <c r="PJ64" s="344"/>
      <c r="PK64" s="344"/>
      <c r="PL64" s="344"/>
      <c r="PM64" s="344"/>
      <c r="PN64" s="344"/>
      <c r="PO64" s="344"/>
      <c r="PP64" s="344"/>
      <c r="PQ64" s="344"/>
      <c r="PR64" s="344"/>
      <c r="PS64" s="344"/>
      <c r="PT64" s="344"/>
      <c r="PU64" s="344"/>
      <c r="PV64" s="344"/>
      <c r="PW64" s="344"/>
      <c r="PX64" s="344"/>
      <c r="PY64" s="344"/>
      <c r="PZ64" s="344"/>
      <c r="QA64" s="344"/>
      <c r="QB64" s="344"/>
      <c r="QC64" s="344"/>
      <c r="QD64" s="344"/>
      <c r="QE64" s="344"/>
      <c r="QF64" s="344"/>
      <c r="QG64" s="344"/>
      <c r="QH64" s="344"/>
      <c r="QI64" s="344"/>
      <c r="QJ64" s="344"/>
      <c r="QK64" s="344"/>
      <c r="QL64" s="344"/>
      <c r="QM64" s="344"/>
      <c r="QN64" s="344"/>
      <c r="QO64" s="344"/>
      <c r="QP64" s="344"/>
      <c r="QQ64" s="344"/>
      <c r="QR64" s="344"/>
      <c r="QS64" s="344"/>
      <c r="QT64" s="344"/>
      <c r="QU64" s="344"/>
      <c r="QV64" s="344"/>
      <c r="QW64" s="344"/>
      <c r="QX64" s="344"/>
      <c r="QY64" s="344"/>
      <c r="QZ64" s="344"/>
      <c r="RA64" s="344"/>
      <c r="RB64" s="344"/>
      <c r="RC64" s="344"/>
      <c r="RD64" s="344"/>
      <c r="RE64" s="344"/>
      <c r="RF64" s="344"/>
      <c r="RG64" s="344"/>
      <c r="RH64" s="344"/>
      <c r="RI64" s="344"/>
      <c r="RJ64" s="344"/>
      <c r="RK64" s="344"/>
      <c r="RL64" s="344"/>
      <c r="RM64" s="344"/>
      <c r="RN64" s="344"/>
      <c r="RO64" s="344"/>
      <c r="RP64" s="344"/>
      <c r="RQ64" s="344"/>
      <c r="RR64" s="344"/>
      <c r="RS64" s="344"/>
      <c r="RT64" s="344"/>
      <c r="RU64" s="344"/>
      <c r="RV64" s="344"/>
      <c r="RW64" s="344"/>
      <c r="RX64" s="344"/>
      <c r="RY64" s="344"/>
      <c r="RZ64" s="344"/>
      <c r="SA64" s="344"/>
      <c r="SB64" s="344"/>
      <c r="SC64" s="344"/>
      <c r="SD64" s="344"/>
      <c r="SE64" s="344"/>
      <c r="SF64" s="344"/>
      <c r="SG64" s="344"/>
      <c r="SH64" s="344"/>
      <c r="SI64" s="344"/>
      <c r="SJ64" s="344"/>
      <c r="SK64" s="344"/>
      <c r="SL64" s="344"/>
      <c r="SM64" s="344"/>
      <c r="SN64" s="344"/>
      <c r="SO64" s="344"/>
      <c r="SP64" s="344"/>
      <c r="SQ64" s="344"/>
      <c r="SR64" s="344"/>
      <c r="SS64" s="344"/>
      <c r="ST64" s="344"/>
      <c r="SU64" s="344"/>
      <c r="SV64" s="344"/>
      <c r="SW64" s="344"/>
      <c r="SX64" s="344"/>
      <c r="SY64" s="344"/>
      <c r="SZ64" s="344"/>
      <c r="TA64" s="344"/>
      <c r="TB64" s="344"/>
      <c r="TC64" s="344"/>
    </row>
    <row r="65" spans="1:523" s="304" customFormat="1" ht="15.75">
      <c r="A65" s="430"/>
      <c r="B65" s="417"/>
      <c r="C65" s="420"/>
      <c r="D65" s="418"/>
      <c r="E65" s="431"/>
      <c r="F65" s="432"/>
      <c r="G65" s="432"/>
      <c r="H65" s="418"/>
      <c r="I65" s="418"/>
      <c r="J65" s="418"/>
      <c r="K65" s="419"/>
      <c r="L65" s="414"/>
      <c r="M65" s="2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 s="344"/>
      <c r="FT65" s="344"/>
      <c r="FU65" s="344"/>
      <c r="FV65" s="344"/>
      <c r="FW65" s="344"/>
      <c r="FX65" s="344"/>
      <c r="FY65" s="344"/>
      <c r="FZ65" s="344"/>
      <c r="GA65" s="344"/>
      <c r="GB65" s="344"/>
      <c r="GC65" s="344"/>
      <c r="GD65" s="344"/>
      <c r="GE65" s="344"/>
      <c r="GF65" s="344"/>
      <c r="GG65" s="344"/>
      <c r="GH65" s="344"/>
      <c r="GI65" s="344"/>
      <c r="GJ65" s="344"/>
      <c r="GK65" s="344"/>
      <c r="GL65" s="344"/>
      <c r="GM65" s="344"/>
      <c r="GN65" s="344"/>
      <c r="GO65" s="344"/>
      <c r="GP65" s="344"/>
      <c r="GQ65" s="344"/>
      <c r="GR65" s="344"/>
      <c r="GS65" s="344"/>
      <c r="GT65" s="344"/>
      <c r="GU65" s="344"/>
      <c r="GV65" s="344"/>
      <c r="GW65" s="344"/>
      <c r="GX65" s="344"/>
      <c r="GY65" s="344"/>
      <c r="GZ65" s="344"/>
      <c r="HA65" s="344"/>
      <c r="HB65" s="344"/>
      <c r="HC65" s="344"/>
      <c r="HD65" s="344"/>
      <c r="HE65" s="344"/>
      <c r="HF65" s="344"/>
      <c r="HG65" s="344"/>
      <c r="HH65" s="344"/>
      <c r="HI65" s="344"/>
      <c r="HJ65" s="344"/>
      <c r="HK65" s="344"/>
      <c r="HL65" s="344"/>
      <c r="HM65" s="344"/>
      <c r="HN65" s="344"/>
      <c r="HO65" s="344"/>
      <c r="HP65" s="344"/>
      <c r="HQ65" s="344"/>
      <c r="HR65" s="344"/>
      <c r="HS65" s="344"/>
      <c r="HT65" s="344"/>
      <c r="HU65" s="344"/>
      <c r="HV65" s="344"/>
      <c r="HW65" s="344"/>
      <c r="HX65" s="344"/>
      <c r="HY65" s="344"/>
      <c r="HZ65" s="344"/>
      <c r="IA65" s="344"/>
      <c r="IB65" s="344"/>
      <c r="IC65" s="344"/>
      <c r="ID65" s="344"/>
      <c r="IE65" s="344"/>
      <c r="IF65" s="344"/>
      <c r="IG65" s="344"/>
      <c r="IH65" s="344"/>
      <c r="II65" s="344"/>
      <c r="IJ65" s="344"/>
      <c r="IK65" s="344"/>
      <c r="IL65" s="344"/>
      <c r="IM65" s="344"/>
      <c r="IN65" s="344"/>
      <c r="IO65" s="344"/>
      <c r="IP65" s="344"/>
      <c r="IQ65" s="344"/>
      <c r="IR65" s="344"/>
      <c r="IS65" s="344"/>
      <c r="IT65" s="344"/>
      <c r="IU65" s="344"/>
      <c r="IV65" s="344"/>
      <c r="IW65" s="344"/>
      <c r="IX65" s="344"/>
      <c r="IY65" s="344"/>
      <c r="IZ65" s="344"/>
      <c r="JA65" s="344"/>
      <c r="JB65" s="344"/>
      <c r="JC65" s="344"/>
      <c r="JD65" s="344"/>
      <c r="JE65" s="344"/>
      <c r="JF65" s="344"/>
      <c r="JG65" s="344"/>
      <c r="JH65" s="344"/>
      <c r="JI65" s="344"/>
      <c r="JJ65" s="344"/>
      <c r="JK65" s="344"/>
      <c r="JL65" s="344"/>
      <c r="JM65" s="344"/>
      <c r="JN65" s="344"/>
      <c r="JO65" s="344"/>
      <c r="JP65" s="344"/>
      <c r="JQ65" s="344"/>
      <c r="JR65" s="344"/>
      <c r="JS65" s="344"/>
      <c r="JT65" s="344"/>
      <c r="JU65" s="344"/>
      <c r="JV65" s="344"/>
      <c r="JW65" s="344"/>
      <c r="JX65" s="344"/>
      <c r="JY65" s="344"/>
      <c r="JZ65" s="344"/>
      <c r="KA65" s="344"/>
      <c r="KB65" s="344"/>
      <c r="KC65" s="344"/>
      <c r="KD65" s="344"/>
      <c r="KE65" s="344"/>
      <c r="KF65" s="344"/>
      <c r="KG65" s="344"/>
      <c r="KH65" s="344"/>
      <c r="KI65" s="344"/>
      <c r="KJ65" s="344"/>
      <c r="KK65" s="344"/>
      <c r="KL65" s="344"/>
      <c r="KM65" s="344"/>
      <c r="KN65" s="344"/>
      <c r="KO65" s="344"/>
      <c r="KP65" s="344"/>
      <c r="KQ65" s="344"/>
      <c r="KR65" s="344"/>
      <c r="KS65" s="344"/>
      <c r="KT65" s="344"/>
      <c r="KU65" s="344"/>
      <c r="KV65" s="344"/>
      <c r="KW65" s="344"/>
      <c r="KX65" s="344"/>
      <c r="KY65" s="344"/>
      <c r="KZ65" s="344"/>
      <c r="LA65" s="344"/>
      <c r="LB65" s="344"/>
      <c r="LC65" s="344"/>
      <c r="LD65" s="344"/>
      <c r="LE65" s="344"/>
      <c r="LF65" s="344"/>
      <c r="LG65" s="344"/>
      <c r="LH65" s="344"/>
      <c r="LI65" s="344"/>
      <c r="LJ65" s="344"/>
      <c r="LK65" s="344"/>
      <c r="LL65" s="344"/>
      <c r="LM65" s="344"/>
      <c r="LN65" s="344"/>
      <c r="LO65" s="344"/>
      <c r="LP65" s="344"/>
      <c r="LQ65" s="344"/>
      <c r="LR65" s="344"/>
      <c r="LS65" s="344"/>
      <c r="LT65" s="344"/>
      <c r="LU65" s="344"/>
      <c r="LV65" s="344"/>
      <c r="LW65" s="344"/>
      <c r="LX65" s="344"/>
      <c r="LY65" s="344"/>
      <c r="LZ65" s="344"/>
      <c r="MA65" s="344"/>
      <c r="MB65" s="344"/>
      <c r="MC65" s="344"/>
      <c r="MD65" s="344"/>
      <c r="ME65" s="344"/>
      <c r="MF65" s="344"/>
      <c r="MG65" s="344"/>
      <c r="MH65" s="344"/>
      <c r="MI65" s="344"/>
      <c r="MJ65" s="344"/>
      <c r="MK65" s="344"/>
      <c r="ML65" s="344"/>
      <c r="MM65" s="344"/>
      <c r="MN65" s="344"/>
      <c r="MO65" s="344"/>
      <c r="MP65" s="344"/>
      <c r="MQ65" s="344"/>
      <c r="MR65" s="344"/>
      <c r="MS65" s="344"/>
      <c r="MT65" s="344"/>
      <c r="MU65" s="344"/>
      <c r="MV65" s="344"/>
      <c r="MW65" s="344"/>
      <c r="MX65" s="344"/>
      <c r="MY65" s="344"/>
      <c r="MZ65" s="344"/>
      <c r="NA65" s="344"/>
      <c r="NB65" s="344"/>
      <c r="NC65" s="344"/>
      <c r="ND65" s="344"/>
      <c r="NE65" s="344"/>
      <c r="NF65" s="344"/>
      <c r="NG65" s="344"/>
      <c r="NH65" s="344"/>
      <c r="NI65" s="344"/>
      <c r="NJ65" s="344"/>
      <c r="NK65" s="344"/>
      <c r="NL65" s="344"/>
      <c r="NM65" s="344"/>
      <c r="NN65" s="344"/>
      <c r="NO65" s="344"/>
      <c r="NP65" s="344"/>
      <c r="NQ65" s="344"/>
      <c r="NR65" s="344"/>
      <c r="NS65" s="344"/>
      <c r="NT65" s="344"/>
      <c r="NU65" s="344"/>
      <c r="NV65" s="344"/>
      <c r="NW65" s="344"/>
      <c r="NX65" s="344"/>
      <c r="NY65" s="344"/>
      <c r="NZ65" s="344"/>
      <c r="OA65" s="344"/>
      <c r="OB65" s="344"/>
      <c r="OC65" s="344"/>
      <c r="OD65" s="344"/>
      <c r="OE65" s="344"/>
      <c r="OF65" s="344"/>
      <c r="OG65" s="344"/>
      <c r="OH65" s="344"/>
      <c r="OI65" s="344"/>
      <c r="OJ65" s="344"/>
      <c r="OK65" s="344"/>
      <c r="OL65" s="344"/>
      <c r="OM65" s="344"/>
      <c r="ON65" s="344"/>
      <c r="OO65" s="344"/>
      <c r="OP65" s="344"/>
      <c r="OQ65" s="344"/>
      <c r="OR65" s="344"/>
      <c r="OS65" s="344"/>
      <c r="OT65" s="344"/>
      <c r="OU65" s="344"/>
      <c r="OV65" s="344"/>
      <c r="OW65" s="344"/>
      <c r="OX65" s="344"/>
      <c r="OY65" s="344"/>
      <c r="OZ65" s="344"/>
      <c r="PA65" s="344"/>
      <c r="PB65" s="344"/>
      <c r="PC65" s="344"/>
      <c r="PD65" s="344"/>
      <c r="PE65" s="344"/>
      <c r="PF65" s="344"/>
      <c r="PG65" s="344"/>
      <c r="PH65" s="344"/>
      <c r="PI65" s="344"/>
      <c r="PJ65" s="344"/>
      <c r="PK65" s="344"/>
      <c r="PL65" s="344"/>
      <c r="PM65" s="344"/>
      <c r="PN65" s="344"/>
      <c r="PO65" s="344"/>
      <c r="PP65" s="344"/>
      <c r="PQ65" s="344"/>
      <c r="PR65" s="344"/>
      <c r="PS65" s="344"/>
      <c r="PT65" s="344"/>
      <c r="PU65" s="344"/>
      <c r="PV65" s="344"/>
      <c r="PW65" s="344"/>
      <c r="PX65" s="344"/>
      <c r="PY65" s="344"/>
      <c r="PZ65" s="344"/>
      <c r="QA65" s="344"/>
      <c r="QB65" s="344"/>
      <c r="QC65" s="344"/>
      <c r="QD65" s="344"/>
      <c r="QE65" s="344"/>
      <c r="QF65" s="344"/>
      <c r="QG65" s="344"/>
      <c r="QH65" s="344"/>
      <c r="QI65" s="344"/>
      <c r="QJ65" s="344"/>
      <c r="QK65" s="344"/>
      <c r="QL65" s="344"/>
      <c r="QM65" s="344"/>
      <c r="QN65" s="344"/>
      <c r="QO65" s="344"/>
      <c r="QP65" s="344"/>
      <c r="QQ65" s="344"/>
      <c r="QR65" s="344"/>
      <c r="QS65" s="344"/>
      <c r="QT65" s="344"/>
      <c r="QU65" s="344"/>
      <c r="QV65" s="344"/>
      <c r="QW65" s="344"/>
      <c r="QX65" s="344"/>
      <c r="QY65" s="344"/>
      <c r="QZ65" s="344"/>
      <c r="RA65" s="344"/>
      <c r="RB65" s="344"/>
      <c r="RC65" s="344"/>
      <c r="RD65" s="344"/>
      <c r="RE65" s="344"/>
      <c r="RF65" s="344"/>
      <c r="RG65" s="344"/>
      <c r="RH65" s="344"/>
      <c r="RI65" s="344"/>
      <c r="RJ65" s="344"/>
      <c r="RK65" s="344"/>
      <c r="RL65" s="344"/>
      <c r="RM65" s="344"/>
      <c r="RN65" s="344"/>
      <c r="RO65" s="344"/>
      <c r="RP65" s="344"/>
      <c r="RQ65" s="344"/>
      <c r="RR65" s="344"/>
      <c r="RS65" s="344"/>
      <c r="RT65" s="344"/>
      <c r="RU65" s="344"/>
      <c r="RV65" s="344"/>
      <c r="RW65" s="344"/>
      <c r="RX65" s="344"/>
      <c r="RY65" s="344"/>
      <c r="RZ65" s="344"/>
      <c r="SA65" s="344"/>
      <c r="SB65" s="344"/>
      <c r="SC65" s="344"/>
      <c r="SD65" s="344"/>
      <c r="SE65" s="344"/>
      <c r="SF65" s="344"/>
      <c r="SG65" s="344"/>
      <c r="SH65" s="344"/>
      <c r="SI65" s="344"/>
      <c r="SJ65" s="344"/>
      <c r="SK65" s="344"/>
      <c r="SL65" s="344"/>
      <c r="SM65" s="344"/>
      <c r="SN65" s="344"/>
      <c r="SO65" s="344"/>
      <c r="SP65" s="344"/>
      <c r="SQ65" s="344"/>
      <c r="SR65" s="344"/>
      <c r="SS65" s="344"/>
      <c r="ST65" s="344"/>
      <c r="SU65" s="344"/>
      <c r="SV65" s="344"/>
      <c r="SW65" s="344"/>
      <c r="SX65" s="344"/>
      <c r="SY65" s="344"/>
      <c r="SZ65" s="344"/>
      <c r="TA65" s="344"/>
      <c r="TB65" s="344"/>
      <c r="TC65" s="344"/>
    </row>
    <row r="66" spans="1:523" s="304" customFormat="1" ht="15.75">
      <c r="A66" s="430"/>
      <c r="B66" s="417"/>
      <c r="C66" s="420"/>
      <c r="D66" s="418"/>
      <c r="E66" s="431"/>
      <c r="F66" s="432"/>
      <c r="G66" s="432"/>
      <c r="H66" s="418"/>
      <c r="I66" s="418"/>
      <c r="J66" s="418"/>
      <c r="K66" s="419"/>
      <c r="L66" s="414"/>
      <c r="M66" s="2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 s="344"/>
      <c r="FT66" s="344"/>
      <c r="FU66" s="344"/>
      <c r="FV66" s="344"/>
      <c r="FW66" s="344"/>
      <c r="FX66" s="344"/>
      <c r="FY66" s="344"/>
      <c r="FZ66" s="344"/>
      <c r="GA66" s="344"/>
      <c r="GB66" s="344"/>
      <c r="GC66" s="344"/>
      <c r="GD66" s="344"/>
      <c r="GE66" s="344"/>
      <c r="GF66" s="344"/>
      <c r="GG66" s="344"/>
      <c r="GH66" s="344"/>
      <c r="GI66" s="344"/>
      <c r="GJ66" s="344"/>
      <c r="GK66" s="344"/>
      <c r="GL66" s="344"/>
      <c r="GM66" s="344"/>
      <c r="GN66" s="344"/>
      <c r="GO66" s="344"/>
      <c r="GP66" s="344"/>
      <c r="GQ66" s="344"/>
      <c r="GR66" s="344"/>
      <c r="GS66" s="344"/>
      <c r="GT66" s="344"/>
      <c r="GU66" s="344"/>
      <c r="GV66" s="344"/>
      <c r="GW66" s="344"/>
      <c r="GX66" s="344"/>
      <c r="GY66" s="344"/>
      <c r="GZ66" s="344"/>
      <c r="HA66" s="344"/>
      <c r="HB66" s="344"/>
      <c r="HC66" s="344"/>
      <c r="HD66" s="344"/>
      <c r="HE66" s="344"/>
      <c r="HF66" s="344"/>
      <c r="HG66" s="344"/>
      <c r="HH66" s="344"/>
      <c r="HI66" s="344"/>
      <c r="HJ66" s="344"/>
      <c r="HK66" s="344"/>
      <c r="HL66" s="344"/>
      <c r="HM66" s="344"/>
      <c r="HN66" s="344"/>
      <c r="HO66" s="344"/>
      <c r="HP66" s="344"/>
      <c r="HQ66" s="344"/>
      <c r="HR66" s="344"/>
      <c r="HS66" s="344"/>
      <c r="HT66" s="344"/>
      <c r="HU66" s="344"/>
      <c r="HV66" s="344"/>
      <c r="HW66" s="344"/>
      <c r="HX66" s="344"/>
      <c r="HY66" s="344"/>
      <c r="HZ66" s="344"/>
      <c r="IA66" s="344"/>
      <c r="IB66" s="344"/>
      <c r="IC66" s="344"/>
      <c r="ID66" s="344"/>
      <c r="IE66" s="344"/>
      <c r="IF66" s="344"/>
      <c r="IG66" s="344"/>
      <c r="IH66" s="344"/>
      <c r="II66" s="344"/>
      <c r="IJ66" s="344"/>
      <c r="IK66" s="344"/>
      <c r="IL66" s="344"/>
      <c r="IM66" s="344"/>
      <c r="IN66" s="344"/>
      <c r="IO66" s="344"/>
      <c r="IP66" s="344"/>
      <c r="IQ66" s="344"/>
      <c r="IR66" s="344"/>
      <c r="IS66" s="344"/>
      <c r="IT66" s="344"/>
      <c r="IU66" s="344"/>
      <c r="IV66" s="344"/>
      <c r="IW66" s="344"/>
      <c r="IX66" s="344"/>
      <c r="IY66" s="344"/>
      <c r="IZ66" s="344"/>
      <c r="JA66" s="344"/>
      <c r="JB66" s="344"/>
      <c r="JC66" s="344"/>
      <c r="JD66" s="344"/>
      <c r="JE66" s="344"/>
      <c r="JF66" s="344"/>
      <c r="JG66" s="344"/>
      <c r="JH66" s="344"/>
      <c r="JI66" s="344"/>
      <c r="JJ66" s="344"/>
      <c r="JK66" s="344"/>
      <c r="JL66" s="344"/>
      <c r="JM66" s="344"/>
      <c r="JN66" s="344"/>
      <c r="JO66" s="344"/>
      <c r="JP66" s="344"/>
      <c r="JQ66" s="344"/>
      <c r="JR66" s="344"/>
      <c r="JS66" s="344"/>
      <c r="JT66" s="344"/>
      <c r="JU66" s="344"/>
      <c r="JV66" s="344"/>
      <c r="JW66" s="344"/>
      <c r="JX66" s="344"/>
      <c r="JY66" s="344"/>
      <c r="JZ66" s="344"/>
      <c r="KA66" s="344"/>
      <c r="KB66" s="344"/>
      <c r="KC66" s="344"/>
      <c r="KD66" s="344"/>
      <c r="KE66" s="344"/>
      <c r="KF66" s="344"/>
      <c r="KG66" s="344"/>
      <c r="KH66" s="344"/>
      <c r="KI66" s="344"/>
      <c r="KJ66" s="344"/>
      <c r="KK66" s="344"/>
      <c r="KL66" s="344"/>
      <c r="KM66" s="344"/>
      <c r="KN66" s="344"/>
      <c r="KO66" s="344"/>
      <c r="KP66" s="344"/>
      <c r="KQ66" s="344"/>
      <c r="KR66" s="344"/>
      <c r="KS66" s="344"/>
      <c r="KT66" s="344"/>
      <c r="KU66" s="344"/>
      <c r="KV66" s="344"/>
      <c r="KW66" s="344"/>
      <c r="KX66" s="344"/>
      <c r="KY66" s="344"/>
      <c r="KZ66" s="344"/>
      <c r="LA66" s="344"/>
      <c r="LB66" s="344"/>
      <c r="LC66" s="344"/>
      <c r="LD66" s="344"/>
      <c r="LE66" s="344"/>
      <c r="LF66" s="344"/>
      <c r="LG66" s="344"/>
      <c r="LH66" s="344"/>
      <c r="LI66" s="344"/>
      <c r="LJ66" s="344"/>
      <c r="LK66" s="344"/>
      <c r="LL66" s="344"/>
      <c r="LM66" s="344"/>
      <c r="LN66" s="344"/>
      <c r="LO66" s="344"/>
      <c r="LP66" s="344"/>
      <c r="LQ66" s="344"/>
      <c r="LR66" s="344"/>
      <c r="LS66" s="344"/>
      <c r="LT66" s="344"/>
      <c r="LU66" s="344"/>
      <c r="LV66" s="344"/>
      <c r="LW66" s="344"/>
      <c r="LX66" s="344"/>
      <c r="LY66" s="344"/>
      <c r="LZ66" s="344"/>
      <c r="MA66" s="344"/>
      <c r="MB66" s="344"/>
      <c r="MC66" s="344"/>
      <c r="MD66" s="344"/>
      <c r="ME66" s="344"/>
      <c r="MF66" s="344"/>
      <c r="MG66" s="344"/>
      <c r="MH66" s="344"/>
      <c r="MI66" s="344"/>
      <c r="MJ66" s="344"/>
      <c r="MK66" s="344"/>
      <c r="ML66" s="344"/>
      <c r="MM66" s="344"/>
      <c r="MN66" s="344"/>
      <c r="MO66" s="344"/>
      <c r="MP66" s="344"/>
      <c r="MQ66" s="344"/>
      <c r="MR66" s="344"/>
      <c r="MS66" s="344"/>
      <c r="MT66" s="344"/>
      <c r="MU66" s="344"/>
      <c r="MV66" s="344"/>
      <c r="MW66" s="344"/>
      <c r="MX66" s="344"/>
      <c r="MY66" s="344"/>
      <c r="MZ66" s="344"/>
      <c r="NA66" s="344"/>
      <c r="NB66" s="344"/>
      <c r="NC66" s="344"/>
      <c r="ND66" s="344"/>
      <c r="NE66" s="344"/>
      <c r="NF66" s="344"/>
      <c r="NG66" s="344"/>
      <c r="NH66" s="344"/>
      <c r="NI66" s="344"/>
      <c r="NJ66" s="344"/>
      <c r="NK66" s="344"/>
      <c r="NL66" s="344"/>
      <c r="NM66" s="344"/>
      <c r="NN66" s="344"/>
      <c r="NO66" s="344"/>
      <c r="NP66" s="344"/>
      <c r="NQ66" s="344"/>
      <c r="NR66" s="344"/>
      <c r="NS66" s="344"/>
      <c r="NT66" s="344"/>
      <c r="NU66" s="344"/>
      <c r="NV66" s="344"/>
      <c r="NW66" s="344"/>
      <c r="NX66" s="344"/>
      <c r="NY66" s="344"/>
      <c r="NZ66" s="344"/>
      <c r="OA66" s="344"/>
      <c r="OB66" s="344"/>
      <c r="OC66" s="344"/>
      <c r="OD66" s="344"/>
      <c r="OE66" s="344"/>
      <c r="OF66" s="344"/>
      <c r="OG66" s="344"/>
      <c r="OH66" s="344"/>
      <c r="OI66" s="344"/>
      <c r="OJ66" s="344"/>
      <c r="OK66" s="344"/>
      <c r="OL66" s="344"/>
      <c r="OM66" s="344"/>
      <c r="ON66" s="344"/>
      <c r="OO66" s="344"/>
      <c r="OP66" s="344"/>
      <c r="OQ66" s="344"/>
      <c r="OR66" s="344"/>
      <c r="OS66" s="344"/>
      <c r="OT66" s="344"/>
      <c r="OU66" s="344"/>
      <c r="OV66" s="344"/>
      <c r="OW66" s="344"/>
      <c r="OX66" s="344"/>
      <c r="OY66" s="344"/>
      <c r="OZ66" s="344"/>
      <c r="PA66" s="344"/>
      <c r="PB66" s="344"/>
      <c r="PC66" s="344"/>
      <c r="PD66" s="344"/>
      <c r="PE66" s="344"/>
      <c r="PF66" s="344"/>
      <c r="PG66" s="344"/>
      <c r="PH66" s="344"/>
      <c r="PI66" s="344"/>
      <c r="PJ66" s="344"/>
      <c r="PK66" s="344"/>
      <c r="PL66" s="344"/>
      <c r="PM66" s="344"/>
      <c r="PN66" s="344"/>
      <c r="PO66" s="344"/>
      <c r="PP66" s="344"/>
      <c r="PQ66" s="344"/>
      <c r="PR66" s="344"/>
      <c r="PS66" s="344"/>
      <c r="PT66" s="344"/>
      <c r="PU66" s="344"/>
      <c r="PV66" s="344"/>
      <c r="PW66" s="344"/>
      <c r="PX66" s="344"/>
      <c r="PY66" s="344"/>
      <c r="PZ66" s="344"/>
      <c r="QA66" s="344"/>
      <c r="QB66" s="344"/>
      <c r="QC66" s="344"/>
      <c r="QD66" s="344"/>
      <c r="QE66" s="344"/>
      <c r="QF66" s="344"/>
      <c r="QG66" s="344"/>
      <c r="QH66" s="344"/>
      <c r="QI66" s="344"/>
      <c r="QJ66" s="344"/>
      <c r="QK66" s="344"/>
      <c r="QL66" s="344"/>
      <c r="QM66" s="344"/>
      <c r="QN66" s="344"/>
      <c r="QO66" s="344"/>
      <c r="QP66" s="344"/>
      <c r="QQ66" s="344"/>
      <c r="QR66" s="344"/>
      <c r="QS66" s="344"/>
      <c r="QT66" s="344"/>
      <c r="QU66" s="344"/>
      <c r="QV66" s="344"/>
      <c r="QW66" s="344"/>
      <c r="QX66" s="344"/>
      <c r="QY66" s="344"/>
      <c r="QZ66" s="344"/>
      <c r="RA66" s="344"/>
      <c r="RB66" s="344"/>
      <c r="RC66" s="344"/>
      <c r="RD66" s="344"/>
      <c r="RE66" s="344"/>
      <c r="RF66" s="344"/>
      <c r="RG66" s="344"/>
      <c r="RH66" s="344"/>
      <c r="RI66" s="344"/>
      <c r="RJ66" s="344"/>
      <c r="RK66" s="344"/>
      <c r="RL66" s="344"/>
      <c r="RM66" s="344"/>
      <c r="RN66" s="344"/>
      <c r="RO66" s="344"/>
      <c r="RP66" s="344"/>
      <c r="RQ66" s="344"/>
      <c r="RR66" s="344"/>
      <c r="RS66" s="344"/>
      <c r="RT66" s="344"/>
      <c r="RU66" s="344"/>
      <c r="RV66" s="344"/>
      <c r="RW66" s="344"/>
      <c r="RX66" s="344"/>
      <c r="RY66" s="344"/>
      <c r="RZ66" s="344"/>
      <c r="SA66" s="344"/>
      <c r="SB66" s="344"/>
      <c r="SC66" s="344"/>
      <c r="SD66" s="344"/>
      <c r="SE66" s="344"/>
      <c r="SF66" s="344"/>
      <c r="SG66" s="344"/>
      <c r="SH66" s="344"/>
      <c r="SI66" s="344"/>
      <c r="SJ66" s="344"/>
      <c r="SK66" s="344"/>
      <c r="SL66" s="344"/>
      <c r="SM66" s="344"/>
      <c r="SN66" s="344"/>
      <c r="SO66" s="344"/>
      <c r="SP66" s="344"/>
      <c r="SQ66" s="344"/>
      <c r="SR66" s="344"/>
      <c r="SS66" s="344"/>
      <c r="ST66" s="344"/>
      <c r="SU66" s="344"/>
      <c r="SV66" s="344"/>
      <c r="SW66" s="344"/>
      <c r="SX66" s="344"/>
      <c r="SY66" s="344"/>
      <c r="SZ66" s="344"/>
      <c r="TA66" s="344"/>
      <c r="TB66" s="344"/>
      <c r="TC66" s="344"/>
    </row>
    <row r="67" spans="1:523" s="304" customFormat="1" ht="15.75">
      <c r="A67" s="430"/>
      <c r="B67" s="417"/>
      <c r="C67" s="349"/>
      <c r="D67" s="313"/>
      <c r="E67" s="347"/>
      <c r="F67" s="298"/>
      <c r="G67" s="298"/>
      <c r="H67" s="313"/>
      <c r="I67" s="313"/>
      <c r="J67" s="348"/>
      <c r="K67" s="419"/>
      <c r="L67" s="414"/>
      <c r="M67" s="2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 s="344"/>
      <c r="FT67" s="344"/>
      <c r="FU67" s="344"/>
      <c r="FV67" s="344"/>
      <c r="FW67" s="344"/>
      <c r="FX67" s="344"/>
      <c r="FY67" s="344"/>
      <c r="FZ67" s="344"/>
      <c r="GA67" s="344"/>
      <c r="GB67" s="344"/>
      <c r="GC67" s="344"/>
      <c r="GD67" s="344"/>
      <c r="GE67" s="344"/>
      <c r="GF67" s="344"/>
      <c r="GG67" s="344"/>
      <c r="GH67" s="344"/>
      <c r="GI67" s="344"/>
      <c r="GJ67" s="344"/>
      <c r="GK67" s="344"/>
      <c r="GL67" s="344"/>
      <c r="GM67" s="344"/>
      <c r="GN67" s="344"/>
      <c r="GO67" s="344"/>
      <c r="GP67" s="344"/>
      <c r="GQ67" s="344"/>
      <c r="GR67" s="344"/>
      <c r="GS67" s="344"/>
      <c r="GT67" s="344"/>
      <c r="GU67" s="344"/>
      <c r="GV67" s="344"/>
      <c r="GW67" s="344"/>
      <c r="GX67" s="344"/>
      <c r="GY67" s="344"/>
      <c r="GZ67" s="344"/>
      <c r="HA67" s="344"/>
      <c r="HB67" s="344"/>
      <c r="HC67" s="344"/>
      <c r="HD67" s="344"/>
      <c r="HE67" s="344"/>
      <c r="HF67" s="344"/>
      <c r="HG67" s="344"/>
      <c r="HH67" s="344"/>
      <c r="HI67" s="344"/>
      <c r="HJ67" s="344"/>
      <c r="HK67" s="344"/>
      <c r="HL67" s="344"/>
      <c r="HM67" s="344"/>
      <c r="HN67" s="344"/>
      <c r="HO67" s="344"/>
      <c r="HP67" s="344"/>
      <c r="HQ67" s="344"/>
      <c r="HR67" s="344"/>
      <c r="HS67" s="344"/>
      <c r="HT67" s="344"/>
      <c r="HU67" s="344"/>
      <c r="HV67" s="344"/>
      <c r="HW67" s="344"/>
      <c r="HX67" s="344"/>
      <c r="HY67" s="344"/>
      <c r="HZ67" s="344"/>
      <c r="IA67" s="344"/>
      <c r="IB67" s="344"/>
      <c r="IC67" s="344"/>
      <c r="ID67" s="344"/>
      <c r="IE67" s="344"/>
      <c r="IF67" s="344"/>
      <c r="IG67" s="344"/>
      <c r="IH67" s="344"/>
      <c r="II67" s="344"/>
      <c r="IJ67" s="344"/>
      <c r="IK67" s="344"/>
      <c r="IL67" s="344"/>
      <c r="IM67" s="344"/>
      <c r="IN67" s="344"/>
      <c r="IO67" s="344"/>
      <c r="IP67" s="344"/>
      <c r="IQ67" s="344"/>
      <c r="IR67" s="344"/>
      <c r="IS67" s="344"/>
      <c r="IT67" s="344"/>
      <c r="IU67" s="344"/>
      <c r="IV67" s="344"/>
      <c r="IW67" s="344"/>
      <c r="IX67" s="344"/>
      <c r="IY67" s="344"/>
      <c r="IZ67" s="344"/>
      <c r="JA67" s="344"/>
      <c r="JB67" s="344"/>
      <c r="JC67" s="344"/>
      <c r="JD67" s="344"/>
      <c r="JE67" s="344"/>
      <c r="JF67" s="344"/>
      <c r="JG67" s="344"/>
      <c r="JH67" s="344"/>
      <c r="JI67" s="344"/>
      <c r="JJ67" s="344"/>
      <c r="JK67" s="344"/>
      <c r="JL67" s="344"/>
      <c r="JM67" s="344"/>
      <c r="JN67" s="344"/>
      <c r="JO67" s="344"/>
      <c r="JP67" s="344"/>
      <c r="JQ67" s="344"/>
      <c r="JR67" s="344"/>
      <c r="JS67" s="344"/>
      <c r="JT67" s="344"/>
      <c r="JU67" s="344"/>
      <c r="JV67" s="344"/>
      <c r="JW67" s="344"/>
      <c r="JX67" s="344"/>
      <c r="JY67" s="344"/>
      <c r="JZ67" s="344"/>
      <c r="KA67" s="344"/>
      <c r="KB67" s="344"/>
      <c r="KC67" s="344"/>
      <c r="KD67" s="344"/>
      <c r="KE67" s="344"/>
      <c r="KF67" s="344"/>
      <c r="KG67" s="344"/>
      <c r="KH67" s="344"/>
      <c r="KI67" s="344"/>
      <c r="KJ67" s="344"/>
      <c r="KK67" s="344"/>
      <c r="KL67" s="344"/>
      <c r="KM67" s="344"/>
      <c r="KN67" s="344"/>
      <c r="KO67" s="344"/>
      <c r="KP67" s="344"/>
      <c r="KQ67" s="344"/>
      <c r="KR67" s="344"/>
      <c r="KS67" s="344"/>
      <c r="KT67" s="344"/>
      <c r="KU67" s="344"/>
      <c r="KV67" s="344"/>
      <c r="KW67" s="344"/>
      <c r="KX67" s="344"/>
      <c r="KY67" s="344"/>
      <c r="KZ67" s="344"/>
      <c r="LA67" s="344"/>
      <c r="LB67" s="344"/>
      <c r="LC67" s="344"/>
      <c r="LD67" s="344"/>
      <c r="LE67" s="344"/>
      <c r="LF67" s="344"/>
      <c r="LG67" s="344"/>
      <c r="LH67" s="344"/>
      <c r="LI67" s="344"/>
      <c r="LJ67" s="344"/>
      <c r="LK67" s="344"/>
      <c r="LL67" s="344"/>
      <c r="LM67" s="344"/>
      <c r="LN67" s="344"/>
      <c r="LO67" s="344"/>
      <c r="LP67" s="344"/>
      <c r="LQ67" s="344"/>
      <c r="LR67" s="344"/>
      <c r="LS67" s="344"/>
      <c r="LT67" s="344"/>
      <c r="LU67" s="344"/>
      <c r="LV67" s="344"/>
      <c r="LW67" s="344"/>
      <c r="LX67" s="344"/>
      <c r="LY67" s="344"/>
      <c r="LZ67" s="344"/>
      <c r="MA67" s="344"/>
      <c r="MB67" s="344"/>
      <c r="MC67" s="344"/>
      <c r="MD67" s="344"/>
      <c r="ME67" s="344"/>
      <c r="MF67" s="344"/>
      <c r="MG67" s="344"/>
      <c r="MH67" s="344"/>
      <c r="MI67" s="344"/>
      <c r="MJ67" s="344"/>
      <c r="MK67" s="344"/>
      <c r="ML67" s="344"/>
      <c r="MM67" s="344"/>
      <c r="MN67" s="344"/>
      <c r="MO67" s="344"/>
      <c r="MP67" s="344"/>
      <c r="MQ67" s="344"/>
      <c r="MR67" s="344"/>
      <c r="MS67" s="344"/>
      <c r="MT67" s="344"/>
      <c r="MU67" s="344"/>
      <c r="MV67" s="344"/>
      <c r="MW67" s="344"/>
      <c r="MX67" s="344"/>
      <c r="MY67" s="344"/>
      <c r="MZ67" s="344"/>
      <c r="NA67" s="344"/>
      <c r="NB67" s="344"/>
      <c r="NC67" s="344"/>
      <c r="ND67" s="344"/>
      <c r="NE67" s="344"/>
      <c r="NF67" s="344"/>
      <c r="NG67" s="344"/>
      <c r="NH67" s="344"/>
      <c r="NI67" s="344"/>
      <c r="NJ67" s="344"/>
      <c r="NK67" s="344"/>
      <c r="NL67" s="344"/>
      <c r="NM67" s="344"/>
      <c r="NN67" s="344"/>
      <c r="NO67" s="344"/>
      <c r="NP67" s="344"/>
      <c r="NQ67" s="344"/>
      <c r="NR67" s="344"/>
      <c r="NS67" s="344"/>
      <c r="NT67" s="344"/>
      <c r="NU67" s="344"/>
      <c r="NV67" s="344"/>
      <c r="NW67" s="344"/>
      <c r="NX67" s="344"/>
      <c r="NY67" s="344"/>
      <c r="NZ67" s="344"/>
      <c r="OA67" s="344"/>
      <c r="OB67" s="344"/>
      <c r="OC67" s="344"/>
      <c r="OD67" s="344"/>
      <c r="OE67" s="344"/>
      <c r="OF67" s="344"/>
      <c r="OG67" s="344"/>
      <c r="OH67" s="344"/>
      <c r="OI67" s="344"/>
      <c r="OJ67" s="344"/>
      <c r="OK67" s="344"/>
      <c r="OL67" s="344"/>
      <c r="OM67" s="344"/>
      <c r="ON67" s="344"/>
      <c r="OO67" s="344"/>
      <c r="OP67" s="344"/>
      <c r="OQ67" s="344"/>
      <c r="OR67" s="344"/>
      <c r="OS67" s="344"/>
      <c r="OT67" s="344"/>
      <c r="OU67" s="344"/>
      <c r="OV67" s="344"/>
      <c r="OW67" s="344"/>
      <c r="OX67" s="344"/>
      <c r="OY67" s="344"/>
      <c r="OZ67" s="344"/>
      <c r="PA67" s="344"/>
      <c r="PB67" s="344"/>
      <c r="PC67" s="344"/>
      <c r="PD67" s="344"/>
      <c r="PE67" s="344"/>
      <c r="PF67" s="344"/>
      <c r="PG67" s="344"/>
      <c r="PH67" s="344"/>
      <c r="PI67" s="344"/>
      <c r="PJ67" s="344"/>
      <c r="PK67" s="344"/>
      <c r="PL67" s="344"/>
      <c r="PM67" s="344"/>
      <c r="PN67" s="344"/>
      <c r="PO67" s="344"/>
      <c r="PP67" s="344"/>
      <c r="PQ67" s="344"/>
      <c r="PR67" s="344"/>
      <c r="PS67" s="344"/>
      <c r="PT67" s="344"/>
      <c r="PU67" s="344"/>
      <c r="PV67" s="344"/>
      <c r="PW67" s="344"/>
      <c r="PX67" s="344"/>
      <c r="PY67" s="344"/>
      <c r="PZ67" s="344"/>
      <c r="QA67" s="344"/>
      <c r="QB67" s="344"/>
      <c r="QC67" s="344"/>
      <c r="QD67" s="344"/>
      <c r="QE67" s="344"/>
      <c r="QF67" s="344"/>
      <c r="QG67" s="344"/>
      <c r="QH67" s="344"/>
      <c r="QI67" s="344"/>
      <c r="QJ67" s="344"/>
      <c r="QK67" s="344"/>
      <c r="QL67" s="344"/>
      <c r="QM67" s="344"/>
      <c r="QN67" s="344"/>
      <c r="QO67" s="344"/>
      <c r="QP67" s="344"/>
      <c r="QQ67" s="344"/>
      <c r="QR67" s="344"/>
      <c r="QS67" s="344"/>
      <c r="QT67" s="344"/>
      <c r="QU67" s="344"/>
      <c r="QV67" s="344"/>
      <c r="QW67" s="344"/>
      <c r="QX67" s="344"/>
      <c r="QY67" s="344"/>
      <c r="QZ67" s="344"/>
      <c r="RA67" s="344"/>
      <c r="RB67" s="344"/>
      <c r="RC67" s="344"/>
      <c r="RD67" s="344"/>
      <c r="RE67" s="344"/>
      <c r="RF67" s="344"/>
      <c r="RG67" s="344"/>
      <c r="RH67" s="344"/>
      <c r="RI67" s="344"/>
      <c r="RJ67" s="344"/>
      <c r="RK67" s="344"/>
      <c r="RL67" s="344"/>
      <c r="RM67" s="344"/>
      <c r="RN67" s="344"/>
      <c r="RO67" s="344"/>
      <c r="RP67" s="344"/>
      <c r="RQ67" s="344"/>
      <c r="RR67" s="344"/>
      <c r="RS67" s="344"/>
      <c r="RT67" s="344"/>
      <c r="RU67" s="344"/>
      <c r="RV67" s="344"/>
      <c r="RW67" s="344"/>
      <c r="RX67" s="344"/>
      <c r="RY67" s="344"/>
      <c r="RZ67" s="344"/>
      <c r="SA67" s="344"/>
      <c r="SB67" s="344"/>
      <c r="SC67" s="344"/>
      <c r="SD67" s="344"/>
      <c r="SE67" s="344"/>
      <c r="SF67" s="344"/>
      <c r="SG67" s="344"/>
      <c r="SH67" s="344"/>
      <c r="SI67" s="344"/>
      <c r="SJ67" s="344"/>
      <c r="SK67" s="344"/>
      <c r="SL67" s="344"/>
      <c r="SM67" s="344"/>
      <c r="SN67" s="344"/>
      <c r="SO67" s="344"/>
      <c r="SP67" s="344"/>
      <c r="SQ67" s="344"/>
      <c r="SR67" s="344"/>
      <c r="SS67" s="344"/>
      <c r="ST67" s="344"/>
      <c r="SU67" s="344"/>
      <c r="SV67" s="344"/>
      <c r="SW67" s="344"/>
      <c r="SX67" s="344"/>
      <c r="SY67" s="344"/>
      <c r="SZ67" s="344"/>
      <c r="TA67" s="344"/>
      <c r="TB67" s="344"/>
      <c r="TC67" s="344"/>
    </row>
    <row r="68" spans="1:523" s="304" customFormat="1" ht="15.75">
      <c r="A68" s="352"/>
      <c r="B68" s="353"/>
      <c r="C68" s="349"/>
      <c r="D68" s="313"/>
      <c r="E68" s="347"/>
      <c r="F68" s="298"/>
      <c r="G68" s="298"/>
      <c r="H68" s="313"/>
      <c r="I68" s="313"/>
      <c r="J68" s="348"/>
      <c r="K68" s="350"/>
      <c r="L68" s="414"/>
      <c r="M68" s="2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 s="344"/>
      <c r="FT68" s="344"/>
      <c r="FU68" s="344"/>
      <c r="FV68" s="344"/>
      <c r="FW68" s="344"/>
      <c r="FX68" s="344"/>
      <c r="FY68" s="344"/>
      <c r="FZ68" s="344"/>
      <c r="GA68" s="344"/>
      <c r="GB68" s="344"/>
      <c r="GC68" s="344"/>
      <c r="GD68" s="344"/>
      <c r="GE68" s="344"/>
      <c r="GF68" s="344"/>
      <c r="GG68" s="344"/>
      <c r="GH68" s="344"/>
      <c r="GI68" s="344"/>
      <c r="GJ68" s="344"/>
      <c r="GK68" s="344"/>
      <c r="GL68" s="344"/>
      <c r="GM68" s="344"/>
      <c r="GN68" s="344"/>
      <c r="GO68" s="344"/>
      <c r="GP68" s="344"/>
      <c r="GQ68" s="344"/>
      <c r="GR68" s="344"/>
      <c r="GS68" s="344"/>
      <c r="GT68" s="344"/>
      <c r="GU68" s="344"/>
      <c r="GV68" s="344"/>
      <c r="GW68" s="344"/>
      <c r="GX68" s="344"/>
      <c r="GY68" s="344"/>
      <c r="GZ68" s="344"/>
      <c r="HA68" s="344"/>
      <c r="HB68" s="344"/>
      <c r="HC68" s="344"/>
      <c r="HD68" s="344"/>
      <c r="HE68" s="344"/>
      <c r="HF68" s="344"/>
      <c r="HG68" s="344"/>
      <c r="HH68" s="344"/>
      <c r="HI68" s="344"/>
      <c r="HJ68" s="344"/>
      <c r="HK68" s="344"/>
      <c r="HL68" s="344"/>
      <c r="HM68" s="344"/>
      <c r="HN68" s="344"/>
      <c r="HO68" s="344"/>
      <c r="HP68" s="344"/>
      <c r="HQ68" s="344"/>
      <c r="HR68" s="344"/>
      <c r="HS68" s="344"/>
      <c r="HT68" s="344"/>
      <c r="HU68" s="344"/>
      <c r="HV68" s="344"/>
      <c r="HW68" s="344"/>
      <c r="HX68" s="344"/>
      <c r="HY68" s="344"/>
      <c r="HZ68" s="344"/>
      <c r="IA68" s="344"/>
      <c r="IB68" s="344"/>
      <c r="IC68" s="344"/>
      <c r="ID68" s="344"/>
      <c r="IE68" s="344"/>
      <c r="IF68" s="344"/>
      <c r="IG68" s="344"/>
      <c r="IH68" s="344"/>
      <c r="II68" s="344"/>
      <c r="IJ68" s="344"/>
      <c r="IK68" s="344"/>
      <c r="IL68" s="344"/>
      <c r="IM68" s="344"/>
      <c r="IN68" s="344"/>
      <c r="IO68" s="344"/>
      <c r="IP68" s="344"/>
      <c r="IQ68" s="344"/>
      <c r="IR68" s="344"/>
      <c r="IS68" s="344"/>
      <c r="IT68" s="344"/>
      <c r="IU68" s="344"/>
      <c r="IV68" s="344"/>
      <c r="IW68" s="344"/>
      <c r="IX68" s="344"/>
      <c r="IY68" s="344"/>
      <c r="IZ68" s="344"/>
      <c r="JA68" s="344"/>
      <c r="JB68" s="344"/>
      <c r="JC68" s="344"/>
      <c r="JD68" s="344"/>
      <c r="JE68" s="344"/>
      <c r="JF68" s="344"/>
      <c r="JG68" s="344"/>
      <c r="JH68" s="344"/>
      <c r="JI68" s="344"/>
      <c r="JJ68" s="344"/>
      <c r="JK68" s="344"/>
      <c r="JL68" s="344"/>
      <c r="JM68" s="344"/>
      <c r="JN68" s="344"/>
      <c r="JO68" s="344"/>
      <c r="JP68" s="344"/>
      <c r="JQ68" s="344"/>
      <c r="JR68" s="344"/>
      <c r="JS68" s="344"/>
      <c r="JT68" s="344"/>
      <c r="JU68" s="344"/>
      <c r="JV68" s="344"/>
      <c r="JW68" s="344"/>
      <c r="JX68" s="344"/>
      <c r="JY68" s="344"/>
      <c r="JZ68" s="344"/>
      <c r="KA68" s="344"/>
      <c r="KB68" s="344"/>
      <c r="KC68" s="344"/>
      <c r="KD68" s="344"/>
      <c r="KE68" s="344"/>
      <c r="KF68" s="344"/>
      <c r="KG68" s="344"/>
      <c r="KH68" s="344"/>
      <c r="KI68" s="344"/>
      <c r="KJ68" s="344"/>
      <c r="KK68" s="344"/>
      <c r="KL68" s="344"/>
      <c r="KM68" s="344"/>
      <c r="KN68" s="344"/>
      <c r="KO68" s="344"/>
      <c r="KP68" s="344"/>
      <c r="KQ68" s="344"/>
      <c r="KR68" s="344"/>
      <c r="KS68" s="344"/>
      <c r="KT68" s="344"/>
      <c r="KU68" s="344"/>
      <c r="KV68" s="344"/>
      <c r="KW68" s="344"/>
      <c r="KX68" s="344"/>
      <c r="KY68" s="344"/>
      <c r="KZ68" s="344"/>
      <c r="LA68" s="344"/>
      <c r="LB68" s="344"/>
      <c r="LC68" s="344"/>
      <c r="LD68" s="344"/>
      <c r="LE68" s="344"/>
      <c r="LF68" s="344"/>
      <c r="LG68" s="344"/>
      <c r="LH68" s="344"/>
      <c r="LI68" s="344"/>
      <c r="LJ68" s="344"/>
      <c r="LK68" s="344"/>
      <c r="LL68" s="344"/>
      <c r="LM68" s="344"/>
      <c r="LN68" s="344"/>
      <c r="LO68" s="344"/>
      <c r="LP68" s="344"/>
      <c r="LQ68" s="344"/>
      <c r="LR68" s="344"/>
      <c r="LS68" s="344"/>
      <c r="LT68" s="344"/>
      <c r="LU68" s="344"/>
      <c r="LV68" s="344"/>
      <c r="LW68" s="344"/>
      <c r="LX68" s="344"/>
      <c r="LY68" s="344"/>
      <c r="LZ68" s="344"/>
      <c r="MA68" s="344"/>
      <c r="MB68" s="344"/>
      <c r="MC68" s="344"/>
      <c r="MD68" s="344"/>
      <c r="ME68" s="344"/>
      <c r="MF68" s="344"/>
      <c r="MG68" s="344"/>
      <c r="MH68" s="344"/>
      <c r="MI68" s="344"/>
      <c r="MJ68" s="344"/>
      <c r="MK68" s="344"/>
      <c r="ML68" s="344"/>
      <c r="MM68" s="344"/>
      <c r="MN68" s="344"/>
      <c r="MO68" s="344"/>
      <c r="MP68" s="344"/>
      <c r="MQ68" s="344"/>
      <c r="MR68" s="344"/>
      <c r="MS68" s="344"/>
      <c r="MT68" s="344"/>
      <c r="MU68" s="344"/>
      <c r="MV68" s="344"/>
      <c r="MW68" s="344"/>
      <c r="MX68" s="344"/>
      <c r="MY68" s="344"/>
      <c r="MZ68" s="344"/>
      <c r="NA68" s="344"/>
      <c r="NB68" s="344"/>
      <c r="NC68" s="344"/>
      <c r="ND68" s="344"/>
      <c r="NE68" s="344"/>
      <c r="NF68" s="344"/>
      <c r="NG68" s="344"/>
      <c r="NH68" s="344"/>
      <c r="NI68" s="344"/>
      <c r="NJ68" s="344"/>
      <c r="NK68" s="344"/>
      <c r="NL68" s="344"/>
      <c r="NM68" s="344"/>
      <c r="NN68" s="344"/>
      <c r="NO68" s="344"/>
      <c r="NP68" s="344"/>
      <c r="NQ68" s="344"/>
      <c r="NR68" s="344"/>
      <c r="NS68" s="344"/>
      <c r="NT68" s="344"/>
      <c r="NU68" s="344"/>
      <c r="NV68" s="344"/>
      <c r="NW68" s="344"/>
      <c r="NX68" s="344"/>
      <c r="NY68" s="344"/>
      <c r="NZ68" s="344"/>
      <c r="OA68" s="344"/>
      <c r="OB68" s="344"/>
      <c r="OC68" s="344"/>
      <c r="OD68" s="344"/>
      <c r="OE68" s="344"/>
      <c r="OF68" s="344"/>
      <c r="OG68" s="344"/>
      <c r="OH68" s="344"/>
      <c r="OI68" s="344"/>
      <c r="OJ68" s="344"/>
      <c r="OK68" s="344"/>
      <c r="OL68" s="344"/>
      <c r="OM68" s="344"/>
      <c r="ON68" s="344"/>
      <c r="OO68" s="344"/>
      <c r="OP68" s="344"/>
      <c r="OQ68" s="344"/>
      <c r="OR68" s="344"/>
      <c r="OS68" s="344"/>
      <c r="OT68" s="344"/>
      <c r="OU68" s="344"/>
      <c r="OV68" s="344"/>
      <c r="OW68" s="344"/>
      <c r="OX68" s="344"/>
      <c r="OY68" s="344"/>
      <c r="OZ68" s="344"/>
      <c r="PA68" s="344"/>
      <c r="PB68" s="344"/>
      <c r="PC68" s="344"/>
      <c r="PD68" s="344"/>
      <c r="PE68" s="344"/>
      <c r="PF68" s="344"/>
      <c r="PG68" s="344"/>
      <c r="PH68" s="344"/>
      <c r="PI68" s="344"/>
      <c r="PJ68" s="344"/>
      <c r="PK68" s="344"/>
      <c r="PL68" s="344"/>
      <c r="PM68" s="344"/>
      <c r="PN68" s="344"/>
      <c r="PO68" s="344"/>
      <c r="PP68" s="344"/>
      <c r="PQ68" s="344"/>
      <c r="PR68" s="344"/>
      <c r="PS68" s="344"/>
      <c r="PT68" s="344"/>
      <c r="PU68" s="344"/>
      <c r="PV68" s="344"/>
      <c r="PW68" s="344"/>
      <c r="PX68" s="344"/>
      <c r="PY68" s="344"/>
      <c r="PZ68" s="344"/>
      <c r="QA68" s="344"/>
      <c r="QB68" s="344"/>
      <c r="QC68" s="344"/>
      <c r="QD68" s="344"/>
      <c r="QE68" s="344"/>
      <c r="QF68" s="344"/>
      <c r="QG68" s="344"/>
      <c r="QH68" s="344"/>
      <c r="QI68" s="344"/>
      <c r="QJ68" s="344"/>
      <c r="QK68" s="344"/>
      <c r="QL68" s="344"/>
      <c r="QM68" s="344"/>
      <c r="QN68" s="344"/>
      <c r="QO68" s="344"/>
      <c r="QP68" s="344"/>
      <c r="QQ68" s="344"/>
      <c r="QR68" s="344"/>
      <c r="QS68" s="344"/>
      <c r="QT68" s="344"/>
      <c r="QU68" s="344"/>
      <c r="QV68" s="344"/>
      <c r="QW68" s="344"/>
      <c r="QX68" s="344"/>
      <c r="QY68" s="344"/>
      <c r="QZ68" s="344"/>
      <c r="RA68" s="344"/>
      <c r="RB68" s="344"/>
      <c r="RC68" s="344"/>
      <c r="RD68" s="344"/>
      <c r="RE68" s="344"/>
      <c r="RF68" s="344"/>
      <c r="RG68" s="344"/>
      <c r="RH68" s="344"/>
      <c r="RI68" s="344"/>
      <c r="RJ68" s="344"/>
      <c r="RK68" s="344"/>
      <c r="RL68" s="344"/>
      <c r="RM68" s="344"/>
      <c r="RN68" s="344"/>
      <c r="RO68" s="344"/>
      <c r="RP68" s="344"/>
      <c r="RQ68" s="344"/>
      <c r="RR68" s="344"/>
      <c r="RS68" s="344"/>
      <c r="RT68" s="344"/>
      <c r="RU68" s="344"/>
      <c r="RV68" s="344"/>
      <c r="RW68" s="344"/>
      <c r="RX68" s="344"/>
      <c r="RY68" s="344"/>
      <c r="RZ68" s="344"/>
      <c r="SA68" s="344"/>
      <c r="SB68" s="344"/>
      <c r="SC68" s="344"/>
      <c r="SD68" s="344"/>
      <c r="SE68" s="344"/>
      <c r="SF68" s="344"/>
      <c r="SG68" s="344"/>
      <c r="SH68" s="344"/>
      <c r="SI68" s="344"/>
      <c r="SJ68" s="344"/>
      <c r="SK68" s="344"/>
      <c r="SL68" s="344"/>
      <c r="SM68" s="344"/>
      <c r="SN68" s="344"/>
      <c r="SO68" s="344"/>
      <c r="SP68" s="344"/>
      <c r="SQ68" s="344"/>
      <c r="SR68" s="344"/>
      <c r="SS68" s="344"/>
      <c r="ST68" s="344"/>
      <c r="SU68" s="344"/>
      <c r="SV68" s="344"/>
      <c r="SW68" s="344"/>
      <c r="SX68" s="344"/>
      <c r="SY68" s="344"/>
      <c r="SZ68" s="344"/>
      <c r="TA68" s="344"/>
      <c r="TB68" s="344"/>
      <c r="TC68" s="344"/>
    </row>
    <row r="69" spans="1:523" s="304" customFormat="1" ht="15.75">
      <c r="A69" s="352"/>
      <c r="B69" s="353"/>
      <c r="C69" s="349"/>
      <c r="D69" s="313"/>
      <c r="E69" s="347"/>
      <c r="F69" s="298"/>
      <c r="G69" s="298"/>
      <c r="H69" s="313"/>
      <c r="I69" s="313"/>
      <c r="J69" s="348"/>
      <c r="K69" s="350"/>
      <c r="L69" s="414">
        <v>0</v>
      </c>
      <c r="M69" s="2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 s="344"/>
      <c r="FT69" s="344"/>
      <c r="FU69" s="344"/>
      <c r="FV69" s="344"/>
      <c r="FW69" s="344"/>
      <c r="FX69" s="344"/>
      <c r="FY69" s="344"/>
      <c r="FZ69" s="344"/>
      <c r="GA69" s="344"/>
      <c r="GB69" s="344"/>
      <c r="GC69" s="344"/>
      <c r="GD69" s="344"/>
      <c r="GE69" s="344"/>
      <c r="GF69" s="344"/>
      <c r="GG69" s="344"/>
      <c r="GH69" s="344"/>
      <c r="GI69" s="344"/>
      <c r="GJ69" s="344"/>
      <c r="GK69" s="344"/>
      <c r="GL69" s="344"/>
      <c r="GM69" s="344"/>
      <c r="GN69" s="344"/>
      <c r="GO69" s="344"/>
      <c r="GP69" s="344"/>
      <c r="GQ69" s="344"/>
      <c r="GR69" s="344"/>
      <c r="GS69" s="344"/>
      <c r="GT69" s="344"/>
      <c r="GU69" s="344"/>
      <c r="GV69" s="344"/>
      <c r="GW69" s="344"/>
      <c r="GX69" s="344"/>
      <c r="GY69" s="344"/>
      <c r="GZ69" s="344"/>
      <c r="HA69" s="344"/>
      <c r="HB69" s="344"/>
      <c r="HC69" s="344"/>
      <c r="HD69" s="344"/>
      <c r="HE69" s="344"/>
      <c r="HF69" s="344"/>
      <c r="HG69" s="344"/>
      <c r="HH69" s="344"/>
      <c r="HI69" s="344"/>
      <c r="HJ69" s="344"/>
      <c r="HK69" s="344"/>
      <c r="HL69" s="344"/>
      <c r="HM69" s="344"/>
      <c r="HN69" s="344"/>
      <c r="HO69" s="344"/>
      <c r="HP69" s="344"/>
      <c r="HQ69" s="344"/>
      <c r="HR69" s="344"/>
      <c r="HS69" s="344"/>
      <c r="HT69" s="344"/>
      <c r="HU69" s="344"/>
      <c r="HV69" s="344"/>
      <c r="HW69" s="344"/>
      <c r="HX69" s="344"/>
      <c r="HY69" s="344"/>
      <c r="HZ69" s="344"/>
      <c r="IA69" s="344"/>
      <c r="IB69" s="344"/>
      <c r="IC69" s="344"/>
      <c r="ID69" s="344"/>
      <c r="IE69" s="344"/>
      <c r="IF69" s="344"/>
      <c r="IG69" s="344"/>
      <c r="IH69" s="344"/>
      <c r="II69" s="344"/>
      <c r="IJ69" s="344"/>
      <c r="IK69" s="344"/>
      <c r="IL69" s="344"/>
      <c r="IM69" s="344"/>
      <c r="IN69" s="344"/>
      <c r="IO69" s="344"/>
      <c r="IP69" s="344"/>
      <c r="IQ69" s="344"/>
      <c r="IR69" s="344"/>
      <c r="IS69" s="344"/>
      <c r="IT69" s="344"/>
      <c r="IU69" s="344"/>
      <c r="IV69" s="344"/>
      <c r="IW69" s="344"/>
      <c r="IX69" s="344"/>
      <c r="IY69" s="344"/>
      <c r="IZ69" s="344"/>
      <c r="JA69" s="344"/>
      <c r="JB69" s="344"/>
      <c r="JC69" s="344"/>
      <c r="JD69" s="344"/>
      <c r="JE69" s="344"/>
      <c r="JF69" s="344"/>
      <c r="JG69" s="344"/>
      <c r="JH69" s="344"/>
      <c r="JI69" s="344"/>
      <c r="JJ69" s="344"/>
      <c r="JK69" s="344"/>
      <c r="JL69" s="344"/>
      <c r="JM69" s="344"/>
      <c r="JN69" s="344"/>
      <c r="JO69" s="344"/>
      <c r="JP69" s="344"/>
      <c r="JQ69" s="344"/>
      <c r="JR69" s="344"/>
      <c r="JS69" s="344"/>
      <c r="JT69" s="344"/>
      <c r="JU69" s="344"/>
      <c r="JV69" s="344"/>
      <c r="JW69" s="344"/>
      <c r="JX69" s="344"/>
      <c r="JY69" s="344"/>
      <c r="JZ69" s="344"/>
      <c r="KA69" s="344"/>
      <c r="KB69" s="344"/>
      <c r="KC69" s="344"/>
      <c r="KD69" s="344"/>
      <c r="KE69" s="344"/>
      <c r="KF69" s="344"/>
      <c r="KG69" s="344"/>
      <c r="KH69" s="344"/>
      <c r="KI69" s="344"/>
      <c r="KJ69" s="344"/>
      <c r="KK69" s="344"/>
      <c r="KL69" s="344"/>
      <c r="KM69" s="344"/>
      <c r="KN69" s="344"/>
      <c r="KO69" s="344"/>
      <c r="KP69" s="344"/>
      <c r="KQ69" s="344"/>
      <c r="KR69" s="344"/>
      <c r="KS69" s="344"/>
      <c r="KT69" s="344"/>
      <c r="KU69" s="344"/>
      <c r="KV69" s="344"/>
      <c r="KW69" s="344"/>
      <c r="KX69" s="344"/>
      <c r="KY69" s="344"/>
      <c r="KZ69" s="344"/>
      <c r="LA69" s="344"/>
      <c r="LB69" s="344"/>
      <c r="LC69" s="344"/>
      <c r="LD69" s="344"/>
      <c r="LE69" s="344"/>
      <c r="LF69" s="344"/>
      <c r="LG69" s="344"/>
      <c r="LH69" s="344"/>
      <c r="LI69" s="344"/>
      <c r="LJ69" s="344"/>
      <c r="LK69" s="344"/>
      <c r="LL69" s="344"/>
      <c r="LM69" s="344"/>
      <c r="LN69" s="344"/>
      <c r="LO69" s="344"/>
      <c r="LP69" s="344"/>
      <c r="LQ69" s="344"/>
      <c r="LR69" s="344"/>
      <c r="LS69" s="344"/>
      <c r="LT69" s="344"/>
      <c r="LU69" s="344"/>
      <c r="LV69" s="344"/>
      <c r="LW69" s="344"/>
      <c r="LX69" s="344"/>
      <c r="LY69" s="344"/>
      <c r="LZ69" s="344"/>
      <c r="MA69" s="344"/>
      <c r="MB69" s="344"/>
      <c r="MC69" s="344"/>
      <c r="MD69" s="344"/>
      <c r="ME69" s="344"/>
      <c r="MF69" s="344"/>
      <c r="MG69" s="344"/>
      <c r="MH69" s="344"/>
      <c r="MI69" s="344"/>
      <c r="MJ69" s="344"/>
      <c r="MK69" s="344"/>
      <c r="ML69" s="344"/>
      <c r="MM69" s="344"/>
      <c r="MN69" s="344"/>
      <c r="MO69" s="344"/>
      <c r="MP69" s="344"/>
      <c r="MQ69" s="344"/>
      <c r="MR69" s="344"/>
      <c r="MS69" s="344"/>
      <c r="MT69" s="344"/>
      <c r="MU69" s="344"/>
      <c r="MV69" s="344"/>
      <c r="MW69" s="344"/>
      <c r="MX69" s="344"/>
      <c r="MY69" s="344"/>
      <c r="MZ69" s="344"/>
      <c r="NA69" s="344"/>
      <c r="NB69" s="344"/>
      <c r="NC69" s="344"/>
      <c r="ND69" s="344"/>
      <c r="NE69" s="344"/>
      <c r="NF69" s="344"/>
      <c r="NG69" s="344"/>
      <c r="NH69" s="344"/>
      <c r="NI69" s="344"/>
      <c r="NJ69" s="344"/>
      <c r="NK69" s="344"/>
      <c r="NL69" s="344"/>
      <c r="NM69" s="344"/>
      <c r="NN69" s="344"/>
      <c r="NO69" s="344"/>
      <c r="NP69" s="344"/>
      <c r="NQ69" s="344"/>
      <c r="NR69" s="344"/>
      <c r="NS69" s="344"/>
      <c r="NT69" s="344"/>
      <c r="NU69" s="344"/>
      <c r="NV69" s="344"/>
      <c r="NW69" s="344"/>
      <c r="NX69" s="344"/>
      <c r="NY69" s="344"/>
      <c r="NZ69" s="344"/>
      <c r="OA69" s="344"/>
      <c r="OB69" s="344"/>
      <c r="OC69" s="344"/>
      <c r="OD69" s="344"/>
      <c r="OE69" s="344"/>
      <c r="OF69" s="344"/>
      <c r="OG69" s="344"/>
      <c r="OH69" s="344"/>
      <c r="OI69" s="344"/>
      <c r="OJ69" s="344"/>
      <c r="OK69" s="344"/>
      <c r="OL69" s="344"/>
      <c r="OM69" s="344"/>
      <c r="ON69" s="344"/>
      <c r="OO69" s="344"/>
      <c r="OP69" s="344"/>
      <c r="OQ69" s="344"/>
      <c r="OR69" s="344"/>
      <c r="OS69" s="344"/>
      <c r="OT69" s="344"/>
      <c r="OU69" s="344"/>
      <c r="OV69" s="344"/>
      <c r="OW69" s="344"/>
      <c r="OX69" s="344"/>
      <c r="OY69" s="344"/>
      <c r="OZ69" s="344"/>
      <c r="PA69" s="344"/>
      <c r="PB69" s="344"/>
      <c r="PC69" s="344"/>
      <c r="PD69" s="344"/>
      <c r="PE69" s="344"/>
      <c r="PF69" s="344"/>
      <c r="PG69" s="344"/>
      <c r="PH69" s="344"/>
      <c r="PI69" s="344"/>
      <c r="PJ69" s="344"/>
      <c r="PK69" s="344"/>
      <c r="PL69" s="344"/>
      <c r="PM69" s="344"/>
      <c r="PN69" s="344"/>
      <c r="PO69" s="344"/>
      <c r="PP69" s="344"/>
      <c r="PQ69" s="344"/>
      <c r="PR69" s="344"/>
      <c r="PS69" s="344"/>
      <c r="PT69" s="344"/>
      <c r="PU69" s="344"/>
      <c r="PV69" s="344"/>
      <c r="PW69" s="344"/>
      <c r="PX69" s="344"/>
      <c r="PY69" s="344"/>
      <c r="PZ69" s="344"/>
      <c r="QA69" s="344"/>
      <c r="QB69" s="344"/>
      <c r="QC69" s="344"/>
      <c r="QD69" s="344"/>
      <c r="QE69" s="344"/>
      <c r="QF69" s="344"/>
      <c r="QG69" s="344"/>
      <c r="QH69" s="344"/>
      <c r="QI69" s="344"/>
      <c r="QJ69" s="344"/>
      <c r="QK69" s="344"/>
      <c r="QL69" s="344"/>
      <c r="QM69" s="344"/>
      <c r="QN69" s="344"/>
      <c r="QO69" s="344"/>
      <c r="QP69" s="344"/>
      <c r="QQ69" s="344"/>
      <c r="QR69" s="344"/>
      <c r="QS69" s="344"/>
      <c r="QT69" s="344"/>
      <c r="QU69" s="344"/>
      <c r="QV69" s="344"/>
      <c r="QW69" s="344"/>
      <c r="QX69" s="344"/>
      <c r="QY69" s="344"/>
      <c r="QZ69" s="344"/>
      <c r="RA69" s="344"/>
      <c r="RB69" s="344"/>
      <c r="RC69" s="344"/>
      <c r="RD69" s="344"/>
      <c r="RE69" s="344"/>
      <c r="RF69" s="344"/>
      <c r="RG69" s="344"/>
      <c r="RH69" s="344"/>
      <c r="RI69" s="344"/>
      <c r="RJ69" s="344"/>
      <c r="RK69" s="344"/>
      <c r="RL69" s="344"/>
      <c r="RM69" s="344"/>
      <c r="RN69" s="344"/>
      <c r="RO69" s="344"/>
      <c r="RP69" s="344"/>
      <c r="RQ69" s="344"/>
      <c r="RR69" s="344"/>
      <c r="RS69" s="344"/>
      <c r="RT69" s="344"/>
      <c r="RU69" s="344"/>
      <c r="RV69" s="344"/>
      <c r="RW69" s="344"/>
      <c r="RX69" s="344"/>
      <c r="RY69" s="344"/>
      <c r="RZ69" s="344"/>
      <c r="SA69" s="344"/>
      <c r="SB69" s="344"/>
      <c r="SC69" s="344"/>
      <c r="SD69" s="344"/>
      <c r="SE69" s="344"/>
      <c r="SF69" s="344"/>
      <c r="SG69" s="344"/>
      <c r="SH69" s="344"/>
      <c r="SI69" s="344"/>
      <c r="SJ69" s="344"/>
      <c r="SK69" s="344"/>
      <c r="SL69" s="344"/>
      <c r="SM69" s="344"/>
      <c r="SN69" s="344"/>
      <c r="SO69" s="344"/>
      <c r="SP69" s="344"/>
      <c r="SQ69" s="344"/>
      <c r="SR69" s="344"/>
      <c r="SS69" s="344"/>
      <c r="ST69" s="344"/>
      <c r="SU69" s="344"/>
      <c r="SV69" s="344"/>
      <c r="SW69" s="344"/>
      <c r="SX69" s="344"/>
      <c r="SY69" s="344"/>
      <c r="SZ69" s="344"/>
      <c r="TA69" s="344"/>
      <c r="TB69" s="344"/>
      <c r="TC69" s="344"/>
    </row>
    <row r="70" spans="1:523" s="304" customFormat="1" ht="15.75">
      <c r="A70" s="352"/>
      <c r="B70" s="353"/>
      <c r="C70" s="349"/>
      <c r="D70" s="313"/>
      <c r="E70" s="347"/>
      <c r="F70" s="298"/>
      <c r="G70" s="298"/>
      <c r="H70" s="313"/>
      <c r="I70" s="313"/>
      <c r="J70" s="348"/>
      <c r="K70" s="350"/>
      <c r="L70" s="414">
        <v>0</v>
      </c>
      <c r="M70" s="2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 s="344"/>
      <c r="FT70" s="344"/>
      <c r="FU70" s="344"/>
      <c r="FV70" s="344"/>
      <c r="FW70" s="344"/>
      <c r="FX70" s="344"/>
      <c r="FY70" s="344"/>
      <c r="FZ70" s="344"/>
      <c r="GA70" s="344"/>
      <c r="GB70" s="344"/>
      <c r="GC70" s="344"/>
      <c r="GD70" s="344"/>
      <c r="GE70" s="344"/>
      <c r="GF70" s="344"/>
      <c r="GG70" s="344"/>
      <c r="GH70" s="344"/>
      <c r="GI70" s="344"/>
      <c r="GJ70" s="344"/>
      <c r="GK70" s="344"/>
      <c r="GL70" s="344"/>
      <c r="GM70" s="344"/>
      <c r="GN70" s="344"/>
      <c r="GO70" s="344"/>
      <c r="GP70" s="344"/>
      <c r="GQ70" s="344"/>
      <c r="GR70" s="344"/>
      <c r="GS70" s="344"/>
      <c r="GT70" s="344"/>
      <c r="GU70" s="344"/>
      <c r="GV70" s="344"/>
      <c r="GW70" s="344"/>
      <c r="GX70" s="344"/>
      <c r="GY70" s="344"/>
      <c r="GZ70" s="344"/>
      <c r="HA70" s="344"/>
      <c r="HB70" s="344"/>
      <c r="HC70" s="344"/>
      <c r="HD70" s="344"/>
      <c r="HE70" s="344"/>
      <c r="HF70" s="344"/>
      <c r="HG70" s="344"/>
      <c r="HH70" s="344"/>
      <c r="HI70" s="344"/>
      <c r="HJ70" s="344"/>
      <c r="HK70" s="344"/>
      <c r="HL70" s="344"/>
      <c r="HM70" s="344"/>
      <c r="HN70" s="344"/>
      <c r="HO70" s="344"/>
      <c r="HP70" s="344"/>
      <c r="HQ70" s="344"/>
      <c r="HR70" s="344"/>
      <c r="HS70" s="344"/>
      <c r="HT70" s="344"/>
      <c r="HU70" s="344"/>
      <c r="HV70" s="344"/>
      <c r="HW70" s="344"/>
      <c r="HX70" s="344"/>
      <c r="HY70" s="344"/>
      <c r="HZ70" s="344"/>
      <c r="IA70" s="344"/>
      <c r="IB70" s="344"/>
      <c r="IC70" s="344"/>
      <c r="ID70" s="344"/>
      <c r="IE70" s="344"/>
      <c r="IF70" s="344"/>
      <c r="IG70" s="344"/>
      <c r="IH70" s="344"/>
      <c r="II70" s="344"/>
      <c r="IJ70" s="344"/>
      <c r="IK70" s="344"/>
      <c r="IL70" s="344"/>
      <c r="IM70" s="344"/>
      <c r="IN70" s="344"/>
      <c r="IO70" s="344"/>
      <c r="IP70" s="344"/>
      <c r="IQ70" s="344"/>
      <c r="IR70" s="344"/>
      <c r="IS70" s="344"/>
      <c r="IT70" s="344"/>
      <c r="IU70" s="344"/>
      <c r="IV70" s="344"/>
      <c r="IW70" s="344"/>
      <c r="IX70" s="344"/>
      <c r="IY70" s="344"/>
      <c r="IZ70" s="344"/>
      <c r="JA70" s="344"/>
      <c r="JB70" s="344"/>
      <c r="JC70" s="344"/>
      <c r="JD70" s="344"/>
      <c r="JE70" s="344"/>
      <c r="JF70" s="344"/>
      <c r="JG70" s="344"/>
      <c r="JH70" s="344"/>
      <c r="JI70" s="344"/>
      <c r="JJ70" s="344"/>
      <c r="JK70" s="344"/>
      <c r="JL70" s="344"/>
      <c r="JM70" s="344"/>
      <c r="JN70" s="344"/>
      <c r="JO70" s="344"/>
      <c r="JP70" s="344"/>
      <c r="JQ70" s="344"/>
      <c r="JR70" s="344"/>
      <c r="JS70" s="344"/>
      <c r="JT70" s="344"/>
      <c r="JU70" s="344"/>
      <c r="JV70" s="344"/>
      <c r="JW70" s="344"/>
      <c r="JX70" s="344"/>
      <c r="JY70" s="344"/>
      <c r="JZ70" s="344"/>
      <c r="KA70" s="344"/>
      <c r="KB70" s="344"/>
      <c r="KC70" s="344"/>
      <c r="KD70" s="344"/>
      <c r="KE70" s="344"/>
      <c r="KF70" s="344"/>
      <c r="KG70" s="344"/>
      <c r="KH70" s="344"/>
      <c r="KI70" s="344"/>
      <c r="KJ70" s="344"/>
      <c r="KK70" s="344"/>
      <c r="KL70" s="344"/>
      <c r="KM70" s="344"/>
      <c r="KN70" s="344"/>
      <c r="KO70" s="344"/>
      <c r="KP70" s="344"/>
      <c r="KQ70" s="344"/>
      <c r="KR70" s="344"/>
      <c r="KS70" s="344"/>
      <c r="KT70" s="344"/>
      <c r="KU70" s="344"/>
      <c r="KV70" s="344"/>
      <c r="KW70" s="344"/>
      <c r="KX70" s="344"/>
      <c r="KY70" s="344"/>
      <c r="KZ70" s="344"/>
      <c r="LA70" s="344"/>
      <c r="LB70" s="344"/>
      <c r="LC70" s="344"/>
      <c r="LD70" s="344"/>
      <c r="LE70" s="344"/>
      <c r="LF70" s="344"/>
      <c r="LG70" s="344"/>
      <c r="LH70" s="344"/>
      <c r="LI70" s="344"/>
      <c r="LJ70" s="344"/>
      <c r="LK70" s="344"/>
      <c r="LL70" s="344"/>
      <c r="LM70" s="344"/>
      <c r="LN70" s="344"/>
      <c r="LO70" s="344"/>
      <c r="LP70" s="344"/>
      <c r="LQ70" s="344"/>
      <c r="LR70" s="344"/>
      <c r="LS70" s="344"/>
      <c r="LT70" s="344"/>
      <c r="LU70" s="344"/>
      <c r="LV70" s="344"/>
      <c r="LW70" s="344"/>
      <c r="LX70" s="344"/>
      <c r="LY70" s="344"/>
      <c r="LZ70" s="344"/>
      <c r="MA70" s="344"/>
      <c r="MB70" s="344"/>
      <c r="MC70" s="344"/>
      <c r="MD70" s="344"/>
      <c r="ME70" s="344"/>
      <c r="MF70" s="344"/>
      <c r="MG70" s="344"/>
      <c r="MH70" s="344"/>
      <c r="MI70" s="344"/>
      <c r="MJ70" s="344"/>
      <c r="MK70" s="344"/>
      <c r="ML70" s="344"/>
      <c r="MM70" s="344"/>
      <c r="MN70" s="344"/>
      <c r="MO70" s="344"/>
      <c r="MP70" s="344"/>
      <c r="MQ70" s="344"/>
      <c r="MR70" s="344"/>
      <c r="MS70" s="344"/>
      <c r="MT70" s="344"/>
      <c r="MU70" s="344"/>
      <c r="MV70" s="344"/>
      <c r="MW70" s="344"/>
      <c r="MX70" s="344"/>
      <c r="MY70" s="344"/>
      <c r="MZ70" s="344"/>
      <c r="NA70" s="344"/>
      <c r="NB70" s="344"/>
      <c r="NC70" s="344"/>
      <c r="ND70" s="344"/>
      <c r="NE70" s="344"/>
      <c r="NF70" s="344"/>
      <c r="NG70" s="344"/>
      <c r="NH70" s="344"/>
      <c r="NI70" s="344"/>
      <c r="NJ70" s="344"/>
      <c r="NK70" s="344"/>
      <c r="NL70" s="344"/>
      <c r="NM70" s="344"/>
      <c r="NN70" s="344"/>
      <c r="NO70" s="344"/>
      <c r="NP70" s="344"/>
      <c r="NQ70" s="344"/>
      <c r="NR70" s="344"/>
      <c r="NS70" s="344"/>
      <c r="NT70" s="344"/>
      <c r="NU70" s="344"/>
      <c r="NV70" s="344"/>
      <c r="NW70" s="344"/>
      <c r="NX70" s="344"/>
      <c r="NY70" s="344"/>
      <c r="NZ70" s="344"/>
      <c r="OA70" s="344"/>
      <c r="OB70" s="344"/>
      <c r="OC70" s="344"/>
      <c r="OD70" s="344"/>
      <c r="OE70" s="344"/>
      <c r="OF70" s="344"/>
      <c r="OG70" s="344"/>
      <c r="OH70" s="344"/>
      <c r="OI70" s="344"/>
      <c r="OJ70" s="344"/>
      <c r="OK70" s="344"/>
      <c r="OL70" s="344"/>
      <c r="OM70" s="344"/>
      <c r="ON70" s="344"/>
      <c r="OO70" s="344"/>
      <c r="OP70" s="344"/>
      <c r="OQ70" s="344"/>
      <c r="OR70" s="344"/>
      <c r="OS70" s="344"/>
      <c r="OT70" s="344"/>
      <c r="OU70" s="344"/>
      <c r="OV70" s="344"/>
      <c r="OW70" s="344"/>
      <c r="OX70" s="344"/>
      <c r="OY70" s="344"/>
      <c r="OZ70" s="344"/>
      <c r="PA70" s="344"/>
      <c r="PB70" s="344"/>
      <c r="PC70" s="344"/>
      <c r="PD70" s="344"/>
      <c r="PE70" s="344"/>
      <c r="PF70" s="344"/>
      <c r="PG70" s="344"/>
      <c r="PH70" s="344"/>
      <c r="PI70" s="344"/>
      <c r="PJ70" s="344"/>
      <c r="PK70" s="344"/>
      <c r="PL70" s="344"/>
      <c r="PM70" s="344"/>
      <c r="PN70" s="344"/>
      <c r="PO70" s="344"/>
      <c r="PP70" s="344"/>
      <c r="PQ70" s="344"/>
      <c r="PR70" s="344"/>
      <c r="PS70" s="344"/>
      <c r="PT70" s="344"/>
      <c r="PU70" s="344"/>
      <c r="PV70" s="344"/>
      <c r="PW70" s="344"/>
      <c r="PX70" s="344"/>
      <c r="PY70" s="344"/>
      <c r="PZ70" s="344"/>
      <c r="QA70" s="344"/>
      <c r="QB70" s="344"/>
      <c r="QC70" s="344"/>
      <c r="QD70" s="344"/>
      <c r="QE70" s="344"/>
      <c r="QF70" s="344"/>
      <c r="QG70" s="344"/>
      <c r="QH70" s="344"/>
      <c r="QI70" s="344"/>
      <c r="QJ70" s="344"/>
      <c r="QK70" s="344"/>
      <c r="QL70" s="344"/>
      <c r="QM70" s="344"/>
      <c r="QN70" s="344"/>
      <c r="QO70" s="344"/>
      <c r="QP70" s="344"/>
      <c r="QQ70" s="344"/>
      <c r="QR70" s="344"/>
      <c r="QS70" s="344"/>
      <c r="QT70" s="344"/>
      <c r="QU70" s="344"/>
      <c r="QV70" s="344"/>
      <c r="QW70" s="344"/>
      <c r="QX70" s="344"/>
      <c r="QY70" s="344"/>
      <c r="QZ70" s="344"/>
      <c r="RA70" s="344"/>
      <c r="RB70" s="344"/>
      <c r="RC70" s="344"/>
      <c r="RD70" s="344"/>
      <c r="RE70" s="344"/>
      <c r="RF70" s="344"/>
      <c r="RG70" s="344"/>
      <c r="RH70" s="344"/>
      <c r="RI70" s="344"/>
      <c r="RJ70" s="344"/>
      <c r="RK70" s="344"/>
      <c r="RL70" s="344"/>
      <c r="RM70" s="344"/>
      <c r="RN70" s="344"/>
      <c r="RO70" s="344"/>
      <c r="RP70" s="344"/>
      <c r="RQ70" s="344"/>
      <c r="RR70" s="344"/>
      <c r="RS70" s="344"/>
      <c r="RT70" s="344"/>
      <c r="RU70" s="344"/>
      <c r="RV70" s="344"/>
      <c r="RW70" s="344"/>
      <c r="RX70" s="344"/>
      <c r="RY70" s="344"/>
      <c r="RZ70" s="344"/>
      <c r="SA70" s="344"/>
      <c r="SB70" s="344"/>
      <c r="SC70" s="344"/>
      <c r="SD70" s="344"/>
      <c r="SE70" s="344"/>
      <c r="SF70" s="344"/>
      <c r="SG70" s="344"/>
      <c r="SH70" s="344"/>
      <c r="SI70" s="344"/>
      <c r="SJ70" s="344"/>
      <c r="SK70" s="344"/>
      <c r="SL70" s="344"/>
      <c r="SM70" s="344"/>
      <c r="SN70" s="344"/>
      <c r="SO70" s="344"/>
      <c r="SP70" s="344"/>
      <c r="SQ70" s="344"/>
      <c r="SR70" s="344"/>
      <c r="SS70" s="344"/>
      <c r="ST70" s="344"/>
      <c r="SU70" s="344"/>
      <c r="SV70" s="344"/>
      <c r="SW70" s="344"/>
      <c r="SX70" s="344"/>
      <c r="SY70" s="344"/>
      <c r="SZ70" s="344"/>
      <c r="TA70" s="344"/>
      <c r="TB70" s="344"/>
      <c r="TC70" s="344"/>
    </row>
    <row r="71" spans="1:523" s="304" customFormat="1" ht="15.75">
      <c r="A71" s="352"/>
      <c r="B71" s="353"/>
      <c r="C71" s="349"/>
      <c r="D71" s="313"/>
      <c r="E71" s="347"/>
      <c r="F71" s="298"/>
      <c r="G71" s="298"/>
      <c r="H71" s="313"/>
      <c r="I71" s="313"/>
      <c r="J71" s="348"/>
      <c r="K71" s="350"/>
      <c r="L71" s="414">
        <v>0</v>
      </c>
      <c r="M71" s="2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 s="344"/>
      <c r="HC71" s="344"/>
      <c r="HD71" s="344"/>
      <c r="HE71" s="344"/>
      <c r="HF71" s="344"/>
      <c r="HG71" s="344"/>
      <c r="HH71" s="344"/>
      <c r="HI71" s="344"/>
      <c r="HJ71" s="344"/>
      <c r="HK71" s="344"/>
      <c r="HL71" s="344"/>
      <c r="HM71" s="344"/>
      <c r="HN71" s="344"/>
      <c r="HO71" s="344"/>
      <c r="HP71" s="344"/>
      <c r="HQ71" s="344"/>
      <c r="HR71" s="344"/>
      <c r="HS71" s="344"/>
      <c r="HT71" s="344"/>
      <c r="HU71" s="344"/>
      <c r="HV71" s="344"/>
      <c r="HW71" s="344"/>
      <c r="HX71" s="344"/>
      <c r="HY71" s="344"/>
      <c r="HZ71" s="344"/>
      <c r="IA71" s="344"/>
      <c r="IB71" s="344"/>
      <c r="IC71" s="344"/>
      <c r="ID71" s="344"/>
      <c r="IE71" s="344"/>
      <c r="IF71" s="344"/>
      <c r="IG71" s="344"/>
      <c r="IH71" s="344"/>
      <c r="II71" s="344"/>
      <c r="IJ71" s="344"/>
      <c r="IK71" s="344"/>
      <c r="IL71" s="344"/>
      <c r="IM71" s="344"/>
      <c r="IN71" s="344"/>
      <c r="IO71" s="344"/>
      <c r="IP71" s="344"/>
      <c r="IQ71" s="344"/>
      <c r="IR71" s="344"/>
      <c r="IS71" s="344"/>
      <c r="IT71" s="344"/>
      <c r="IU71" s="344"/>
      <c r="IV71" s="344"/>
      <c r="IW71" s="344"/>
      <c r="IX71" s="344"/>
      <c r="IY71" s="344"/>
      <c r="IZ71" s="344"/>
      <c r="JA71" s="344"/>
      <c r="JB71" s="344"/>
      <c r="JC71" s="344"/>
      <c r="JD71" s="344"/>
      <c r="JE71" s="344"/>
      <c r="JF71" s="344"/>
      <c r="JG71" s="344"/>
      <c r="JH71" s="344"/>
      <c r="JI71" s="344"/>
      <c r="JJ71" s="344"/>
      <c r="JK71" s="344"/>
      <c r="JL71" s="344"/>
      <c r="JM71" s="344"/>
      <c r="JN71" s="344"/>
      <c r="JO71" s="344"/>
      <c r="JP71" s="344"/>
      <c r="JQ71" s="344"/>
      <c r="JR71" s="344"/>
      <c r="JS71" s="344"/>
      <c r="JT71" s="344"/>
      <c r="JU71" s="344"/>
      <c r="JV71" s="344"/>
      <c r="JW71" s="344"/>
      <c r="JX71" s="344"/>
      <c r="JY71" s="344"/>
      <c r="JZ71" s="344"/>
      <c r="KA71" s="344"/>
      <c r="KB71" s="344"/>
      <c r="KC71" s="344"/>
      <c r="KD71" s="344"/>
      <c r="KE71" s="344"/>
      <c r="KF71" s="344"/>
      <c r="KG71" s="344"/>
      <c r="KH71" s="344"/>
      <c r="KI71" s="344"/>
      <c r="KJ71" s="344"/>
      <c r="KK71" s="344"/>
      <c r="KL71" s="344"/>
      <c r="KM71" s="344"/>
      <c r="KN71" s="344"/>
      <c r="KO71" s="344"/>
      <c r="KP71" s="344"/>
      <c r="KQ71" s="344"/>
      <c r="KR71" s="344"/>
      <c r="KS71" s="344"/>
      <c r="KT71" s="344"/>
      <c r="KU71" s="344"/>
      <c r="KV71" s="344"/>
      <c r="KW71" s="344"/>
      <c r="KX71" s="344"/>
      <c r="KY71" s="344"/>
      <c r="KZ71" s="344"/>
      <c r="LA71" s="344"/>
      <c r="LB71" s="344"/>
      <c r="LC71" s="344"/>
      <c r="LD71" s="344"/>
      <c r="LE71" s="344"/>
      <c r="LF71" s="344"/>
      <c r="LG71" s="344"/>
      <c r="LH71" s="344"/>
      <c r="LI71" s="344"/>
      <c r="LJ71" s="344"/>
      <c r="LK71" s="344"/>
      <c r="LL71" s="344"/>
      <c r="LM71" s="344"/>
      <c r="LN71" s="344"/>
      <c r="LO71" s="344"/>
      <c r="LP71" s="344"/>
      <c r="LQ71" s="344"/>
      <c r="LR71" s="344"/>
      <c r="LS71" s="344"/>
      <c r="LT71" s="344"/>
      <c r="LU71" s="344"/>
      <c r="LV71" s="344"/>
      <c r="LW71" s="344"/>
      <c r="LX71" s="344"/>
      <c r="LY71" s="344"/>
      <c r="LZ71" s="344"/>
      <c r="MA71" s="344"/>
      <c r="MB71" s="344"/>
      <c r="MC71" s="344"/>
      <c r="MD71" s="344"/>
      <c r="ME71" s="344"/>
      <c r="MF71" s="344"/>
      <c r="MG71" s="344"/>
      <c r="MH71" s="344"/>
      <c r="MI71" s="344"/>
      <c r="MJ71" s="344"/>
      <c r="MK71" s="344"/>
      <c r="ML71" s="344"/>
      <c r="MM71" s="344"/>
      <c r="MN71" s="344"/>
      <c r="MO71" s="344"/>
      <c r="MP71" s="344"/>
      <c r="MQ71" s="344"/>
      <c r="MR71" s="344"/>
      <c r="MS71" s="344"/>
      <c r="MT71" s="344"/>
      <c r="MU71" s="344"/>
      <c r="MV71" s="344"/>
      <c r="MW71" s="344"/>
      <c r="MX71" s="344"/>
      <c r="MY71" s="344"/>
      <c r="MZ71" s="344"/>
      <c r="NA71" s="344"/>
      <c r="NB71" s="344"/>
      <c r="NC71" s="344"/>
      <c r="ND71" s="344"/>
      <c r="NE71" s="344"/>
      <c r="NF71" s="344"/>
      <c r="NG71" s="344"/>
      <c r="NH71" s="344"/>
      <c r="NI71" s="344"/>
      <c r="NJ71" s="344"/>
      <c r="NK71" s="344"/>
      <c r="NL71" s="344"/>
      <c r="NM71" s="344"/>
      <c r="NN71" s="344"/>
      <c r="NO71" s="344"/>
      <c r="NP71" s="344"/>
      <c r="NQ71" s="344"/>
      <c r="NR71" s="344"/>
      <c r="NS71" s="344"/>
      <c r="NT71" s="344"/>
      <c r="NU71" s="344"/>
      <c r="NV71" s="344"/>
      <c r="NW71" s="344"/>
      <c r="NX71" s="344"/>
      <c r="NY71" s="344"/>
      <c r="NZ71" s="344"/>
      <c r="OA71" s="344"/>
      <c r="OB71" s="344"/>
      <c r="OC71" s="344"/>
      <c r="OD71" s="344"/>
      <c r="OE71" s="344"/>
      <c r="OF71" s="344"/>
      <c r="OG71" s="344"/>
      <c r="OH71" s="344"/>
      <c r="OI71" s="344"/>
      <c r="OJ71" s="344"/>
      <c r="OK71" s="344"/>
      <c r="OL71" s="344"/>
      <c r="OM71" s="344"/>
      <c r="ON71" s="344"/>
      <c r="OO71" s="344"/>
      <c r="OP71" s="344"/>
      <c r="OQ71" s="344"/>
      <c r="OR71" s="344"/>
      <c r="OS71" s="344"/>
      <c r="OT71" s="344"/>
      <c r="OU71" s="344"/>
      <c r="OV71" s="344"/>
      <c r="OW71" s="344"/>
      <c r="OX71" s="344"/>
      <c r="OY71" s="344"/>
      <c r="OZ71" s="344"/>
      <c r="PA71" s="344"/>
      <c r="PB71" s="344"/>
      <c r="PC71" s="344"/>
      <c r="PD71" s="344"/>
      <c r="PE71" s="344"/>
      <c r="PF71" s="344"/>
      <c r="PG71" s="344"/>
      <c r="PH71" s="344"/>
      <c r="PI71" s="344"/>
      <c r="PJ71" s="344"/>
      <c r="PK71" s="344"/>
      <c r="PL71" s="344"/>
      <c r="PM71" s="344"/>
      <c r="PN71" s="344"/>
      <c r="PO71" s="344"/>
      <c r="PP71" s="344"/>
      <c r="PQ71" s="344"/>
      <c r="PR71" s="344"/>
      <c r="PS71" s="344"/>
      <c r="PT71" s="344"/>
      <c r="PU71" s="344"/>
      <c r="PV71" s="344"/>
      <c r="PW71" s="344"/>
      <c r="PX71" s="344"/>
      <c r="PY71" s="344"/>
      <c r="PZ71" s="344"/>
      <c r="QA71" s="344"/>
      <c r="QB71" s="344"/>
      <c r="QC71" s="344"/>
      <c r="QD71" s="344"/>
      <c r="QE71" s="344"/>
      <c r="QF71" s="344"/>
      <c r="QG71" s="344"/>
      <c r="QH71" s="344"/>
      <c r="QI71" s="344"/>
      <c r="QJ71" s="344"/>
      <c r="QK71" s="344"/>
      <c r="QL71" s="344"/>
      <c r="QM71" s="344"/>
      <c r="QN71" s="344"/>
      <c r="QO71" s="344"/>
      <c r="QP71" s="344"/>
      <c r="QQ71" s="344"/>
      <c r="QR71" s="344"/>
      <c r="QS71" s="344"/>
      <c r="QT71" s="344"/>
      <c r="QU71" s="344"/>
      <c r="QV71" s="344"/>
      <c r="QW71" s="344"/>
      <c r="QX71" s="344"/>
      <c r="QY71" s="344"/>
      <c r="QZ71" s="344"/>
      <c r="RA71" s="344"/>
      <c r="RB71" s="344"/>
      <c r="RC71" s="344"/>
      <c r="RD71" s="344"/>
      <c r="RE71" s="344"/>
      <c r="RF71" s="344"/>
      <c r="RG71" s="344"/>
      <c r="RH71" s="344"/>
      <c r="RI71" s="344"/>
      <c r="RJ71" s="344"/>
      <c r="RK71" s="344"/>
      <c r="RL71" s="344"/>
      <c r="RM71" s="344"/>
      <c r="RN71" s="344"/>
      <c r="RO71" s="344"/>
      <c r="RP71" s="344"/>
      <c r="RQ71" s="344"/>
      <c r="RR71" s="344"/>
      <c r="RS71" s="344"/>
      <c r="RT71" s="344"/>
      <c r="RU71" s="344"/>
      <c r="RV71" s="344"/>
      <c r="RW71" s="344"/>
      <c r="RX71" s="344"/>
      <c r="RY71" s="344"/>
      <c r="RZ71" s="344"/>
      <c r="SA71" s="344"/>
      <c r="SB71" s="344"/>
      <c r="SC71" s="344"/>
      <c r="SD71" s="344"/>
      <c r="SE71" s="344"/>
      <c r="SF71" s="344"/>
      <c r="SG71" s="344"/>
      <c r="SH71" s="344"/>
      <c r="SI71" s="344"/>
      <c r="SJ71" s="344"/>
      <c r="SK71" s="344"/>
      <c r="SL71" s="344"/>
      <c r="SM71" s="344"/>
      <c r="SN71" s="344"/>
      <c r="SO71" s="344"/>
      <c r="SP71" s="344"/>
      <c r="SQ71" s="344"/>
      <c r="SR71" s="344"/>
      <c r="SS71" s="344"/>
      <c r="ST71" s="344"/>
      <c r="SU71" s="344"/>
      <c r="SV71" s="344"/>
      <c r="SW71" s="344"/>
      <c r="SX71" s="344"/>
      <c r="SY71" s="344"/>
      <c r="SZ71" s="344"/>
      <c r="TA71" s="344"/>
      <c r="TB71" s="344"/>
      <c r="TC71" s="344"/>
    </row>
    <row r="72" spans="1:523" s="300" customFormat="1" ht="15.75">
      <c r="A72" s="352"/>
      <c r="B72" s="353"/>
      <c r="C72" s="349"/>
      <c r="D72" s="313"/>
      <c r="E72" s="347"/>
      <c r="F72" s="298"/>
      <c r="G72" s="298"/>
      <c r="H72" s="313"/>
      <c r="I72" s="313"/>
      <c r="J72" s="348"/>
      <c r="K72" s="350"/>
      <c r="L72" s="414">
        <v>0</v>
      </c>
      <c r="M72" s="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</row>
    <row r="73" spans="1:523" s="300" customFormat="1" ht="15.75">
      <c r="A73" s="352"/>
      <c r="B73" s="353"/>
      <c r="C73" s="354"/>
      <c r="D73" s="354"/>
      <c r="E73" s="355"/>
      <c r="F73" s="355"/>
      <c r="G73" s="355"/>
      <c r="H73" s="297"/>
      <c r="I73" s="313"/>
      <c r="J73" s="348"/>
      <c r="K73" s="351"/>
      <c r="L73" s="414">
        <v>0</v>
      </c>
      <c r="M73" s="2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</row>
    <row r="74" spans="1:523" s="300" customFormat="1" ht="15.75">
      <c r="A74" s="352"/>
      <c r="B74" s="353"/>
      <c r="C74" s="354"/>
      <c r="D74" s="354"/>
      <c r="E74" s="355"/>
      <c r="F74" s="355"/>
      <c r="G74" s="355"/>
      <c r="H74" s="297"/>
      <c r="I74" s="313"/>
      <c r="J74" s="348"/>
      <c r="K74" s="351"/>
      <c r="L74" s="414">
        <v>0</v>
      </c>
      <c r="M74" s="2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</row>
    <row r="75" spans="1:523" s="300" customFormat="1" ht="15.75">
      <c r="A75" s="352"/>
      <c r="B75" s="353"/>
      <c r="C75" s="354"/>
      <c r="D75" s="354"/>
      <c r="E75" s="355"/>
      <c r="F75" s="355"/>
      <c r="G75" s="355"/>
      <c r="H75" s="313"/>
      <c r="I75" s="313"/>
      <c r="J75" s="348"/>
      <c r="K75" s="351"/>
      <c r="L75" s="414">
        <v>0</v>
      </c>
      <c r="M75" s="2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</row>
    <row r="76" spans="1:523" s="300" customFormat="1" ht="15.75">
      <c r="A76" s="352"/>
      <c r="B76" s="353"/>
      <c r="C76" s="354"/>
      <c r="D76" s="354"/>
      <c r="E76" s="355"/>
      <c r="F76" s="355"/>
      <c r="G76" s="355"/>
      <c r="H76" s="313"/>
      <c r="I76" s="313"/>
      <c r="J76" s="348"/>
      <c r="K76" s="351"/>
      <c r="L76" s="414">
        <v>0</v>
      </c>
      <c r="M76" s="2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</row>
    <row r="77" spans="1:523" s="300" customFormat="1" ht="15.75">
      <c r="A77" s="352"/>
      <c r="B77" s="353"/>
      <c r="C77" s="354"/>
      <c r="D77" s="354"/>
      <c r="E77" s="355"/>
      <c r="F77" s="355"/>
      <c r="G77" s="355"/>
      <c r="H77" s="313"/>
      <c r="I77" s="313"/>
      <c r="J77" s="348"/>
      <c r="K77" s="351"/>
      <c r="L77" s="414">
        <v>0</v>
      </c>
      <c r="M77" s="2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</row>
    <row r="78" spans="1:523" s="300" customFormat="1" ht="15.75">
      <c r="A78" s="352"/>
      <c r="B78" s="353"/>
      <c r="C78" s="354"/>
      <c r="D78" s="354"/>
      <c r="E78" s="355"/>
      <c r="F78" s="355"/>
      <c r="G78" s="355"/>
      <c r="H78" s="313"/>
      <c r="I78" s="313"/>
      <c r="J78" s="348"/>
      <c r="K78" s="351"/>
      <c r="L78" s="414">
        <v>0</v>
      </c>
      <c r="M78" s="2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</row>
    <row r="79" spans="1:523" s="300" customFormat="1" ht="15.75">
      <c r="A79" s="296"/>
      <c r="B79" s="339"/>
      <c r="C79" s="305"/>
      <c r="D79" s="297"/>
      <c r="E79" s="340"/>
      <c r="F79" s="298"/>
      <c r="G79" s="298"/>
      <c r="H79" s="297"/>
      <c r="I79" s="297"/>
      <c r="J79" s="299"/>
      <c r="K79" s="341"/>
      <c r="L79" s="414">
        <v>0</v>
      </c>
      <c r="M79" s="2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</row>
    <row r="80" spans="1:523" s="300" customFormat="1" ht="15.75">
      <c r="A80" s="296"/>
      <c r="B80" s="339"/>
      <c r="C80" s="305"/>
      <c r="D80" s="297"/>
      <c r="E80" s="340"/>
      <c r="F80" s="298"/>
      <c r="G80" s="298"/>
      <c r="H80" s="297"/>
      <c r="I80" s="297"/>
      <c r="J80" s="299"/>
      <c r="K80" s="341"/>
      <c r="L80" s="414">
        <v>0</v>
      </c>
      <c r="M80" s="2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</row>
    <row r="81" spans="1:209" s="300" customFormat="1" ht="15.75">
      <c r="A81" s="296"/>
      <c r="B81" s="339"/>
      <c r="C81" s="305"/>
      <c r="D81" s="297"/>
      <c r="E81" s="340"/>
      <c r="F81" s="298"/>
      <c r="G81" s="298"/>
      <c r="H81" s="297"/>
      <c r="I81" s="297"/>
      <c r="J81" s="299"/>
      <c r="K81" s="341"/>
      <c r="L81" s="414">
        <v>0</v>
      </c>
      <c r="M81" s="2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</row>
    <row r="82" spans="1:209" s="300" customFormat="1" ht="15.75">
      <c r="A82" s="296"/>
      <c r="B82" s="339"/>
      <c r="C82" s="305"/>
      <c r="D82" s="297"/>
      <c r="E82" s="340"/>
      <c r="F82" s="298"/>
      <c r="G82" s="298"/>
      <c r="H82" s="297"/>
      <c r="I82" s="297"/>
      <c r="J82" s="299"/>
      <c r="K82" s="308"/>
      <c r="L82" s="414">
        <v>0</v>
      </c>
      <c r="M82" s="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</row>
    <row r="83" spans="1:209" s="300" customFormat="1" ht="15.75">
      <c r="A83" s="296"/>
      <c r="B83" s="339"/>
      <c r="C83" s="297"/>
      <c r="D83" s="297"/>
      <c r="E83" s="340"/>
      <c r="F83" s="340"/>
      <c r="G83" s="298"/>
      <c r="H83" s="297"/>
      <c r="I83" s="297"/>
      <c r="J83" s="299"/>
      <c r="K83" s="308"/>
      <c r="L83" s="414">
        <v>0</v>
      </c>
      <c r="M83" s="2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</row>
    <row r="84" spans="1:209" s="300" customFormat="1" ht="15.75">
      <c r="A84" s="296"/>
      <c r="B84" s="339"/>
      <c r="C84" s="297"/>
      <c r="D84" s="297"/>
      <c r="E84" s="345"/>
      <c r="F84" s="340"/>
      <c r="G84" s="298"/>
      <c r="H84" s="297"/>
      <c r="I84" s="297"/>
      <c r="J84" s="299"/>
      <c r="K84" s="308"/>
      <c r="L84" s="414">
        <v>0</v>
      </c>
      <c r="M84" s="2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</row>
    <row r="85" spans="1:209" s="300" customFormat="1" ht="15.75">
      <c r="A85" s="296"/>
      <c r="B85" s="339"/>
      <c r="C85" s="305"/>
      <c r="D85" s="305"/>
      <c r="E85" s="342"/>
      <c r="F85" s="340"/>
      <c r="G85" s="298"/>
      <c r="H85" s="297"/>
      <c r="I85" s="297"/>
      <c r="J85" s="299"/>
      <c r="K85" s="308"/>
      <c r="L85" s="414">
        <v>0</v>
      </c>
      <c r="M85" s="2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</row>
    <row r="86" spans="1:209" s="300" customFormat="1" ht="15.75">
      <c r="A86" s="296"/>
      <c r="B86" s="339"/>
      <c r="C86" s="305"/>
      <c r="D86" s="305"/>
      <c r="E86" s="342"/>
      <c r="F86" s="340"/>
      <c r="G86" s="298"/>
      <c r="H86" s="297"/>
      <c r="I86" s="297"/>
      <c r="J86" s="299"/>
      <c r="K86" s="308"/>
      <c r="L86" s="414">
        <v>0</v>
      </c>
      <c r="M86" s="2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</row>
    <row r="87" spans="1:209" s="300" customFormat="1" ht="15.75">
      <c r="A87" s="296"/>
      <c r="B87" s="339"/>
      <c r="C87" s="307"/>
      <c r="D87" s="305"/>
      <c r="E87" s="342"/>
      <c r="F87" s="340"/>
      <c r="G87" s="298"/>
      <c r="H87" s="297"/>
      <c r="I87" s="297"/>
      <c r="J87" s="299"/>
      <c r="K87" s="308"/>
      <c r="L87" s="414">
        <v>0</v>
      </c>
      <c r="M87" s="2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</row>
    <row r="88" spans="1:209" s="300" customFormat="1" ht="15.75">
      <c r="A88" s="296"/>
      <c r="B88" s="339"/>
      <c r="C88" s="305"/>
      <c r="D88" s="305"/>
      <c r="E88" s="342"/>
      <c r="F88" s="340"/>
      <c r="G88" s="298"/>
      <c r="H88" s="297"/>
      <c r="I88" s="297"/>
      <c r="J88" s="299"/>
      <c r="K88" s="308"/>
      <c r="L88" s="414">
        <v>0</v>
      </c>
      <c r="M88" s="2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</row>
    <row r="89" spans="1:209" s="300" customFormat="1" ht="15.75">
      <c r="A89" s="296"/>
      <c r="B89" s="339"/>
      <c r="C89" s="307"/>
      <c r="D89" s="306"/>
      <c r="E89" s="307"/>
      <c r="F89" s="340"/>
      <c r="G89" s="298"/>
      <c r="H89" s="297"/>
      <c r="I89" s="297"/>
      <c r="J89" s="299"/>
      <c r="K89" s="308"/>
      <c r="L89" s="414">
        <v>0</v>
      </c>
      <c r="M89" s="2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</row>
    <row r="90" spans="1:209" s="300" customFormat="1" ht="15.75">
      <c r="A90" s="296"/>
      <c r="B90" s="339"/>
      <c r="C90" s="297"/>
      <c r="D90" s="297"/>
      <c r="E90" s="340"/>
      <c r="F90" s="340"/>
      <c r="G90" s="298"/>
      <c r="H90" s="297"/>
      <c r="I90" s="297"/>
      <c r="J90" s="299"/>
      <c r="K90" s="301"/>
      <c r="L90" s="414">
        <v>0</v>
      </c>
      <c r="M90" s="2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</row>
    <row r="91" spans="1:209" s="300" customFormat="1" ht="15.75">
      <c r="A91" s="296"/>
      <c r="B91" s="339"/>
      <c r="C91" s="305"/>
      <c r="D91" s="305"/>
      <c r="E91" s="342"/>
      <c r="F91" s="340"/>
      <c r="G91" s="298"/>
      <c r="H91" s="297"/>
      <c r="I91" s="297"/>
      <c r="J91" s="299"/>
      <c r="K91" s="301"/>
      <c r="L91" s="414">
        <v>0</v>
      </c>
      <c r="M91" s="2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</row>
    <row r="92" spans="1:209" s="300" customFormat="1" ht="15.75">
      <c r="A92" s="296"/>
      <c r="B92" s="339"/>
      <c r="C92" s="305"/>
      <c r="D92" s="305"/>
      <c r="E92" s="342"/>
      <c r="F92" s="340"/>
      <c r="G92" s="298"/>
      <c r="H92" s="297"/>
      <c r="I92" s="297"/>
      <c r="J92" s="299"/>
      <c r="K92" s="301"/>
      <c r="L92" s="414">
        <v>0</v>
      </c>
      <c r="M92" s="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</row>
    <row r="93" spans="1:209" s="300" customFormat="1" ht="15.75">
      <c r="A93" s="296"/>
      <c r="B93" s="339"/>
      <c r="C93" s="303"/>
      <c r="D93" s="303"/>
      <c r="E93" s="343"/>
      <c r="F93" s="340"/>
      <c r="G93" s="298"/>
      <c r="H93" s="297"/>
      <c r="I93" s="297"/>
      <c r="J93" s="299"/>
      <c r="K93" s="301"/>
      <c r="L93" s="414">
        <v>0</v>
      </c>
      <c r="M93" s="2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</row>
    <row r="94" spans="1:209" s="300" customFormat="1" ht="15.75">
      <c r="A94" s="296"/>
      <c r="B94" s="339"/>
      <c r="C94" s="303"/>
      <c r="D94" s="303"/>
      <c r="E94" s="343"/>
      <c r="F94" s="340"/>
      <c r="G94" s="298"/>
      <c r="H94" s="297"/>
      <c r="I94" s="297"/>
      <c r="J94" s="299"/>
      <c r="K94" s="301"/>
      <c r="L94" s="414">
        <v>0</v>
      </c>
      <c r="M94" s="2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</row>
    <row r="95" spans="1:209" s="300" customFormat="1" ht="15.75">
      <c r="A95" s="296"/>
      <c r="B95" s="339"/>
      <c r="C95" s="309"/>
      <c r="D95" s="303"/>
      <c r="E95" s="343"/>
      <c r="F95" s="340"/>
      <c r="G95" s="298"/>
      <c r="H95" s="297"/>
      <c r="I95" s="297"/>
      <c r="J95" s="299"/>
      <c r="K95" s="301"/>
      <c r="L95" s="414">
        <v>0</v>
      </c>
      <c r="M95" s="2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</row>
    <row r="96" spans="1:209" s="300" customFormat="1" ht="15.75">
      <c r="A96" s="296"/>
      <c r="B96" s="339"/>
      <c r="C96" s="303"/>
      <c r="D96" s="303"/>
      <c r="E96" s="343"/>
      <c r="F96" s="340"/>
      <c r="G96" s="298"/>
      <c r="H96" s="297"/>
      <c r="I96" s="297"/>
      <c r="J96" s="299"/>
      <c r="K96" s="301"/>
      <c r="L96" s="414">
        <v>0</v>
      </c>
      <c r="M96" s="2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</row>
    <row r="97" spans="1:209" s="300" customFormat="1" ht="15.75">
      <c r="A97" s="296"/>
      <c r="B97" s="339"/>
      <c r="C97" s="303"/>
      <c r="D97" s="303"/>
      <c r="E97" s="343"/>
      <c r="F97" s="340"/>
      <c r="G97" s="298"/>
      <c r="H97" s="297"/>
      <c r="I97" s="297"/>
      <c r="J97" s="299"/>
      <c r="K97" s="308"/>
      <c r="L97" s="414">
        <v>0</v>
      </c>
      <c r="M97" s="2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</row>
    <row r="98" spans="1:209" s="300" customFormat="1" ht="15.75">
      <c r="A98" s="296"/>
      <c r="B98" s="339"/>
      <c r="C98" s="310"/>
      <c r="D98" s="311"/>
      <c r="E98" s="312"/>
      <c r="F98" s="340"/>
      <c r="G98" s="298"/>
      <c r="H98" s="297"/>
      <c r="I98" s="297"/>
      <c r="J98" s="299"/>
      <c r="K98" s="308"/>
      <c r="L98" s="414">
        <v>0</v>
      </c>
      <c r="M98" s="2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</row>
    <row r="99" spans="1:209" s="300" customFormat="1" ht="15.75">
      <c r="A99" s="296"/>
      <c r="B99" s="339"/>
      <c r="C99" s="297"/>
      <c r="D99" s="297"/>
      <c r="E99" s="340"/>
      <c r="F99" s="340"/>
      <c r="G99" s="298"/>
      <c r="H99" s="297"/>
      <c r="I99" s="297"/>
      <c r="J99" s="299"/>
      <c r="K99" s="308"/>
      <c r="L99" s="414">
        <v>0</v>
      </c>
      <c r="M99" s="2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</row>
    <row r="100" spans="1:209" s="300" customFormat="1" ht="15.75">
      <c r="A100" s="296"/>
      <c r="B100" s="339"/>
      <c r="C100" s="297"/>
      <c r="D100" s="297"/>
      <c r="E100" s="340"/>
      <c r="F100" s="340"/>
      <c r="G100" s="298"/>
      <c r="H100" s="297"/>
      <c r="I100" s="297"/>
      <c r="J100" s="299"/>
      <c r="K100" s="301"/>
      <c r="L100" s="414">
        <v>0</v>
      </c>
      <c r="M100" s="2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</row>
    <row r="101" spans="1:209" s="300" customFormat="1" ht="15.75">
      <c r="A101" s="296"/>
      <c r="B101" s="339"/>
      <c r="C101" s="313"/>
      <c r="D101" s="297"/>
      <c r="E101" s="340"/>
      <c r="F101" s="340"/>
      <c r="G101" s="298"/>
      <c r="H101" s="297"/>
      <c r="I101" s="297"/>
      <c r="J101" s="299"/>
      <c r="K101" s="308"/>
      <c r="L101" s="414">
        <v>0</v>
      </c>
      <c r="M101" s="2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</row>
    <row r="102" spans="1:209" s="300" customFormat="1" ht="15.75">
      <c r="A102" s="296"/>
      <c r="B102" s="339"/>
      <c r="C102" s="297"/>
      <c r="D102" s="297"/>
      <c r="E102" s="340"/>
      <c r="F102" s="340"/>
      <c r="G102" s="298"/>
      <c r="H102" s="297"/>
      <c r="I102" s="297"/>
      <c r="J102" s="299"/>
      <c r="K102" s="301"/>
      <c r="L102" s="414">
        <v>0</v>
      </c>
      <c r="M102" s="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</row>
    <row r="103" spans="1:209" s="300" customFormat="1" ht="15.75">
      <c r="A103" s="296"/>
      <c r="B103" s="339"/>
      <c r="C103" s="313"/>
      <c r="D103" s="297"/>
      <c r="E103" s="340"/>
      <c r="F103" s="340"/>
      <c r="G103" s="298"/>
      <c r="H103" s="297"/>
      <c r="I103" s="297"/>
      <c r="J103" s="299"/>
      <c r="K103" s="308"/>
      <c r="L103" s="414">
        <v>0</v>
      </c>
      <c r="M103" s="2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</row>
    <row r="104" spans="1:209" s="300" customFormat="1" ht="15.75">
      <c r="A104" s="296"/>
      <c r="B104" s="339"/>
      <c r="C104" s="313"/>
      <c r="D104" s="297"/>
      <c r="E104" s="340"/>
      <c r="F104" s="340"/>
      <c r="G104" s="298"/>
      <c r="H104" s="297"/>
      <c r="I104" s="297"/>
      <c r="J104" s="299"/>
      <c r="K104" s="308"/>
      <c r="L104" s="414">
        <v>0</v>
      </c>
      <c r="M104" s="2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</row>
    <row r="105" spans="1:209" s="300" customFormat="1" ht="15.75">
      <c r="A105" s="296"/>
      <c r="B105" s="339"/>
      <c r="C105" s="313"/>
      <c r="D105" s="297"/>
      <c r="E105" s="340"/>
      <c r="F105" s="340"/>
      <c r="G105" s="298"/>
      <c r="H105" s="297"/>
      <c r="I105" s="297"/>
      <c r="J105" s="299"/>
      <c r="K105" s="308"/>
      <c r="L105" s="414">
        <v>0</v>
      </c>
      <c r="M105" s="2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</row>
    <row r="106" spans="1:209" s="300" customFormat="1" ht="15.75">
      <c r="A106" s="296"/>
      <c r="B106" s="339"/>
      <c r="C106" s="313"/>
      <c r="D106" s="297"/>
      <c r="E106" s="340"/>
      <c r="F106" s="340"/>
      <c r="G106" s="298"/>
      <c r="H106" s="297"/>
      <c r="I106" s="297"/>
      <c r="J106" s="299"/>
      <c r="K106" s="308"/>
      <c r="L106" s="414">
        <v>0</v>
      </c>
      <c r="M106" s="2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</row>
    <row r="107" spans="1:209" s="300" customFormat="1" ht="15.75">
      <c r="A107" s="296"/>
      <c r="B107" s="339"/>
      <c r="C107" s="313"/>
      <c r="D107" s="297"/>
      <c r="E107" s="340"/>
      <c r="F107" s="340"/>
      <c r="G107" s="298"/>
      <c r="H107" s="297"/>
      <c r="I107" s="297"/>
      <c r="J107" s="299"/>
      <c r="K107" s="308"/>
      <c r="L107" s="414">
        <v>0</v>
      </c>
      <c r="M107" s="2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</row>
    <row r="108" spans="1:209" s="300" customFormat="1" ht="15.75">
      <c r="A108" s="296"/>
      <c r="B108" s="339"/>
      <c r="C108" s="313"/>
      <c r="D108" s="297"/>
      <c r="E108" s="340"/>
      <c r="F108" s="340"/>
      <c r="G108" s="298"/>
      <c r="H108" s="297"/>
      <c r="I108" s="297"/>
      <c r="J108" s="299"/>
      <c r="K108" s="308"/>
      <c r="L108" s="414">
        <v>0</v>
      </c>
      <c r="M108" s="2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</row>
    <row r="109" spans="1:209" s="300" customFormat="1" ht="15.75">
      <c r="A109" s="296"/>
      <c r="B109" s="339"/>
      <c r="C109" s="313"/>
      <c r="D109" s="297"/>
      <c r="E109" s="340"/>
      <c r="F109" s="340"/>
      <c r="G109" s="298"/>
      <c r="H109" s="297"/>
      <c r="I109" s="297"/>
      <c r="J109" s="299"/>
      <c r="K109" s="308"/>
      <c r="L109" s="414">
        <v>0</v>
      </c>
      <c r="M109" s="2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</row>
    <row r="110" spans="1:209" s="300" customFormat="1" ht="15.75">
      <c r="A110" s="296"/>
      <c r="B110" s="339"/>
      <c r="C110" s="313"/>
      <c r="D110" s="297"/>
      <c r="E110" s="340"/>
      <c r="F110" s="340"/>
      <c r="G110" s="298"/>
      <c r="H110" s="297"/>
      <c r="I110" s="297"/>
      <c r="J110" s="299"/>
      <c r="K110" s="308"/>
      <c r="L110" s="414">
        <v>0</v>
      </c>
      <c r="M110" s="2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</row>
    <row r="111" spans="1:209" ht="15.75">
      <c r="A111" s="296"/>
      <c r="B111" s="339"/>
      <c r="C111" s="314"/>
      <c r="D111" s="314"/>
      <c r="E111" s="346"/>
      <c r="F111" s="340"/>
      <c r="G111" s="298"/>
      <c r="H111" s="314"/>
      <c r="I111" s="314"/>
      <c r="J111" s="315"/>
      <c r="K111" s="316"/>
      <c r="L111" s="414">
        <v>0</v>
      </c>
      <c r="M111" s="2"/>
    </row>
    <row r="112" spans="1:209" ht="15.75">
      <c r="A112" s="296"/>
      <c r="B112" s="339"/>
      <c r="C112" s="314"/>
      <c r="D112" s="314"/>
      <c r="E112" s="346"/>
      <c r="F112" s="340"/>
      <c r="G112" s="298"/>
      <c r="H112" s="314"/>
      <c r="I112" s="314"/>
      <c r="J112" s="315"/>
      <c r="K112" s="316"/>
      <c r="L112" s="414">
        <v>0</v>
      </c>
      <c r="M112" s="2"/>
    </row>
    <row r="113" spans="1:13" ht="15.75">
      <c r="A113" s="296"/>
      <c r="B113" s="339"/>
      <c r="C113" s="314"/>
      <c r="D113" s="314"/>
      <c r="E113" s="346"/>
      <c r="F113" s="340"/>
      <c r="G113" s="298"/>
      <c r="H113" s="314"/>
      <c r="I113" s="314"/>
      <c r="J113" s="315"/>
      <c r="K113" s="316"/>
      <c r="L113" s="414">
        <v>0</v>
      </c>
      <c r="M113" s="2"/>
    </row>
    <row r="114" spans="1:13" ht="15.75">
      <c r="A114" s="296"/>
      <c r="B114" s="339"/>
      <c r="C114" s="314"/>
      <c r="D114" s="314"/>
      <c r="E114" s="346"/>
      <c r="F114" s="340"/>
      <c r="G114" s="298"/>
      <c r="H114" s="314"/>
      <c r="I114" s="314"/>
      <c r="J114" s="315"/>
      <c r="K114" s="316"/>
      <c r="L114" s="414">
        <v>0</v>
      </c>
      <c r="M114" s="2"/>
    </row>
    <row r="115" spans="1:13" ht="15.75">
      <c r="A115" s="296"/>
      <c r="B115" s="339"/>
      <c r="C115" s="314"/>
      <c r="D115" s="314"/>
      <c r="E115" s="346"/>
      <c r="F115" s="340"/>
      <c r="G115" s="298"/>
      <c r="H115" s="314"/>
      <c r="I115" s="314"/>
      <c r="J115" s="315"/>
      <c r="K115" s="316"/>
      <c r="L115" s="414">
        <v>0</v>
      </c>
      <c r="M115" s="2"/>
    </row>
    <row r="116" spans="1:13" ht="15.75">
      <c r="A116" s="296"/>
      <c r="B116" s="339"/>
      <c r="C116" s="314"/>
      <c r="D116" s="314"/>
      <c r="E116" s="346"/>
      <c r="F116" s="340"/>
      <c r="G116" s="298"/>
      <c r="H116" s="314"/>
      <c r="I116" s="314"/>
      <c r="J116" s="315"/>
      <c r="K116" s="316"/>
      <c r="L116" s="414">
        <v>0</v>
      </c>
      <c r="M116" s="2"/>
    </row>
    <row r="117" spans="1:13" ht="15.75">
      <c r="A117" s="296"/>
      <c r="B117" s="339"/>
      <c r="C117" s="314"/>
      <c r="D117" s="314"/>
      <c r="E117" s="346"/>
      <c r="F117" s="340"/>
      <c r="G117" s="298"/>
      <c r="H117" s="314"/>
      <c r="I117" s="314"/>
      <c r="J117" s="315"/>
      <c r="K117" s="316"/>
      <c r="L117" s="414">
        <v>0</v>
      </c>
      <c r="M117" s="2"/>
    </row>
    <row r="118" spans="1:13" ht="15.75">
      <c r="A118" s="296"/>
      <c r="B118" s="339"/>
      <c r="C118" s="314"/>
      <c r="D118" s="314"/>
      <c r="E118" s="346"/>
      <c r="F118" s="340"/>
      <c r="G118" s="298"/>
      <c r="H118" s="314"/>
      <c r="I118" s="314"/>
      <c r="J118" s="315"/>
      <c r="K118" s="316"/>
      <c r="L118" s="414">
        <v>0</v>
      </c>
      <c r="M118" s="2"/>
    </row>
    <row r="119" spans="1:13" ht="15.75">
      <c r="A119" s="296"/>
      <c r="B119" s="339"/>
      <c r="C119" s="314"/>
      <c r="D119" s="314"/>
      <c r="E119" s="346"/>
      <c r="F119" s="340"/>
      <c r="G119" s="298"/>
      <c r="H119" s="314"/>
      <c r="I119" s="314"/>
      <c r="J119" s="315"/>
      <c r="K119" s="316"/>
      <c r="L119" s="414">
        <v>0</v>
      </c>
      <c r="M119" s="2"/>
    </row>
    <row r="120" spans="1:13" ht="15.75">
      <c r="A120" s="296"/>
      <c r="B120" s="339"/>
      <c r="C120" s="314"/>
      <c r="D120" s="314"/>
      <c r="E120" s="346"/>
      <c r="F120" s="340"/>
      <c r="G120" s="298"/>
      <c r="H120" s="314"/>
      <c r="I120" s="314"/>
      <c r="J120" s="315"/>
      <c r="K120" s="316"/>
      <c r="L120" s="414">
        <v>0</v>
      </c>
      <c r="M120" s="2"/>
    </row>
    <row r="121" spans="1:13" ht="15.75">
      <c r="A121" s="296"/>
      <c r="B121" s="339"/>
      <c r="C121" s="314"/>
      <c r="D121" s="314"/>
      <c r="E121" s="346"/>
      <c r="F121" s="340"/>
      <c r="G121" s="298"/>
      <c r="H121" s="314"/>
      <c r="I121" s="314"/>
      <c r="J121" s="315"/>
      <c r="K121" s="314"/>
      <c r="L121" s="414">
        <v>0</v>
      </c>
      <c r="M121" s="2"/>
    </row>
    <row r="122" spans="1:13" ht="15.75">
      <c r="A122" s="317"/>
      <c r="B122" s="346"/>
      <c r="C122" s="314"/>
      <c r="D122" s="314"/>
      <c r="E122" s="346"/>
      <c r="F122" s="340"/>
      <c r="G122" s="298"/>
      <c r="H122" s="314"/>
      <c r="I122" s="314"/>
      <c r="J122" s="315"/>
      <c r="K122" s="314"/>
      <c r="L122" s="414">
        <v>0</v>
      </c>
      <c r="M122" s="2"/>
    </row>
    <row r="123" spans="1:13" ht="15.75">
      <c r="A123" s="317"/>
      <c r="B123" s="346"/>
      <c r="C123" s="314"/>
      <c r="D123" s="314"/>
      <c r="E123" s="346"/>
      <c r="F123" s="340"/>
      <c r="G123" s="298"/>
      <c r="H123" s="314"/>
      <c r="I123" s="314"/>
      <c r="J123" s="315"/>
      <c r="K123" s="314"/>
      <c r="L123" s="414">
        <v>0</v>
      </c>
      <c r="M123" s="2"/>
    </row>
    <row r="124" spans="1:13" ht="15.75">
      <c r="A124" s="317"/>
      <c r="B124" s="346"/>
      <c r="C124" s="314"/>
      <c r="D124" s="314"/>
      <c r="E124" s="346"/>
      <c r="F124" s="340"/>
      <c r="G124" s="298"/>
      <c r="H124" s="314"/>
      <c r="I124" s="314"/>
      <c r="J124" s="315"/>
      <c r="K124" s="314"/>
      <c r="L124" s="414">
        <v>0</v>
      </c>
      <c r="M124" s="2"/>
    </row>
    <row r="125" spans="1:13" ht="15.75">
      <c r="A125" s="317"/>
      <c r="B125" s="346"/>
      <c r="C125" s="314"/>
      <c r="D125" s="314"/>
      <c r="E125" s="346"/>
      <c r="F125" s="340"/>
      <c r="G125" s="298"/>
      <c r="H125" s="314"/>
      <c r="I125" s="314"/>
      <c r="J125" s="315"/>
      <c r="K125" s="314"/>
      <c r="L125" s="414">
        <v>0</v>
      </c>
      <c r="M125" s="2"/>
    </row>
    <row r="126" spans="1:13" ht="15.75">
      <c r="A126" s="317"/>
      <c r="B126" s="346"/>
      <c r="C126" s="314"/>
      <c r="D126" s="314"/>
      <c r="E126" s="346"/>
      <c r="F126" s="340"/>
      <c r="G126" s="298"/>
      <c r="H126" s="314"/>
      <c r="I126" s="314"/>
      <c r="J126" s="315"/>
      <c r="K126" s="314"/>
      <c r="L126" s="414">
        <v>0</v>
      </c>
      <c r="M126" s="2"/>
    </row>
    <row r="127" spans="1:13" ht="15.75">
      <c r="A127" s="317"/>
      <c r="B127" s="346"/>
      <c r="C127" s="314"/>
      <c r="D127" s="314"/>
      <c r="E127" s="346"/>
      <c r="F127" s="340"/>
      <c r="G127" s="298"/>
      <c r="H127" s="314"/>
      <c r="I127" s="314"/>
      <c r="J127" s="315"/>
      <c r="K127" s="314"/>
      <c r="L127" s="414">
        <v>0</v>
      </c>
      <c r="M127" s="2"/>
    </row>
    <row r="128" spans="1:13" ht="15.75">
      <c r="A128" s="317"/>
      <c r="B128" s="346"/>
      <c r="C128" s="314"/>
      <c r="D128" s="314"/>
      <c r="E128" s="346"/>
      <c r="F128" s="340"/>
      <c r="G128" s="298"/>
      <c r="H128" s="314"/>
      <c r="I128" s="314"/>
      <c r="J128" s="315"/>
      <c r="K128" s="314"/>
      <c r="L128" s="414">
        <v>0</v>
      </c>
      <c r="M128" s="2"/>
    </row>
    <row r="129" spans="1:13" ht="15.75">
      <c r="A129" s="317"/>
      <c r="B129" s="346"/>
      <c r="C129" s="314"/>
      <c r="D129" s="314"/>
      <c r="E129" s="346"/>
      <c r="F129" s="340"/>
      <c r="G129" s="298"/>
      <c r="H129" s="314"/>
      <c r="I129" s="314"/>
      <c r="J129" s="315"/>
      <c r="K129" s="314"/>
      <c r="L129" s="414">
        <v>0</v>
      </c>
      <c r="M129" s="2"/>
    </row>
    <row r="130" spans="1:13" ht="15.75">
      <c r="A130" s="317"/>
      <c r="B130" s="346"/>
      <c r="C130" s="314"/>
      <c r="D130" s="314"/>
      <c r="E130" s="346"/>
      <c r="F130" s="340"/>
      <c r="G130" s="298"/>
      <c r="H130" s="314"/>
      <c r="I130" s="314"/>
      <c r="J130" s="315"/>
      <c r="K130" s="314"/>
      <c r="L130" s="414">
        <v>0</v>
      </c>
      <c r="M130" s="2"/>
    </row>
    <row r="131" spans="1:13" ht="15.75">
      <c r="A131" s="317"/>
      <c r="B131" s="346"/>
      <c r="C131" s="314"/>
      <c r="D131" s="314"/>
      <c r="E131" s="346"/>
      <c r="F131" s="340"/>
      <c r="G131" s="298"/>
      <c r="H131" s="314"/>
      <c r="I131" s="314"/>
      <c r="J131" s="315"/>
      <c r="K131" s="314"/>
      <c r="L131" s="414">
        <v>0</v>
      </c>
      <c r="M131" s="2"/>
    </row>
    <row r="132" spans="1:13" ht="15.75">
      <c r="A132" s="317"/>
      <c r="B132" s="346"/>
      <c r="C132" s="314"/>
      <c r="D132" s="314"/>
      <c r="E132" s="346"/>
      <c r="F132" s="340"/>
      <c r="G132" s="298"/>
      <c r="H132" s="314"/>
      <c r="I132" s="314"/>
      <c r="J132" s="315"/>
      <c r="K132" s="314"/>
      <c r="L132" s="414">
        <v>0</v>
      </c>
      <c r="M132" s="2"/>
    </row>
    <row r="133" spans="1:13" ht="15.75">
      <c r="A133" s="317"/>
      <c r="B133" s="346"/>
      <c r="C133" s="314"/>
      <c r="D133" s="314"/>
      <c r="E133" s="346"/>
      <c r="F133" s="340"/>
      <c r="G133" s="298"/>
      <c r="H133" s="314"/>
      <c r="I133" s="314"/>
      <c r="J133" s="315"/>
      <c r="K133" s="314"/>
      <c r="L133" s="414">
        <v>0</v>
      </c>
      <c r="M133" s="2"/>
    </row>
    <row r="134" spans="1:13" ht="15.75">
      <c r="A134" s="317"/>
      <c r="B134" s="346"/>
      <c r="C134" s="314"/>
      <c r="D134" s="314"/>
      <c r="E134" s="346"/>
      <c r="F134" s="340"/>
      <c r="G134" s="298"/>
      <c r="H134" s="314"/>
      <c r="I134" s="314"/>
      <c r="J134" s="315"/>
      <c r="K134" s="314"/>
      <c r="L134" s="414">
        <v>0</v>
      </c>
      <c r="M134" s="2"/>
    </row>
    <row r="135" spans="1:13" ht="15.75">
      <c r="A135" s="317"/>
      <c r="B135" s="346"/>
      <c r="C135" s="314"/>
      <c r="D135" s="314"/>
      <c r="E135" s="346"/>
      <c r="F135" s="340"/>
      <c r="G135" s="298"/>
      <c r="H135" s="314"/>
      <c r="I135" s="314"/>
      <c r="J135" s="315"/>
      <c r="K135" s="314"/>
      <c r="L135" s="414">
        <v>0</v>
      </c>
      <c r="M135" s="2"/>
    </row>
    <row r="136" spans="1:13" ht="15.75">
      <c r="A136" s="317"/>
      <c r="B136" s="346"/>
      <c r="C136" s="314"/>
      <c r="D136" s="314"/>
      <c r="E136" s="346"/>
      <c r="F136" s="340"/>
      <c r="G136" s="298"/>
      <c r="H136" s="314"/>
      <c r="I136" s="314"/>
      <c r="J136" s="315"/>
      <c r="K136" s="314"/>
      <c r="L136" s="414">
        <v>0</v>
      </c>
      <c r="M136" s="2"/>
    </row>
    <row r="137" spans="1:13" ht="15.75">
      <c r="A137" s="317"/>
      <c r="B137" s="346"/>
      <c r="C137" s="314"/>
      <c r="D137" s="314"/>
      <c r="E137" s="346"/>
      <c r="F137" s="340"/>
      <c r="G137" s="298"/>
      <c r="H137" s="314"/>
      <c r="I137" s="314"/>
      <c r="J137" s="315"/>
      <c r="K137" s="314"/>
      <c r="L137" s="414">
        <v>0</v>
      </c>
      <c r="M137" s="2"/>
    </row>
    <row r="138" spans="1:13" ht="15.75">
      <c r="A138" s="317"/>
      <c r="B138" s="346"/>
      <c r="C138" s="314"/>
      <c r="D138" s="314"/>
      <c r="E138" s="346"/>
      <c r="F138" s="340"/>
      <c r="G138" s="298"/>
      <c r="H138" s="314"/>
      <c r="I138" s="314"/>
      <c r="J138" s="315"/>
      <c r="K138" s="314"/>
      <c r="L138" s="414">
        <v>0</v>
      </c>
      <c r="M138" s="2"/>
    </row>
    <row r="139" spans="1:13" ht="15.75">
      <c r="A139" s="317"/>
      <c r="B139" s="346"/>
      <c r="C139" s="314"/>
      <c r="D139" s="314"/>
      <c r="E139" s="346"/>
      <c r="F139" s="340"/>
      <c r="G139" s="298"/>
      <c r="H139" s="314"/>
      <c r="I139" s="314"/>
      <c r="J139" s="315"/>
      <c r="K139" s="314"/>
      <c r="L139" s="414">
        <v>0</v>
      </c>
      <c r="M139" s="2"/>
    </row>
    <row r="140" spans="1:13" ht="15.75">
      <c r="A140" s="317"/>
      <c r="B140" s="346"/>
      <c r="C140" s="314"/>
      <c r="D140" s="314"/>
      <c r="E140" s="346"/>
      <c r="F140" s="340"/>
      <c r="G140" s="298"/>
      <c r="H140" s="314"/>
      <c r="I140" s="314"/>
      <c r="J140" s="315"/>
      <c r="K140" s="314"/>
      <c r="L140" s="414">
        <v>0</v>
      </c>
      <c r="M140" s="2"/>
    </row>
    <row r="141" spans="1:13" ht="15.75">
      <c r="A141" s="317"/>
      <c r="B141" s="346"/>
      <c r="C141" s="314"/>
      <c r="D141" s="314"/>
      <c r="E141" s="346"/>
      <c r="F141" s="340"/>
      <c r="G141" s="298"/>
      <c r="H141" s="314"/>
      <c r="I141" s="314"/>
      <c r="J141" s="315"/>
      <c r="K141" s="314"/>
      <c r="L141" s="414">
        <v>0</v>
      </c>
      <c r="M141" s="2"/>
    </row>
    <row r="142" spans="1:13" ht="15.75">
      <c r="A142" s="317"/>
      <c r="B142" s="346"/>
      <c r="C142" s="314"/>
      <c r="D142" s="314"/>
      <c r="E142" s="346"/>
      <c r="F142" s="340"/>
      <c r="G142" s="298"/>
      <c r="H142" s="314"/>
      <c r="I142" s="314"/>
      <c r="J142" s="315"/>
      <c r="K142" s="314"/>
      <c r="L142" s="414">
        <v>0</v>
      </c>
      <c r="M142" s="2"/>
    </row>
    <row r="143" spans="1:13" ht="15.75">
      <c r="A143" s="317"/>
      <c r="B143" s="346"/>
      <c r="C143" s="314"/>
      <c r="D143" s="314"/>
      <c r="E143" s="346"/>
      <c r="F143" s="340"/>
      <c r="G143" s="298"/>
      <c r="H143" s="314"/>
      <c r="I143" s="314"/>
      <c r="J143" s="315"/>
      <c r="K143" s="314"/>
      <c r="L143" s="414">
        <v>0</v>
      </c>
      <c r="M143" s="2"/>
    </row>
    <row r="144" spans="1:13" ht="15.75">
      <c r="A144" s="317"/>
      <c r="B144" s="346"/>
      <c r="C144" s="314"/>
      <c r="D144" s="314"/>
      <c r="E144" s="346"/>
      <c r="F144" s="340"/>
      <c r="G144" s="298"/>
      <c r="H144" s="314"/>
      <c r="I144" s="314"/>
      <c r="J144" s="315"/>
      <c r="K144" s="314"/>
      <c r="L144" s="414">
        <v>0</v>
      </c>
      <c r="M144" s="2"/>
    </row>
    <row r="145" spans="1:13" ht="15.75">
      <c r="A145" s="317"/>
      <c r="B145" s="346"/>
      <c r="C145" s="314"/>
      <c r="D145" s="314"/>
      <c r="E145" s="346"/>
      <c r="F145" s="340"/>
      <c r="G145" s="298"/>
      <c r="H145" s="314"/>
      <c r="I145" s="314"/>
      <c r="J145" s="315"/>
      <c r="K145" s="314"/>
      <c r="L145" s="414">
        <v>0</v>
      </c>
      <c r="M145" s="2"/>
    </row>
    <row r="146" spans="1:13" ht="15.75">
      <c r="A146" s="317"/>
      <c r="B146" s="346"/>
      <c r="C146" s="314"/>
      <c r="D146" s="314"/>
      <c r="E146" s="346"/>
      <c r="F146" s="340"/>
      <c r="G146" s="298"/>
      <c r="H146" s="314"/>
      <c r="I146" s="314"/>
      <c r="J146" s="315"/>
      <c r="K146" s="314"/>
      <c r="L146" s="414">
        <v>0</v>
      </c>
      <c r="M146" s="2"/>
    </row>
    <row r="147" spans="1:13" ht="15.75">
      <c r="A147" s="317"/>
      <c r="B147" s="346"/>
      <c r="C147" s="314"/>
      <c r="D147" s="314"/>
      <c r="E147" s="346"/>
      <c r="F147" s="340"/>
      <c r="G147" s="298"/>
      <c r="H147" s="314"/>
      <c r="I147" s="314"/>
      <c r="J147" s="315"/>
      <c r="K147" s="314"/>
      <c r="L147" s="414">
        <v>0</v>
      </c>
      <c r="M147" s="2"/>
    </row>
    <row r="148" spans="1:13" ht="15.75">
      <c r="A148" s="317"/>
      <c r="B148" s="346"/>
      <c r="C148" s="314"/>
      <c r="D148" s="314"/>
      <c r="E148" s="346"/>
      <c r="F148" s="340"/>
      <c r="G148" s="298"/>
      <c r="H148" s="314"/>
      <c r="I148" s="314"/>
      <c r="J148" s="315"/>
      <c r="K148" s="314"/>
      <c r="L148" s="414">
        <v>0</v>
      </c>
      <c r="M148" s="2"/>
    </row>
    <row r="149" spans="1:13" ht="15.75">
      <c r="A149" s="317"/>
      <c r="B149" s="346"/>
      <c r="C149" s="314"/>
      <c r="D149" s="314"/>
      <c r="E149" s="346"/>
      <c r="F149" s="340"/>
      <c r="G149" s="298"/>
      <c r="H149" s="314"/>
      <c r="I149" s="314"/>
      <c r="J149" s="315"/>
      <c r="K149" s="314"/>
      <c r="L149" s="414">
        <v>0</v>
      </c>
      <c r="M149" s="2"/>
    </row>
    <row r="150" spans="1:13" ht="15.75">
      <c r="A150" s="317"/>
      <c r="B150" s="346"/>
      <c r="C150" s="314"/>
      <c r="D150" s="314"/>
      <c r="E150" s="346"/>
      <c r="F150" s="340"/>
      <c r="G150" s="298"/>
      <c r="H150" s="314"/>
      <c r="I150" s="314"/>
      <c r="J150" s="315"/>
      <c r="K150" s="314"/>
      <c r="L150" s="414">
        <v>0</v>
      </c>
      <c r="M150" s="2"/>
    </row>
    <row r="151" spans="1:13" ht="15.75">
      <c r="A151" s="317"/>
      <c r="B151" s="346"/>
      <c r="C151" s="314"/>
      <c r="D151" s="314"/>
      <c r="E151" s="346"/>
      <c r="F151" s="340"/>
      <c r="G151" s="298"/>
      <c r="H151" s="314"/>
      <c r="I151" s="314"/>
      <c r="J151" s="315"/>
      <c r="K151" s="314"/>
      <c r="L151" s="414">
        <v>0</v>
      </c>
      <c r="M151" s="2"/>
    </row>
    <row r="152" spans="1:13" ht="15.75">
      <c r="A152" s="317"/>
      <c r="B152" s="346"/>
      <c r="C152" s="314"/>
      <c r="D152" s="314"/>
      <c r="E152" s="346"/>
      <c r="F152" s="340"/>
      <c r="G152" s="298"/>
      <c r="H152" s="314"/>
      <c r="I152" s="314"/>
      <c r="J152" s="315"/>
      <c r="K152" s="314"/>
      <c r="L152" s="414">
        <v>0</v>
      </c>
      <c r="M152" s="2"/>
    </row>
    <row r="153" spans="1:13" ht="15.75">
      <c r="A153" s="317"/>
      <c r="B153" s="346"/>
      <c r="C153" s="314"/>
      <c r="D153" s="314"/>
      <c r="E153" s="346"/>
      <c r="F153" s="340"/>
      <c r="G153" s="298"/>
      <c r="H153" s="314"/>
      <c r="I153" s="314"/>
      <c r="J153" s="315"/>
      <c r="K153" s="314"/>
      <c r="L153" s="414">
        <v>0</v>
      </c>
      <c r="M153" s="2"/>
    </row>
    <row r="154" spans="1:13" ht="15.75">
      <c r="A154" s="317"/>
      <c r="B154" s="346"/>
      <c r="C154" s="314"/>
      <c r="D154" s="314"/>
      <c r="E154" s="346"/>
      <c r="F154" s="340"/>
      <c r="G154" s="298"/>
      <c r="H154" s="314"/>
      <c r="I154" s="314"/>
      <c r="J154" s="315"/>
      <c r="K154" s="314"/>
      <c r="L154" s="414">
        <v>0</v>
      </c>
      <c r="M154" s="2"/>
    </row>
    <row r="155" spans="1:13" ht="15.75">
      <c r="A155" s="317"/>
      <c r="B155" s="346"/>
      <c r="C155" s="314"/>
      <c r="D155" s="314"/>
      <c r="E155" s="346"/>
      <c r="F155" s="340"/>
      <c r="G155" s="298"/>
      <c r="H155" s="314"/>
      <c r="I155" s="314"/>
      <c r="J155" s="315"/>
      <c r="K155" s="314"/>
      <c r="L155" s="414">
        <v>0</v>
      </c>
      <c r="M155" s="2"/>
    </row>
    <row r="156" spans="1:13" ht="15.75">
      <c r="A156" s="317"/>
      <c r="B156" s="346"/>
      <c r="C156" s="314"/>
      <c r="D156" s="314"/>
      <c r="E156" s="346"/>
      <c r="F156" s="340"/>
      <c r="G156" s="298"/>
      <c r="H156" s="314"/>
      <c r="I156" s="314"/>
      <c r="J156" s="315"/>
      <c r="K156" s="314"/>
      <c r="L156" s="414">
        <v>0</v>
      </c>
      <c r="M156" s="2"/>
    </row>
    <row r="157" spans="1:13" ht="15.75">
      <c r="A157" s="317"/>
      <c r="B157" s="346"/>
      <c r="C157" s="314"/>
      <c r="D157" s="314"/>
      <c r="E157" s="346"/>
      <c r="F157" s="340"/>
      <c r="G157" s="298"/>
      <c r="H157" s="314"/>
      <c r="I157" s="314"/>
      <c r="J157" s="315"/>
      <c r="K157" s="314"/>
      <c r="L157" s="414">
        <v>0</v>
      </c>
      <c r="M157" s="2"/>
    </row>
    <row r="158" spans="1:13" ht="15.75">
      <c r="A158" s="317"/>
      <c r="B158" s="346"/>
      <c r="C158" s="314"/>
      <c r="D158" s="314"/>
      <c r="E158" s="346"/>
      <c r="F158" s="340"/>
      <c r="G158" s="298"/>
      <c r="H158" s="314"/>
      <c r="I158" s="314"/>
      <c r="J158" s="315"/>
      <c r="K158" s="314"/>
      <c r="L158" s="414">
        <v>0</v>
      </c>
      <c r="M158" s="2"/>
    </row>
    <row r="159" spans="1:13" ht="15.75">
      <c r="A159" s="317"/>
      <c r="B159" s="346"/>
      <c r="C159" s="314"/>
      <c r="D159" s="314"/>
      <c r="E159" s="346"/>
      <c r="F159" s="340"/>
      <c r="G159" s="298"/>
      <c r="H159" s="314"/>
      <c r="I159" s="314"/>
      <c r="J159" s="315"/>
      <c r="K159" s="314"/>
      <c r="L159" s="414">
        <v>0</v>
      </c>
      <c r="M159" s="2"/>
    </row>
    <row r="160" spans="1:13" ht="15.75">
      <c r="A160" s="317"/>
      <c r="B160" s="346"/>
      <c r="C160" s="314"/>
      <c r="D160" s="314"/>
      <c r="E160" s="346"/>
      <c r="F160" s="340"/>
      <c r="G160" s="298"/>
      <c r="H160" s="314"/>
      <c r="I160" s="314"/>
      <c r="J160" s="315"/>
      <c r="K160" s="314"/>
      <c r="L160" s="414">
        <v>0</v>
      </c>
      <c r="M160" s="2"/>
    </row>
    <row r="161" spans="1:13" ht="15.75">
      <c r="A161" s="317"/>
      <c r="B161" s="346"/>
      <c r="C161" s="314"/>
      <c r="D161" s="314"/>
      <c r="E161" s="346"/>
      <c r="F161" s="340"/>
      <c r="G161" s="298"/>
      <c r="H161" s="314"/>
      <c r="I161" s="314"/>
      <c r="J161" s="315"/>
      <c r="K161" s="314"/>
      <c r="L161" s="414">
        <v>0</v>
      </c>
      <c r="M161" s="2"/>
    </row>
    <row r="162" spans="1:13" ht="15.75">
      <c r="A162" s="317"/>
      <c r="B162" s="346"/>
      <c r="C162" s="314"/>
      <c r="D162" s="314"/>
      <c r="E162" s="346"/>
      <c r="F162" s="340"/>
      <c r="G162" s="298"/>
      <c r="H162" s="314"/>
      <c r="I162" s="314"/>
      <c r="J162" s="315"/>
      <c r="K162" s="314"/>
      <c r="L162" s="414">
        <v>0</v>
      </c>
      <c r="M162" s="2"/>
    </row>
    <row r="163" spans="1:13" ht="15.75">
      <c r="A163" s="317"/>
      <c r="B163" s="346"/>
      <c r="C163" s="314"/>
      <c r="D163" s="314"/>
      <c r="E163" s="346"/>
      <c r="F163" s="340"/>
      <c r="G163" s="298"/>
      <c r="H163" s="314"/>
      <c r="I163" s="314"/>
      <c r="J163" s="315"/>
      <c r="K163" s="314"/>
      <c r="L163" s="414">
        <v>0</v>
      </c>
      <c r="M163" s="2"/>
    </row>
    <row r="164" spans="1:13" ht="15.75">
      <c r="A164" s="317"/>
      <c r="B164" s="346"/>
      <c r="C164" s="314"/>
      <c r="D164" s="314"/>
      <c r="E164" s="346"/>
      <c r="F164" s="340"/>
      <c r="G164" s="298"/>
      <c r="H164" s="314"/>
      <c r="I164" s="314"/>
      <c r="J164" s="315"/>
      <c r="K164" s="314"/>
      <c r="L164" s="414">
        <v>0</v>
      </c>
      <c r="M164" s="2"/>
    </row>
    <row r="165" spans="1:13" ht="15.75">
      <c r="A165" s="317"/>
      <c r="B165" s="346"/>
      <c r="C165" s="314"/>
      <c r="D165" s="314"/>
      <c r="E165" s="346"/>
      <c r="F165" s="340"/>
      <c r="G165" s="298"/>
      <c r="H165" s="314"/>
      <c r="I165" s="314"/>
      <c r="J165" s="315"/>
      <c r="K165" s="314"/>
      <c r="L165" s="414">
        <v>0</v>
      </c>
      <c r="M165" s="2"/>
    </row>
    <row r="166" spans="1:13" ht="15.75">
      <c r="A166" s="317"/>
      <c r="B166" s="346"/>
      <c r="C166" s="314"/>
      <c r="D166" s="314"/>
      <c r="E166" s="346"/>
      <c r="F166" s="340"/>
      <c r="G166" s="298"/>
      <c r="H166" s="314"/>
      <c r="I166" s="314"/>
      <c r="J166" s="315"/>
      <c r="K166" s="314"/>
      <c r="L166" s="414">
        <v>0</v>
      </c>
      <c r="M166" s="2"/>
    </row>
    <row r="167" spans="1:13" ht="15.75">
      <c r="A167" s="317"/>
      <c r="B167" s="346"/>
      <c r="C167" s="314"/>
      <c r="D167" s="314"/>
      <c r="E167" s="346"/>
      <c r="F167" s="340"/>
      <c r="G167" s="298"/>
      <c r="H167" s="314"/>
      <c r="I167" s="314"/>
      <c r="J167" s="315"/>
      <c r="K167" s="314"/>
      <c r="L167" s="414">
        <v>0</v>
      </c>
      <c r="M167" s="2"/>
    </row>
    <row r="168" spans="1:13" ht="15.75">
      <c r="A168" s="317"/>
      <c r="B168" s="346"/>
      <c r="C168" s="314"/>
      <c r="D168" s="314"/>
      <c r="E168" s="346"/>
      <c r="F168" s="340"/>
      <c r="G168" s="298"/>
      <c r="H168" s="314"/>
      <c r="I168" s="314"/>
      <c r="J168" s="315"/>
      <c r="K168" s="314"/>
      <c r="L168" s="414">
        <v>0</v>
      </c>
      <c r="M168" s="2"/>
    </row>
    <row r="169" spans="1:13" ht="15.75">
      <c r="A169" s="317"/>
      <c r="B169" s="346"/>
      <c r="C169" s="314"/>
      <c r="D169" s="314"/>
      <c r="E169" s="346"/>
      <c r="F169" s="340"/>
      <c r="G169" s="298"/>
      <c r="H169" s="314"/>
      <c r="I169" s="314"/>
      <c r="J169" s="315"/>
      <c r="K169" s="314"/>
      <c r="L169" s="414">
        <v>0</v>
      </c>
      <c r="M169" s="2"/>
    </row>
    <row r="170" spans="1:13" ht="15.75">
      <c r="A170" s="317"/>
      <c r="B170" s="346"/>
      <c r="C170" s="314"/>
      <c r="D170" s="314"/>
      <c r="E170" s="346"/>
      <c r="F170" s="340"/>
      <c r="G170" s="298"/>
      <c r="H170" s="314"/>
      <c r="I170" s="314"/>
      <c r="J170" s="315"/>
      <c r="K170" s="314"/>
      <c r="L170" s="414">
        <v>0</v>
      </c>
      <c r="M170" s="2"/>
    </row>
    <row r="171" spans="1:13" ht="15.75">
      <c r="A171" s="317"/>
      <c r="B171" s="346"/>
      <c r="C171" s="314"/>
      <c r="D171" s="314"/>
      <c r="E171" s="346"/>
      <c r="F171" s="340"/>
      <c r="G171" s="298"/>
      <c r="H171" s="314"/>
      <c r="I171" s="314"/>
      <c r="J171" s="315"/>
      <c r="K171" s="314"/>
      <c r="L171" s="414">
        <v>0</v>
      </c>
      <c r="M171" s="2"/>
    </row>
    <row r="172" spans="1:13" ht="15.75">
      <c r="A172" s="317"/>
      <c r="B172" s="346"/>
      <c r="C172" s="314"/>
      <c r="D172" s="314"/>
      <c r="E172" s="346"/>
      <c r="F172" s="340"/>
      <c r="G172" s="298"/>
      <c r="H172" s="314"/>
      <c r="I172" s="314"/>
      <c r="J172" s="315"/>
      <c r="K172" s="314"/>
      <c r="L172" s="414">
        <v>0</v>
      </c>
      <c r="M172" s="2"/>
    </row>
    <row r="173" spans="1:13" ht="15.75">
      <c r="A173" s="317"/>
      <c r="B173" s="346"/>
      <c r="C173" s="314"/>
      <c r="D173" s="314"/>
      <c r="E173" s="346"/>
      <c r="F173" s="340"/>
      <c r="G173" s="298"/>
      <c r="H173" s="314"/>
      <c r="I173" s="314"/>
      <c r="J173" s="315"/>
      <c r="K173" s="314"/>
      <c r="L173" s="414">
        <v>0</v>
      </c>
      <c r="M173" s="2"/>
    </row>
    <row r="174" spans="1:13" ht="15.75">
      <c r="A174" s="317"/>
      <c r="B174" s="346"/>
      <c r="C174" s="314"/>
      <c r="D174" s="314"/>
      <c r="E174" s="346"/>
      <c r="F174" s="340"/>
      <c r="G174" s="298"/>
      <c r="H174" s="314"/>
      <c r="I174" s="314"/>
      <c r="J174" s="315"/>
      <c r="K174" s="314"/>
      <c r="L174" s="414">
        <v>0</v>
      </c>
      <c r="M174" s="2"/>
    </row>
    <row r="175" spans="1:13" ht="15.75">
      <c r="A175" s="317"/>
      <c r="B175" s="346"/>
      <c r="C175" s="314"/>
      <c r="D175" s="314"/>
      <c r="E175" s="346"/>
      <c r="F175" s="340"/>
      <c r="G175" s="298"/>
      <c r="H175" s="314"/>
      <c r="I175" s="314"/>
      <c r="J175" s="315"/>
      <c r="K175" s="314"/>
      <c r="L175" s="414">
        <v>0</v>
      </c>
      <c r="M175" s="2"/>
    </row>
    <row r="176" spans="1:13" ht="15.75">
      <c r="A176" s="317"/>
      <c r="B176" s="346"/>
      <c r="C176" s="314"/>
      <c r="D176" s="314"/>
      <c r="E176" s="346"/>
      <c r="F176" s="340"/>
      <c r="G176" s="298"/>
      <c r="H176" s="314"/>
      <c r="I176" s="314"/>
      <c r="J176" s="315"/>
      <c r="K176" s="314"/>
      <c r="L176" s="414">
        <v>0</v>
      </c>
      <c r="M176" s="2"/>
    </row>
    <row r="177" spans="1:13" ht="15.75">
      <c r="A177" s="317"/>
      <c r="B177" s="346"/>
      <c r="C177" s="314"/>
      <c r="D177" s="314"/>
      <c r="E177" s="346"/>
      <c r="F177" s="340"/>
      <c r="G177" s="298"/>
      <c r="H177" s="314"/>
      <c r="I177" s="314"/>
      <c r="J177" s="315"/>
      <c r="K177" s="314"/>
      <c r="L177" s="414">
        <v>0</v>
      </c>
      <c r="M177" s="2"/>
    </row>
    <row r="178" spans="1:13" ht="15.75">
      <c r="A178" s="317"/>
      <c r="B178" s="346"/>
      <c r="C178" s="314"/>
      <c r="D178" s="314"/>
      <c r="E178" s="346"/>
      <c r="F178" s="340"/>
      <c r="G178" s="298"/>
      <c r="H178" s="314"/>
      <c r="I178" s="314"/>
      <c r="J178" s="315"/>
      <c r="K178" s="314"/>
      <c r="L178" s="414">
        <v>0</v>
      </c>
      <c r="M178" s="2"/>
    </row>
    <row r="179" spans="1:13" ht="15.75">
      <c r="A179" s="317"/>
      <c r="B179" s="346"/>
      <c r="C179" s="314"/>
      <c r="D179" s="314"/>
      <c r="E179" s="346"/>
      <c r="F179" s="340"/>
      <c r="G179" s="298"/>
      <c r="H179" s="314"/>
      <c r="I179" s="314"/>
      <c r="J179" s="315"/>
      <c r="K179" s="314"/>
      <c r="L179" s="414">
        <v>0</v>
      </c>
      <c r="M179" s="2"/>
    </row>
    <row r="180" spans="1:13" ht="15.75">
      <c r="A180" s="317"/>
      <c r="B180" s="346"/>
      <c r="C180" s="314"/>
      <c r="D180" s="314"/>
      <c r="E180" s="346"/>
      <c r="F180" s="340"/>
      <c r="G180" s="298"/>
      <c r="H180" s="314"/>
      <c r="I180" s="314"/>
      <c r="J180" s="315"/>
      <c r="K180" s="314"/>
      <c r="L180" s="414">
        <v>0</v>
      </c>
      <c r="M180" s="2"/>
    </row>
    <row r="181" spans="1:13" ht="15.75">
      <c r="A181" s="317"/>
      <c r="B181" s="346"/>
      <c r="C181" s="314"/>
      <c r="D181" s="314"/>
      <c r="E181" s="346"/>
      <c r="F181" s="340"/>
      <c r="G181" s="298"/>
      <c r="H181" s="314"/>
      <c r="I181" s="314"/>
      <c r="J181" s="315"/>
      <c r="K181" s="314"/>
      <c r="L181" s="414">
        <v>0</v>
      </c>
      <c r="M181" s="2"/>
    </row>
    <row r="182" spans="1:13" ht="15.75">
      <c r="A182" s="317"/>
      <c r="B182" s="346"/>
      <c r="C182" s="314"/>
      <c r="D182" s="314"/>
      <c r="E182" s="346"/>
      <c r="F182" s="340"/>
      <c r="G182" s="298"/>
      <c r="H182" s="314"/>
      <c r="I182" s="314"/>
      <c r="J182" s="315"/>
      <c r="K182" s="314"/>
      <c r="L182" s="414">
        <v>0</v>
      </c>
      <c r="M182" s="2"/>
    </row>
    <row r="183" spans="1:13" ht="15.75">
      <c r="A183" s="317"/>
      <c r="B183" s="346"/>
      <c r="C183" s="314"/>
      <c r="D183" s="314"/>
      <c r="E183" s="346"/>
      <c r="F183" s="340"/>
      <c r="G183" s="298"/>
      <c r="H183" s="314"/>
      <c r="I183" s="314"/>
      <c r="J183" s="315"/>
      <c r="K183" s="314"/>
      <c r="L183" s="414">
        <v>0</v>
      </c>
      <c r="M183" s="2"/>
    </row>
    <row r="184" spans="1:13" ht="15.75">
      <c r="A184" s="317"/>
      <c r="B184" s="346"/>
      <c r="C184" s="314"/>
      <c r="D184" s="314"/>
      <c r="E184" s="346"/>
      <c r="F184" s="340"/>
      <c r="G184" s="298"/>
      <c r="H184" s="314"/>
      <c r="I184" s="314"/>
      <c r="J184" s="315"/>
      <c r="K184" s="314"/>
      <c r="L184" s="414">
        <v>0</v>
      </c>
      <c r="M184" s="2"/>
    </row>
    <row r="185" spans="1:13" ht="15.75">
      <c r="A185" s="317"/>
      <c r="B185" s="346"/>
      <c r="C185" s="314"/>
      <c r="D185" s="314"/>
      <c r="E185" s="346"/>
      <c r="F185" s="340"/>
      <c r="G185" s="298"/>
      <c r="H185" s="314"/>
      <c r="I185" s="314"/>
      <c r="J185" s="315"/>
      <c r="K185" s="314"/>
      <c r="L185" s="414">
        <v>0</v>
      </c>
      <c r="M185" s="2"/>
    </row>
    <row r="186" spans="1:13" ht="15.75">
      <c r="A186" s="317"/>
      <c r="B186" s="346"/>
      <c r="C186" s="314"/>
      <c r="D186" s="314"/>
      <c r="E186" s="346"/>
      <c r="F186" s="340"/>
      <c r="G186" s="298"/>
      <c r="H186" s="314"/>
      <c r="I186" s="314"/>
      <c r="J186" s="315"/>
      <c r="K186" s="314"/>
      <c r="L186" s="414">
        <v>0</v>
      </c>
      <c r="M186" s="2"/>
    </row>
    <row r="187" spans="1:13" ht="15.75">
      <c r="A187" s="317"/>
      <c r="B187" s="346"/>
      <c r="C187" s="314"/>
      <c r="D187" s="314"/>
      <c r="E187" s="346"/>
      <c r="F187" s="340"/>
      <c r="G187" s="298"/>
      <c r="H187" s="314"/>
      <c r="I187" s="314"/>
      <c r="J187" s="315"/>
      <c r="K187" s="314"/>
      <c r="L187" s="414">
        <v>0</v>
      </c>
      <c r="M187" s="2"/>
    </row>
    <row r="188" spans="1:13" ht="15.75">
      <c r="A188" s="317"/>
      <c r="B188" s="346"/>
      <c r="C188" s="314"/>
      <c r="D188" s="314"/>
      <c r="E188" s="346"/>
      <c r="F188" s="340"/>
      <c r="G188" s="298"/>
      <c r="H188" s="314"/>
      <c r="I188" s="314"/>
      <c r="J188" s="315"/>
      <c r="K188" s="314"/>
      <c r="L188" s="414">
        <v>0</v>
      </c>
      <c r="M188" s="2"/>
    </row>
    <row r="189" spans="1:13" ht="15.75">
      <c r="A189" s="317"/>
      <c r="B189" s="346"/>
      <c r="C189" s="314"/>
      <c r="D189" s="314"/>
      <c r="E189" s="346"/>
      <c r="F189" s="340"/>
      <c r="G189" s="298"/>
      <c r="H189" s="314"/>
      <c r="I189" s="314"/>
      <c r="J189" s="315"/>
      <c r="K189" s="314"/>
      <c r="L189" s="414">
        <v>0</v>
      </c>
      <c r="M189" s="2"/>
    </row>
    <row r="190" spans="1:13" ht="15.75">
      <c r="A190" s="317"/>
      <c r="B190" s="346"/>
      <c r="C190" s="314"/>
      <c r="D190" s="314"/>
      <c r="E190" s="346"/>
      <c r="F190" s="340"/>
      <c r="G190" s="298"/>
      <c r="H190" s="314"/>
      <c r="I190" s="314"/>
      <c r="J190" s="315"/>
      <c r="K190" s="314"/>
      <c r="L190" s="414">
        <v>0</v>
      </c>
      <c r="M190" s="2"/>
    </row>
    <row r="191" spans="1:13" ht="15.75">
      <c r="A191" s="317"/>
      <c r="B191" s="346"/>
      <c r="C191" s="314"/>
      <c r="D191" s="314"/>
      <c r="E191" s="346"/>
      <c r="F191" s="340"/>
      <c r="G191" s="298"/>
      <c r="H191" s="314"/>
      <c r="I191" s="314"/>
      <c r="J191" s="315"/>
      <c r="K191" s="314"/>
      <c r="L191" s="414">
        <v>0</v>
      </c>
      <c r="M191" s="2"/>
    </row>
    <row r="192" spans="1:13" ht="15.75">
      <c r="A192" s="317"/>
      <c r="B192" s="346"/>
      <c r="C192" s="314"/>
      <c r="D192" s="314"/>
      <c r="E192" s="346"/>
      <c r="F192" s="340"/>
      <c r="G192" s="298"/>
      <c r="H192" s="314"/>
      <c r="I192" s="314"/>
      <c r="J192" s="315"/>
      <c r="K192" s="314"/>
      <c r="L192" s="414">
        <v>0</v>
      </c>
      <c r="M192" s="2"/>
    </row>
    <row r="193" spans="1:13" ht="15.75">
      <c r="A193" s="317"/>
      <c r="B193" s="346"/>
      <c r="C193" s="314"/>
      <c r="D193" s="314"/>
      <c r="E193" s="346"/>
      <c r="F193" s="340"/>
      <c r="G193" s="298"/>
      <c r="H193" s="314"/>
      <c r="I193" s="314"/>
      <c r="J193" s="315"/>
      <c r="K193" s="314"/>
      <c r="L193" s="414">
        <v>0</v>
      </c>
      <c r="M193" s="2"/>
    </row>
    <row r="194" spans="1:13" ht="15.75">
      <c r="A194" s="317"/>
      <c r="B194" s="346"/>
      <c r="C194" s="314"/>
      <c r="D194" s="314"/>
      <c r="E194" s="346"/>
      <c r="F194" s="340"/>
      <c r="G194" s="298"/>
      <c r="H194" s="314"/>
      <c r="I194" s="314"/>
      <c r="J194" s="315"/>
      <c r="K194" s="314"/>
      <c r="L194" s="414">
        <v>0</v>
      </c>
      <c r="M194" s="2"/>
    </row>
    <row r="195" spans="1:13" ht="15.75">
      <c r="A195" s="317"/>
      <c r="B195" s="346"/>
      <c r="C195" s="314"/>
      <c r="D195" s="314"/>
      <c r="E195" s="346"/>
      <c r="F195" s="340"/>
      <c r="G195" s="298"/>
      <c r="H195" s="314"/>
      <c r="I195" s="314"/>
      <c r="J195" s="315"/>
      <c r="K195" s="314"/>
      <c r="L195" s="414">
        <v>0</v>
      </c>
      <c r="M195" s="2"/>
    </row>
    <row r="196" spans="1:13" ht="15.75">
      <c r="A196" s="317"/>
      <c r="B196" s="346"/>
      <c r="C196" s="314"/>
      <c r="D196" s="314"/>
      <c r="E196" s="346"/>
      <c r="F196" s="340"/>
      <c r="G196" s="298"/>
      <c r="H196" s="314"/>
      <c r="I196" s="314"/>
      <c r="J196" s="315"/>
      <c r="K196" s="314"/>
      <c r="L196" s="414">
        <v>0</v>
      </c>
      <c r="M196" s="2"/>
    </row>
    <row r="197" spans="1:13" ht="15.75">
      <c r="A197" s="317"/>
      <c r="B197" s="346"/>
      <c r="C197" s="314"/>
      <c r="D197" s="314"/>
      <c r="E197" s="346"/>
      <c r="F197" s="340"/>
      <c r="G197" s="298"/>
      <c r="H197" s="314"/>
      <c r="I197" s="314"/>
      <c r="J197" s="315"/>
      <c r="K197" s="314"/>
      <c r="L197" s="414">
        <v>0</v>
      </c>
      <c r="M197" s="2"/>
    </row>
    <row r="198" spans="1:13" ht="15.75">
      <c r="A198" s="317"/>
      <c r="B198" s="346"/>
      <c r="C198" s="314"/>
      <c r="D198" s="314"/>
      <c r="E198" s="346"/>
      <c r="F198" s="340"/>
      <c r="G198" s="298"/>
      <c r="H198" s="314"/>
      <c r="I198" s="314"/>
      <c r="J198" s="315"/>
      <c r="K198" s="314"/>
      <c r="L198" s="414">
        <v>0</v>
      </c>
      <c r="M198" s="2"/>
    </row>
    <row r="199" spans="1:13" ht="15.75">
      <c r="A199" s="317"/>
      <c r="B199" s="346"/>
      <c r="C199" s="314"/>
      <c r="D199" s="314"/>
      <c r="E199" s="346"/>
      <c r="F199" s="340"/>
      <c r="G199" s="298"/>
      <c r="H199" s="314"/>
      <c r="I199" s="314"/>
      <c r="J199" s="315"/>
      <c r="K199" s="314"/>
      <c r="L199" s="414">
        <v>0</v>
      </c>
      <c r="M199" s="2"/>
    </row>
    <row r="200" spans="1:13" ht="15.75">
      <c r="A200" s="317"/>
      <c r="B200" s="346"/>
      <c r="C200" s="314"/>
      <c r="D200" s="314"/>
      <c r="E200" s="346"/>
      <c r="F200" s="340"/>
      <c r="G200" s="298"/>
      <c r="H200" s="314"/>
      <c r="I200" s="314"/>
      <c r="J200" s="315"/>
      <c r="K200" s="314"/>
      <c r="L200" s="414">
        <v>0</v>
      </c>
      <c r="M200" s="2"/>
    </row>
    <row r="201" spans="1:13" ht="15.75">
      <c r="A201" s="317"/>
      <c r="B201" s="346"/>
      <c r="C201" s="314"/>
      <c r="D201" s="314"/>
      <c r="E201" s="346"/>
      <c r="F201" s="340"/>
      <c r="G201" s="298"/>
      <c r="H201" s="314"/>
      <c r="I201" s="314"/>
      <c r="J201" s="315"/>
      <c r="K201" s="314"/>
      <c r="L201" s="414">
        <v>0</v>
      </c>
      <c r="M201" s="2"/>
    </row>
    <row r="202" spans="1:13" ht="15.75">
      <c r="A202" s="317"/>
      <c r="B202" s="346"/>
      <c r="C202" s="314"/>
      <c r="D202" s="314"/>
      <c r="E202" s="346"/>
      <c r="F202" s="340"/>
      <c r="G202" s="298"/>
      <c r="H202" s="314"/>
      <c r="I202" s="314"/>
      <c r="J202" s="315"/>
      <c r="K202" s="314"/>
      <c r="L202" s="414">
        <v>0</v>
      </c>
      <c r="M202" s="2"/>
    </row>
    <row r="203" spans="1:13" ht="15.75">
      <c r="A203" s="317"/>
      <c r="B203" s="346"/>
      <c r="C203" s="314"/>
      <c r="D203" s="314"/>
      <c r="E203" s="346"/>
      <c r="F203" s="340"/>
      <c r="G203" s="298"/>
      <c r="H203" s="314"/>
      <c r="I203" s="314"/>
      <c r="J203" s="315"/>
      <c r="K203" s="314"/>
      <c r="L203" s="414">
        <v>0</v>
      </c>
      <c r="M203" s="2"/>
    </row>
    <row r="204" spans="1:13" ht="15.75">
      <c r="A204" s="317"/>
      <c r="B204" s="346"/>
      <c r="C204" s="314"/>
      <c r="D204" s="314"/>
      <c r="E204" s="346"/>
      <c r="F204" s="340"/>
      <c r="G204" s="298"/>
      <c r="H204" s="314"/>
      <c r="I204" s="314"/>
      <c r="J204" s="315"/>
      <c r="K204" s="314"/>
      <c r="L204" s="414">
        <v>0</v>
      </c>
      <c r="M204" s="2"/>
    </row>
    <row r="205" spans="1:13" ht="15.75">
      <c r="A205" s="317"/>
      <c r="B205" s="346"/>
      <c r="C205" s="314"/>
      <c r="D205" s="314"/>
      <c r="E205" s="346"/>
      <c r="F205" s="340"/>
      <c r="G205" s="298"/>
      <c r="H205" s="314"/>
      <c r="I205" s="314"/>
      <c r="J205" s="315"/>
      <c r="K205" s="314"/>
      <c r="L205" s="414">
        <v>0</v>
      </c>
      <c r="M205" s="2"/>
    </row>
    <row r="206" spans="1:13" ht="15.75">
      <c r="A206" s="317"/>
      <c r="B206" s="346"/>
      <c r="C206" s="314"/>
      <c r="D206" s="314"/>
      <c r="E206" s="346"/>
      <c r="F206" s="340"/>
      <c r="G206" s="298"/>
      <c r="H206" s="314"/>
      <c r="I206" s="314"/>
      <c r="J206" s="315"/>
      <c r="K206" s="314"/>
      <c r="L206" s="414">
        <v>0</v>
      </c>
      <c r="M206" s="2"/>
    </row>
    <row r="207" spans="1:13" ht="15.75">
      <c r="A207" s="317"/>
      <c r="B207" s="346"/>
      <c r="C207" s="314"/>
      <c r="D207" s="314"/>
      <c r="E207" s="346"/>
      <c r="F207" s="340"/>
      <c r="G207" s="298"/>
      <c r="H207" s="314"/>
      <c r="I207" s="314"/>
      <c r="J207" s="315"/>
      <c r="K207" s="314"/>
      <c r="L207" s="414">
        <v>0</v>
      </c>
      <c r="M207" s="2"/>
    </row>
    <row r="208" spans="1:13" ht="15.75">
      <c r="A208" s="317"/>
      <c r="B208" s="346"/>
      <c r="C208" s="314"/>
      <c r="D208" s="314"/>
      <c r="E208" s="346"/>
      <c r="F208" s="340"/>
      <c r="G208" s="298"/>
      <c r="H208" s="314"/>
      <c r="I208" s="314"/>
      <c r="J208" s="315"/>
      <c r="K208" s="314"/>
      <c r="L208" s="414">
        <v>0</v>
      </c>
      <c r="M208" s="2"/>
    </row>
    <row r="209" spans="1:13" ht="15.75">
      <c r="A209" s="317"/>
      <c r="B209" s="346"/>
      <c r="C209" s="314"/>
      <c r="D209" s="314"/>
      <c r="E209" s="346"/>
      <c r="F209" s="340"/>
      <c r="G209" s="298"/>
      <c r="H209" s="314"/>
      <c r="I209" s="314"/>
      <c r="J209" s="315"/>
      <c r="K209" s="314"/>
      <c r="L209" s="414">
        <v>0</v>
      </c>
      <c r="M209" s="2"/>
    </row>
    <row r="210" spans="1:13" ht="15.75">
      <c r="A210" s="317"/>
      <c r="B210" s="346"/>
      <c r="C210" s="314"/>
      <c r="D210" s="314"/>
      <c r="E210" s="346"/>
      <c r="F210" s="340"/>
      <c r="G210" s="298"/>
      <c r="H210" s="314"/>
      <c r="I210" s="314"/>
      <c r="J210" s="315"/>
      <c r="K210" s="314"/>
      <c r="L210" s="414">
        <v>0</v>
      </c>
      <c r="M210" s="2"/>
    </row>
    <row r="211" spans="1:13" ht="15.75">
      <c r="A211" s="317"/>
      <c r="B211" s="346"/>
      <c r="C211" s="314"/>
      <c r="D211" s="314"/>
      <c r="E211" s="346"/>
      <c r="F211" s="340"/>
      <c r="G211" s="298"/>
      <c r="H211" s="314"/>
      <c r="I211" s="314"/>
      <c r="J211" s="315"/>
      <c r="K211" s="314"/>
      <c r="L211" s="414">
        <v>0</v>
      </c>
      <c r="M211" s="2"/>
    </row>
    <row r="212" spans="1:13" ht="15.75">
      <c r="A212" s="317"/>
      <c r="B212" s="346"/>
      <c r="C212" s="314"/>
      <c r="D212" s="314"/>
      <c r="E212" s="346"/>
      <c r="F212" s="340"/>
      <c r="G212" s="298"/>
      <c r="H212" s="314"/>
      <c r="I212" s="314"/>
      <c r="J212" s="315"/>
      <c r="K212" s="314"/>
      <c r="L212" s="414">
        <v>0</v>
      </c>
      <c r="M212" s="2"/>
    </row>
    <row r="213" spans="1:13" ht="15.75">
      <c r="A213" s="317"/>
      <c r="B213" s="346"/>
      <c r="C213" s="314"/>
      <c r="D213" s="314"/>
      <c r="E213" s="346"/>
      <c r="F213" s="340"/>
      <c r="G213" s="298"/>
      <c r="H213" s="314"/>
      <c r="I213" s="314"/>
      <c r="J213" s="315"/>
      <c r="K213" s="314"/>
      <c r="L213" s="414">
        <v>0</v>
      </c>
      <c r="M213" s="2"/>
    </row>
    <row r="214" spans="1:13" ht="15.75">
      <c r="A214" s="317"/>
      <c r="B214" s="346"/>
      <c r="C214" s="314"/>
      <c r="D214" s="314"/>
      <c r="E214" s="346"/>
      <c r="F214" s="340"/>
      <c r="G214" s="298"/>
      <c r="H214" s="314"/>
      <c r="I214" s="314"/>
      <c r="J214" s="315"/>
      <c r="K214" s="314"/>
      <c r="L214" s="414">
        <v>0</v>
      </c>
      <c r="M214" s="2"/>
    </row>
    <row r="215" spans="1:13" ht="15.75">
      <c r="A215" s="317"/>
      <c r="B215" s="346"/>
      <c r="C215" s="314"/>
      <c r="D215" s="314"/>
      <c r="E215" s="346"/>
      <c r="F215" s="340"/>
      <c r="G215" s="298"/>
      <c r="H215" s="314"/>
      <c r="I215" s="314"/>
      <c r="J215" s="315"/>
      <c r="K215" s="314"/>
      <c r="L215" s="414">
        <v>0</v>
      </c>
      <c r="M215" s="2"/>
    </row>
    <row r="216" spans="1:13" ht="15.75">
      <c r="A216" s="317"/>
      <c r="B216" s="346"/>
      <c r="C216" s="314"/>
      <c r="D216" s="314"/>
      <c r="E216" s="346"/>
      <c r="F216" s="340"/>
      <c r="G216" s="298"/>
      <c r="H216" s="314"/>
      <c r="I216" s="314"/>
      <c r="J216" s="315"/>
      <c r="K216" s="314"/>
      <c r="L216" s="414">
        <v>0</v>
      </c>
      <c r="M216" s="2"/>
    </row>
  </sheetData>
  <protectedRanges>
    <protectedRange sqref="B68:B72 B79:B121" name="Intervalo2_1_1_1"/>
    <protectedRange sqref="B73:B78" name="Intervalo2_1_1"/>
  </protectedRanges>
  <customSheetViews>
    <customSheetView guid="{4D67ECEB-8567-46A4-915F-4BBFDD1E02FC}" scale="80" topLeftCell="C13">
      <selection activeCell="L39" sqref="L39"/>
      <rowBreaks count="1" manualBreakCount="1">
        <brk id="91" max="11" man="1"/>
      </rowBreaks>
      <pageMargins left="0.17" right="0.52" top="0.78740157480314965" bottom="0.16" header="0.31496062992125984" footer="0.31496062992125984"/>
      <printOptions horizontalCentered="1" verticalCentered="1"/>
      <pageSetup paperSize="9" scale="50" orientation="landscape" r:id="rId1"/>
    </customSheetView>
  </customSheetViews>
  <printOptions horizontalCentered="1" verticalCentered="1"/>
  <pageMargins left="0.17" right="0.52" top="0.78740157480314965" bottom="0.16" header="0.31496062992125984" footer="0.31496062992125984"/>
  <pageSetup paperSize="9" scale="37" orientation="landscape" horizontalDpi="300" verticalDpi="300" r:id="rId2"/>
  <rowBreaks count="1" manualBreakCount="1">
    <brk id="91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zoomScale="80" zoomScaleNormal="80" workbookViewId="0">
      <selection sqref="A1:H3"/>
    </sheetView>
  </sheetViews>
  <sheetFormatPr defaultColWidth="9" defaultRowHeight="15"/>
  <cols>
    <col min="1" max="1" width="30.5703125" style="2" customWidth="1"/>
    <col min="2" max="2" width="49.7109375" style="2" customWidth="1"/>
    <col min="3" max="3" width="20.28515625" style="2" customWidth="1"/>
    <col min="4" max="4" width="16.85546875" style="2" customWidth="1"/>
    <col min="5" max="5" width="23.42578125" style="2" customWidth="1"/>
    <col min="6" max="6" width="25.5703125" style="2" customWidth="1"/>
    <col min="7" max="7" width="19" style="2" customWidth="1"/>
    <col min="8" max="8" width="21.140625" style="2" customWidth="1"/>
    <col min="9" max="9" width="14.28515625" style="2" customWidth="1"/>
    <col min="10" max="10" width="28.5703125" style="2" customWidth="1"/>
    <col min="11" max="11" width="11.5703125" style="2" customWidth="1"/>
    <col min="12" max="259" width="9.140625" style="2"/>
    <col min="260" max="261" width="14.28515625" style="2" customWidth="1"/>
    <col min="262" max="262" width="20.7109375" style="2" customWidth="1"/>
    <col min="263" max="263" width="50.7109375" style="2" customWidth="1"/>
    <col min="264" max="264" width="18.42578125" style="2" customWidth="1"/>
    <col min="265" max="265" width="14.28515625" style="2" customWidth="1"/>
    <col min="266" max="266" width="28.5703125" style="2" customWidth="1"/>
    <col min="267" max="267" width="11.5703125" style="2" customWidth="1"/>
    <col min="268" max="515" width="9.140625" style="2"/>
    <col min="516" max="517" width="14.28515625" style="2" customWidth="1"/>
    <col min="518" max="518" width="20.7109375" style="2" customWidth="1"/>
    <col min="519" max="519" width="50.7109375" style="2" customWidth="1"/>
    <col min="520" max="520" width="18.42578125" style="2" customWidth="1"/>
    <col min="521" max="521" width="14.28515625" style="2" customWidth="1"/>
    <col min="522" max="522" width="28.5703125" style="2" customWidth="1"/>
    <col min="523" max="523" width="11.5703125" style="2" customWidth="1"/>
    <col min="524" max="771" width="9.140625" style="2"/>
    <col min="772" max="773" width="14.28515625" style="2" customWidth="1"/>
    <col min="774" max="774" width="20.7109375" style="2" customWidth="1"/>
    <col min="775" max="775" width="50.7109375" style="2" customWidth="1"/>
    <col min="776" max="776" width="18.42578125" style="2" customWidth="1"/>
    <col min="777" max="777" width="14.28515625" style="2" customWidth="1"/>
    <col min="778" max="778" width="28.5703125" style="2" customWidth="1"/>
    <col min="779" max="779" width="11.5703125" style="2" customWidth="1"/>
    <col min="780" max="1027" width="9.140625" style="2"/>
    <col min="1028" max="1029" width="14.28515625" style="2" customWidth="1"/>
    <col min="1030" max="1030" width="20.7109375" style="2" customWidth="1"/>
    <col min="1031" max="1031" width="50.7109375" style="2" customWidth="1"/>
    <col min="1032" max="1032" width="18.42578125" style="2" customWidth="1"/>
    <col min="1033" max="1033" width="14.28515625" style="2" customWidth="1"/>
    <col min="1034" max="1034" width="28.5703125" style="2" customWidth="1"/>
    <col min="1035" max="1035" width="11.5703125" style="2" customWidth="1"/>
    <col min="1036" max="1283" width="9.140625" style="2"/>
    <col min="1284" max="1285" width="14.28515625" style="2" customWidth="1"/>
    <col min="1286" max="1286" width="20.7109375" style="2" customWidth="1"/>
    <col min="1287" max="1287" width="50.7109375" style="2" customWidth="1"/>
    <col min="1288" max="1288" width="18.42578125" style="2" customWidth="1"/>
    <col min="1289" max="1289" width="14.28515625" style="2" customWidth="1"/>
    <col min="1290" max="1290" width="28.5703125" style="2" customWidth="1"/>
    <col min="1291" max="1291" width="11.5703125" style="2" customWidth="1"/>
    <col min="1292" max="1539" width="9.140625" style="2"/>
    <col min="1540" max="1541" width="14.28515625" style="2" customWidth="1"/>
    <col min="1542" max="1542" width="20.7109375" style="2" customWidth="1"/>
    <col min="1543" max="1543" width="50.7109375" style="2" customWidth="1"/>
    <col min="1544" max="1544" width="18.42578125" style="2" customWidth="1"/>
    <col min="1545" max="1545" width="14.28515625" style="2" customWidth="1"/>
    <col min="1546" max="1546" width="28.5703125" style="2" customWidth="1"/>
    <col min="1547" max="1547" width="11.5703125" style="2" customWidth="1"/>
    <col min="1548" max="1795" width="9.140625" style="2"/>
    <col min="1796" max="1797" width="14.28515625" style="2" customWidth="1"/>
    <col min="1798" max="1798" width="20.7109375" style="2" customWidth="1"/>
    <col min="1799" max="1799" width="50.7109375" style="2" customWidth="1"/>
    <col min="1800" max="1800" width="18.42578125" style="2" customWidth="1"/>
    <col min="1801" max="1801" width="14.28515625" style="2" customWidth="1"/>
    <col min="1802" max="1802" width="28.5703125" style="2" customWidth="1"/>
    <col min="1803" max="1803" width="11.5703125" style="2" customWidth="1"/>
    <col min="1804" max="2051" width="9.140625" style="2"/>
    <col min="2052" max="2053" width="14.28515625" style="2" customWidth="1"/>
    <col min="2054" max="2054" width="20.7109375" style="2" customWidth="1"/>
    <col min="2055" max="2055" width="50.7109375" style="2" customWidth="1"/>
    <col min="2056" max="2056" width="18.42578125" style="2" customWidth="1"/>
    <col min="2057" max="2057" width="14.28515625" style="2" customWidth="1"/>
    <col min="2058" max="2058" width="28.5703125" style="2" customWidth="1"/>
    <col min="2059" max="2059" width="11.5703125" style="2" customWidth="1"/>
    <col min="2060" max="2307" width="9.140625" style="2"/>
    <col min="2308" max="2309" width="14.28515625" style="2" customWidth="1"/>
    <col min="2310" max="2310" width="20.7109375" style="2" customWidth="1"/>
    <col min="2311" max="2311" width="50.7109375" style="2" customWidth="1"/>
    <col min="2312" max="2312" width="18.42578125" style="2" customWidth="1"/>
    <col min="2313" max="2313" width="14.28515625" style="2" customWidth="1"/>
    <col min="2314" max="2314" width="28.5703125" style="2" customWidth="1"/>
    <col min="2315" max="2315" width="11.5703125" style="2" customWidth="1"/>
    <col min="2316" max="2563" width="9.140625" style="2"/>
    <col min="2564" max="2565" width="14.28515625" style="2" customWidth="1"/>
    <col min="2566" max="2566" width="20.7109375" style="2" customWidth="1"/>
    <col min="2567" max="2567" width="50.7109375" style="2" customWidth="1"/>
    <col min="2568" max="2568" width="18.42578125" style="2" customWidth="1"/>
    <col min="2569" max="2569" width="14.28515625" style="2" customWidth="1"/>
    <col min="2570" max="2570" width="28.5703125" style="2" customWidth="1"/>
    <col min="2571" max="2571" width="11.5703125" style="2" customWidth="1"/>
    <col min="2572" max="2819" width="9.140625" style="2"/>
    <col min="2820" max="2821" width="14.28515625" style="2" customWidth="1"/>
    <col min="2822" max="2822" width="20.7109375" style="2" customWidth="1"/>
    <col min="2823" max="2823" width="50.7109375" style="2" customWidth="1"/>
    <col min="2824" max="2824" width="18.42578125" style="2" customWidth="1"/>
    <col min="2825" max="2825" width="14.28515625" style="2" customWidth="1"/>
    <col min="2826" max="2826" width="28.5703125" style="2" customWidth="1"/>
    <col min="2827" max="2827" width="11.5703125" style="2" customWidth="1"/>
    <col min="2828" max="3075" width="9.140625" style="2"/>
    <col min="3076" max="3077" width="14.28515625" style="2" customWidth="1"/>
    <col min="3078" max="3078" width="20.7109375" style="2" customWidth="1"/>
    <col min="3079" max="3079" width="50.7109375" style="2" customWidth="1"/>
    <col min="3080" max="3080" width="18.42578125" style="2" customWidth="1"/>
    <col min="3081" max="3081" width="14.28515625" style="2" customWidth="1"/>
    <col min="3082" max="3082" width="28.5703125" style="2" customWidth="1"/>
    <col min="3083" max="3083" width="11.5703125" style="2" customWidth="1"/>
    <col min="3084" max="3331" width="9.140625" style="2"/>
    <col min="3332" max="3333" width="14.28515625" style="2" customWidth="1"/>
    <col min="3334" max="3334" width="20.7109375" style="2" customWidth="1"/>
    <col min="3335" max="3335" width="50.7109375" style="2" customWidth="1"/>
    <col min="3336" max="3336" width="18.42578125" style="2" customWidth="1"/>
    <col min="3337" max="3337" width="14.28515625" style="2" customWidth="1"/>
    <col min="3338" max="3338" width="28.5703125" style="2" customWidth="1"/>
    <col min="3339" max="3339" width="11.5703125" style="2" customWidth="1"/>
    <col min="3340" max="3587" width="9.140625" style="2"/>
    <col min="3588" max="3589" width="14.28515625" style="2" customWidth="1"/>
    <col min="3590" max="3590" width="20.7109375" style="2" customWidth="1"/>
    <col min="3591" max="3591" width="50.7109375" style="2" customWidth="1"/>
    <col min="3592" max="3592" width="18.42578125" style="2" customWidth="1"/>
    <col min="3593" max="3593" width="14.28515625" style="2" customWidth="1"/>
    <col min="3594" max="3594" width="28.5703125" style="2" customWidth="1"/>
    <col min="3595" max="3595" width="11.5703125" style="2" customWidth="1"/>
    <col min="3596" max="3843" width="9.140625" style="2"/>
    <col min="3844" max="3845" width="14.28515625" style="2" customWidth="1"/>
    <col min="3846" max="3846" width="20.7109375" style="2" customWidth="1"/>
    <col min="3847" max="3847" width="50.7109375" style="2" customWidth="1"/>
    <col min="3848" max="3848" width="18.42578125" style="2" customWidth="1"/>
    <col min="3849" max="3849" width="14.28515625" style="2" customWidth="1"/>
    <col min="3850" max="3850" width="28.5703125" style="2" customWidth="1"/>
    <col min="3851" max="3851" width="11.5703125" style="2" customWidth="1"/>
    <col min="3852" max="4099" width="9.140625" style="2"/>
    <col min="4100" max="4101" width="14.28515625" style="2" customWidth="1"/>
    <col min="4102" max="4102" width="20.7109375" style="2" customWidth="1"/>
    <col min="4103" max="4103" width="50.7109375" style="2" customWidth="1"/>
    <col min="4104" max="4104" width="18.42578125" style="2" customWidth="1"/>
    <col min="4105" max="4105" width="14.28515625" style="2" customWidth="1"/>
    <col min="4106" max="4106" width="28.5703125" style="2" customWidth="1"/>
    <col min="4107" max="4107" width="11.5703125" style="2" customWidth="1"/>
    <col min="4108" max="4355" width="9.140625" style="2"/>
    <col min="4356" max="4357" width="14.28515625" style="2" customWidth="1"/>
    <col min="4358" max="4358" width="20.7109375" style="2" customWidth="1"/>
    <col min="4359" max="4359" width="50.7109375" style="2" customWidth="1"/>
    <col min="4360" max="4360" width="18.42578125" style="2" customWidth="1"/>
    <col min="4361" max="4361" width="14.28515625" style="2" customWidth="1"/>
    <col min="4362" max="4362" width="28.5703125" style="2" customWidth="1"/>
    <col min="4363" max="4363" width="11.5703125" style="2" customWidth="1"/>
    <col min="4364" max="4611" width="9.140625" style="2"/>
    <col min="4612" max="4613" width="14.28515625" style="2" customWidth="1"/>
    <col min="4614" max="4614" width="20.7109375" style="2" customWidth="1"/>
    <col min="4615" max="4615" width="50.7109375" style="2" customWidth="1"/>
    <col min="4616" max="4616" width="18.42578125" style="2" customWidth="1"/>
    <col min="4617" max="4617" width="14.28515625" style="2" customWidth="1"/>
    <col min="4618" max="4618" width="28.5703125" style="2" customWidth="1"/>
    <col min="4619" max="4619" width="11.5703125" style="2" customWidth="1"/>
    <col min="4620" max="4867" width="9.140625" style="2"/>
    <col min="4868" max="4869" width="14.28515625" style="2" customWidth="1"/>
    <col min="4870" max="4870" width="20.7109375" style="2" customWidth="1"/>
    <col min="4871" max="4871" width="50.7109375" style="2" customWidth="1"/>
    <col min="4872" max="4872" width="18.42578125" style="2" customWidth="1"/>
    <col min="4873" max="4873" width="14.28515625" style="2" customWidth="1"/>
    <col min="4874" max="4874" width="28.5703125" style="2" customWidth="1"/>
    <col min="4875" max="4875" width="11.5703125" style="2" customWidth="1"/>
    <col min="4876" max="5123" width="9.140625" style="2"/>
    <col min="5124" max="5125" width="14.28515625" style="2" customWidth="1"/>
    <col min="5126" max="5126" width="20.7109375" style="2" customWidth="1"/>
    <col min="5127" max="5127" width="50.7109375" style="2" customWidth="1"/>
    <col min="5128" max="5128" width="18.42578125" style="2" customWidth="1"/>
    <col min="5129" max="5129" width="14.28515625" style="2" customWidth="1"/>
    <col min="5130" max="5130" width="28.5703125" style="2" customWidth="1"/>
    <col min="5131" max="5131" width="11.5703125" style="2" customWidth="1"/>
    <col min="5132" max="5379" width="9.140625" style="2"/>
    <col min="5380" max="5381" width="14.28515625" style="2" customWidth="1"/>
    <col min="5382" max="5382" width="20.7109375" style="2" customWidth="1"/>
    <col min="5383" max="5383" width="50.7109375" style="2" customWidth="1"/>
    <col min="5384" max="5384" width="18.42578125" style="2" customWidth="1"/>
    <col min="5385" max="5385" width="14.28515625" style="2" customWidth="1"/>
    <col min="5386" max="5386" width="28.5703125" style="2" customWidth="1"/>
    <col min="5387" max="5387" width="11.5703125" style="2" customWidth="1"/>
    <col min="5388" max="5635" width="9.140625" style="2"/>
    <col min="5636" max="5637" width="14.28515625" style="2" customWidth="1"/>
    <col min="5638" max="5638" width="20.7109375" style="2" customWidth="1"/>
    <col min="5639" max="5639" width="50.7109375" style="2" customWidth="1"/>
    <col min="5640" max="5640" width="18.42578125" style="2" customWidth="1"/>
    <col min="5641" max="5641" width="14.28515625" style="2" customWidth="1"/>
    <col min="5642" max="5642" width="28.5703125" style="2" customWidth="1"/>
    <col min="5643" max="5643" width="11.5703125" style="2" customWidth="1"/>
    <col min="5644" max="5891" width="9.140625" style="2"/>
    <col min="5892" max="5893" width="14.28515625" style="2" customWidth="1"/>
    <col min="5894" max="5894" width="20.7109375" style="2" customWidth="1"/>
    <col min="5895" max="5895" width="50.7109375" style="2" customWidth="1"/>
    <col min="5896" max="5896" width="18.42578125" style="2" customWidth="1"/>
    <col min="5897" max="5897" width="14.28515625" style="2" customWidth="1"/>
    <col min="5898" max="5898" width="28.5703125" style="2" customWidth="1"/>
    <col min="5899" max="5899" width="11.5703125" style="2" customWidth="1"/>
    <col min="5900" max="6147" width="9.140625" style="2"/>
    <col min="6148" max="6149" width="14.28515625" style="2" customWidth="1"/>
    <col min="6150" max="6150" width="20.7109375" style="2" customWidth="1"/>
    <col min="6151" max="6151" width="50.7109375" style="2" customWidth="1"/>
    <col min="6152" max="6152" width="18.42578125" style="2" customWidth="1"/>
    <col min="6153" max="6153" width="14.28515625" style="2" customWidth="1"/>
    <col min="6154" max="6154" width="28.5703125" style="2" customWidth="1"/>
    <col min="6155" max="6155" width="11.5703125" style="2" customWidth="1"/>
    <col min="6156" max="6403" width="9.140625" style="2"/>
    <col min="6404" max="6405" width="14.28515625" style="2" customWidth="1"/>
    <col min="6406" max="6406" width="20.7109375" style="2" customWidth="1"/>
    <col min="6407" max="6407" width="50.7109375" style="2" customWidth="1"/>
    <col min="6408" max="6408" width="18.42578125" style="2" customWidth="1"/>
    <col min="6409" max="6409" width="14.28515625" style="2" customWidth="1"/>
    <col min="6410" max="6410" width="28.5703125" style="2" customWidth="1"/>
    <col min="6411" max="6411" width="11.5703125" style="2" customWidth="1"/>
    <col min="6412" max="6659" width="9.140625" style="2"/>
    <col min="6660" max="6661" width="14.28515625" style="2" customWidth="1"/>
    <col min="6662" max="6662" width="20.7109375" style="2" customWidth="1"/>
    <col min="6663" max="6663" width="50.7109375" style="2" customWidth="1"/>
    <col min="6664" max="6664" width="18.42578125" style="2" customWidth="1"/>
    <col min="6665" max="6665" width="14.28515625" style="2" customWidth="1"/>
    <col min="6666" max="6666" width="28.5703125" style="2" customWidth="1"/>
    <col min="6667" max="6667" width="11.5703125" style="2" customWidth="1"/>
    <col min="6668" max="6915" width="9.140625" style="2"/>
    <col min="6916" max="6917" width="14.28515625" style="2" customWidth="1"/>
    <col min="6918" max="6918" width="20.7109375" style="2" customWidth="1"/>
    <col min="6919" max="6919" width="50.7109375" style="2" customWidth="1"/>
    <col min="6920" max="6920" width="18.42578125" style="2" customWidth="1"/>
    <col min="6921" max="6921" width="14.28515625" style="2" customWidth="1"/>
    <col min="6922" max="6922" width="28.5703125" style="2" customWidth="1"/>
    <col min="6923" max="6923" width="11.5703125" style="2" customWidth="1"/>
    <col min="6924" max="7171" width="9.140625" style="2"/>
    <col min="7172" max="7173" width="14.28515625" style="2" customWidth="1"/>
    <col min="7174" max="7174" width="20.7109375" style="2" customWidth="1"/>
    <col min="7175" max="7175" width="50.7109375" style="2" customWidth="1"/>
    <col min="7176" max="7176" width="18.42578125" style="2" customWidth="1"/>
    <col min="7177" max="7177" width="14.28515625" style="2" customWidth="1"/>
    <col min="7178" max="7178" width="28.5703125" style="2" customWidth="1"/>
    <col min="7179" max="7179" width="11.5703125" style="2" customWidth="1"/>
    <col min="7180" max="7427" width="9.140625" style="2"/>
    <col min="7428" max="7429" width="14.28515625" style="2" customWidth="1"/>
    <col min="7430" max="7430" width="20.7109375" style="2" customWidth="1"/>
    <col min="7431" max="7431" width="50.7109375" style="2" customWidth="1"/>
    <col min="7432" max="7432" width="18.42578125" style="2" customWidth="1"/>
    <col min="7433" max="7433" width="14.28515625" style="2" customWidth="1"/>
    <col min="7434" max="7434" width="28.5703125" style="2" customWidth="1"/>
    <col min="7435" max="7435" width="11.5703125" style="2" customWidth="1"/>
    <col min="7436" max="7683" width="9.140625" style="2"/>
    <col min="7684" max="7685" width="14.28515625" style="2" customWidth="1"/>
    <col min="7686" max="7686" width="20.7109375" style="2" customWidth="1"/>
    <col min="7687" max="7687" width="50.7109375" style="2" customWidth="1"/>
    <col min="7688" max="7688" width="18.42578125" style="2" customWidth="1"/>
    <col min="7689" max="7689" width="14.28515625" style="2" customWidth="1"/>
    <col min="7690" max="7690" width="28.5703125" style="2" customWidth="1"/>
    <col min="7691" max="7691" width="11.5703125" style="2" customWidth="1"/>
    <col min="7692" max="7939" width="9.140625" style="2"/>
    <col min="7940" max="7941" width="14.28515625" style="2" customWidth="1"/>
    <col min="7942" max="7942" width="20.7109375" style="2" customWidth="1"/>
    <col min="7943" max="7943" width="50.7109375" style="2" customWidth="1"/>
    <col min="7944" max="7944" width="18.42578125" style="2" customWidth="1"/>
    <col min="7945" max="7945" width="14.28515625" style="2" customWidth="1"/>
    <col min="7946" max="7946" width="28.5703125" style="2" customWidth="1"/>
    <col min="7947" max="7947" width="11.5703125" style="2" customWidth="1"/>
    <col min="7948" max="8195" width="9.140625" style="2"/>
    <col min="8196" max="8197" width="14.28515625" style="2" customWidth="1"/>
    <col min="8198" max="8198" width="20.7109375" style="2" customWidth="1"/>
    <col min="8199" max="8199" width="50.7109375" style="2" customWidth="1"/>
    <col min="8200" max="8200" width="18.42578125" style="2" customWidth="1"/>
    <col min="8201" max="8201" width="14.28515625" style="2" customWidth="1"/>
    <col min="8202" max="8202" width="28.5703125" style="2" customWidth="1"/>
    <col min="8203" max="8203" width="11.5703125" style="2" customWidth="1"/>
    <col min="8204" max="8451" width="9.140625" style="2"/>
    <col min="8452" max="8453" width="14.28515625" style="2" customWidth="1"/>
    <col min="8454" max="8454" width="20.7109375" style="2" customWidth="1"/>
    <col min="8455" max="8455" width="50.7109375" style="2" customWidth="1"/>
    <col min="8456" max="8456" width="18.42578125" style="2" customWidth="1"/>
    <col min="8457" max="8457" width="14.28515625" style="2" customWidth="1"/>
    <col min="8458" max="8458" width="28.5703125" style="2" customWidth="1"/>
    <col min="8459" max="8459" width="11.5703125" style="2" customWidth="1"/>
    <col min="8460" max="8707" width="9.140625" style="2"/>
    <col min="8708" max="8709" width="14.28515625" style="2" customWidth="1"/>
    <col min="8710" max="8710" width="20.7109375" style="2" customWidth="1"/>
    <col min="8711" max="8711" width="50.7109375" style="2" customWidth="1"/>
    <col min="8712" max="8712" width="18.42578125" style="2" customWidth="1"/>
    <col min="8713" max="8713" width="14.28515625" style="2" customWidth="1"/>
    <col min="8714" max="8714" width="28.5703125" style="2" customWidth="1"/>
    <col min="8715" max="8715" width="11.5703125" style="2" customWidth="1"/>
    <col min="8716" max="8963" width="9.140625" style="2"/>
    <col min="8964" max="8965" width="14.28515625" style="2" customWidth="1"/>
    <col min="8966" max="8966" width="20.7109375" style="2" customWidth="1"/>
    <col min="8967" max="8967" width="50.7109375" style="2" customWidth="1"/>
    <col min="8968" max="8968" width="18.42578125" style="2" customWidth="1"/>
    <col min="8969" max="8969" width="14.28515625" style="2" customWidth="1"/>
    <col min="8970" max="8970" width="28.5703125" style="2" customWidth="1"/>
    <col min="8971" max="8971" width="11.5703125" style="2" customWidth="1"/>
    <col min="8972" max="9219" width="9.140625" style="2"/>
    <col min="9220" max="9221" width="14.28515625" style="2" customWidth="1"/>
    <col min="9222" max="9222" width="20.7109375" style="2" customWidth="1"/>
    <col min="9223" max="9223" width="50.7109375" style="2" customWidth="1"/>
    <col min="9224" max="9224" width="18.42578125" style="2" customWidth="1"/>
    <col min="9225" max="9225" width="14.28515625" style="2" customWidth="1"/>
    <col min="9226" max="9226" width="28.5703125" style="2" customWidth="1"/>
    <col min="9227" max="9227" width="11.5703125" style="2" customWidth="1"/>
    <col min="9228" max="9475" width="9.140625" style="2"/>
    <col min="9476" max="9477" width="14.28515625" style="2" customWidth="1"/>
    <col min="9478" max="9478" width="20.7109375" style="2" customWidth="1"/>
    <col min="9479" max="9479" width="50.7109375" style="2" customWidth="1"/>
    <col min="9480" max="9480" width="18.42578125" style="2" customWidth="1"/>
    <col min="9481" max="9481" width="14.28515625" style="2" customWidth="1"/>
    <col min="9482" max="9482" width="28.5703125" style="2" customWidth="1"/>
    <col min="9483" max="9483" width="11.5703125" style="2" customWidth="1"/>
    <col min="9484" max="9731" width="9.140625" style="2"/>
    <col min="9732" max="9733" width="14.28515625" style="2" customWidth="1"/>
    <col min="9734" max="9734" width="20.7109375" style="2" customWidth="1"/>
    <col min="9735" max="9735" width="50.7109375" style="2" customWidth="1"/>
    <col min="9736" max="9736" width="18.42578125" style="2" customWidth="1"/>
    <col min="9737" max="9737" width="14.28515625" style="2" customWidth="1"/>
    <col min="9738" max="9738" width="28.5703125" style="2" customWidth="1"/>
    <col min="9739" max="9739" width="11.5703125" style="2" customWidth="1"/>
    <col min="9740" max="9987" width="9.140625" style="2"/>
    <col min="9988" max="9989" width="14.28515625" style="2" customWidth="1"/>
    <col min="9990" max="9990" width="20.7109375" style="2" customWidth="1"/>
    <col min="9991" max="9991" width="50.7109375" style="2" customWidth="1"/>
    <col min="9992" max="9992" width="18.42578125" style="2" customWidth="1"/>
    <col min="9993" max="9993" width="14.28515625" style="2" customWidth="1"/>
    <col min="9994" max="9994" width="28.5703125" style="2" customWidth="1"/>
    <col min="9995" max="9995" width="11.5703125" style="2" customWidth="1"/>
    <col min="9996" max="10243" width="9.140625" style="2"/>
    <col min="10244" max="10245" width="14.28515625" style="2" customWidth="1"/>
    <col min="10246" max="10246" width="20.7109375" style="2" customWidth="1"/>
    <col min="10247" max="10247" width="50.7109375" style="2" customWidth="1"/>
    <col min="10248" max="10248" width="18.42578125" style="2" customWidth="1"/>
    <col min="10249" max="10249" width="14.28515625" style="2" customWidth="1"/>
    <col min="10250" max="10250" width="28.5703125" style="2" customWidth="1"/>
    <col min="10251" max="10251" width="11.5703125" style="2" customWidth="1"/>
    <col min="10252" max="10499" width="9.140625" style="2"/>
    <col min="10500" max="10501" width="14.28515625" style="2" customWidth="1"/>
    <col min="10502" max="10502" width="20.7109375" style="2" customWidth="1"/>
    <col min="10503" max="10503" width="50.7109375" style="2" customWidth="1"/>
    <col min="10504" max="10504" width="18.42578125" style="2" customWidth="1"/>
    <col min="10505" max="10505" width="14.28515625" style="2" customWidth="1"/>
    <col min="10506" max="10506" width="28.5703125" style="2" customWidth="1"/>
    <col min="10507" max="10507" width="11.5703125" style="2" customWidth="1"/>
    <col min="10508" max="10755" width="9.140625" style="2"/>
    <col min="10756" max="10757" width="14.28515625" style="2" customWidth="1"/>
    <col min="10758" max="10758" width="20.7109375" style="2" customWidth="1"/>
    <col min="10759" max="10759" width="50.7109375" style="2" customWidth="1"/>
    <col min="10760" max="10760" width="18.42578125" style="2" customWidth="1"/>
    <col min="10761" max="10761" width="14.28515625" style="2" customWidth="1"/>
    <col min="10762" max="10762" width="28.5703125" style="2" customWidth="1"/>
    <col min="10763" max="10763" width="11.5703125" style="2" customWidth="1"/>
    <col min="10764" max="11011" width="9.140625" style="2"/>
    <col min="11012" max="11013" width="14.28515625" style="2" customWidth="1"/>
    <col min="11014" max="11014" width="20.7109375" style="2" customWidth="1"/>
    <col min="11015" max="11015" width="50.7109375" style="2" customWidth="1"/>
    <col min="11016" max="11016" width="18.42578125" style="2" customWidth="1"/>
    <col min="11017" max="11017" width="14.28515625" style="2" customWidth="1"/>
    <col min="11018" max="11018" width="28.5703125" style="2" customWidth="1"/>
    <col min="11019" max="11019" width="11.5703125" style="2" customWidth="1"/>
    <col min="11020" max="11267" width="9.140625" style="2"/>
    <col min="11268" max="11269" width="14.28515625" style="2" customWidth="1"/>
    <col min="11270" max="11270" width="20.7109375" style="2" customWidth="1"/>
    <col min="11271" max="11271" width="50.7109375" style="2" customWidth="1"/>
    <col min="11272" max="11272" width="18.42578125" style="2" customWidth="1"/>
    <col min="11273" max="11273" width="14.28515625" style="2" customWidth="1"/>
    <col min="11274" max="11274" width="28.5703125" style="2" customWidth="1"/>
    <col min="11275" max="11275" width="11.5703125" style="2" customWidth="1"/>
    <col min="11276" max="11523" width="9.140625" style="2"/>
    <col min="11524" max="11525" width="14.28515625" style="2" customWidth="1"/>
    <col min="11526" max="11526" width="20.7109375" style="2" customWidth="1"/>
    <col min="11527" max="11527" width="50.7109375" style="2" customWidth="1"/>
    <col min="11528" max="11528" width="18.42578125" style="2" customWidth="1"/>
    <col min="11529" max="11529" width="14.28515625" style="2" customWidth="1"/>
    <col min="11530" max="11530" width="28.5703125" style="2" customWidth="1"/>
    <col min="11531" max="11531" width="11.5703125" style="2" customWidth="1"/>
    <col min="11532" max="11779" width="9.140625" style="2"/>
    <col min="11780" max="11781" width="14.28515625" style="2" customWidth="1"/>
    <col min="11782" max="11782" width="20.7109375" style="2" customWidth="1"/>
    <col min="11783" max="11783" width="50.7109375" style="2" customWidth="1"/>
    <col min="11784" max="11784" width="18.42578125" style="2" customWidth="1"/>
    <col min="11785" max="11785" width="14.28515625" style="2" customWidth="1"/>
    <col min="11786" max="11786" width="28.5703125" style="2" customWidth="1"/>
    <col min="11787" max="11787" width="11.5703125" style="2" customWidth="1"/>
    <col min="11788" max="12035" width="9.140625" style="2"/>
    <col min="12036" max="12037" width="14.28515625" style="2" customWidth="1"/>
    <col min="12038" max="12038" width="20.7109375" style="2" customWidth="1"/>
    <col min="12039" max="12039" width="50.7109375" style="2" customWidth="1"/>
    <col min="12040" max="12040" width="18.42578125" style="2" customWidth="1"/>
    <col min="12041" max="12041" width="14.28515625" style="2" customWidth="1"/>
    <col min="12042" max="12042" width="28.5703125" style="2" customWidth="1"/>
    <col min="12043" max="12043" width="11.5703125" style="2" customWidth="1"/>
    <col min="12044" max="12291" width="9.140625" style="2"/>
    <col min="12292" max="12293" width="14.28515625" style="2" customWidth="1"/>
    <col min="12294" max="12294" width="20.7109375" style="2" customWidth="1"/>
    <col min="12295" max="12295" width="50.7109375" style="2" customWidth="1"/>
    <col min="12296" max="12296" width="18.42578125" style="2" customWidth="1"/>
    <col min="12297" max="12297" width="14.28515625" style="2" customWidth="1"/>
    <col min="12298" max="12298" width="28.5703125" style="2" customWidth="1"/>
    <col min="12299" max="12299" width="11.5703125" style="2" customWidth="1"/>
    <col min="12300" max="12547" width="9.140625" style="2"/>
    <col min="12548" max="12549" width="14.28515625" style="2" customWidth="1"/>
    <col min="12550" max="12550" width="20.7109375" style="2" customWidth="1"/>
    <col min="12551" max="12551" width="50.7109375" style="2" customWidth="1"/>
    <col min="12552" max="12552" width="18.42578125" style="2" customWidth="1"/>
    <col min="12553" max="12553" width="14.28515625" style="2" customWidth="1"/>
    <col min="12554" max="12554" width="28.5703125" style="2" customWidth="1"/>
    <col min="12555" max="12555" width="11.5703125" style="2" customWidth="1"/>
    <col min="12556" max="12803" width="9.140625" style="2"/>
    <col min="12804" max="12805" width="14.28515625" style="2" customWidth="1"/>
    <col min="12806" max="12806" width="20.7109375" style="2" customWidth="1"/>
    <col min="12807" max="12807" width="50.7109375" style="2" customWidth="1"/>
    <col min="12808" max="12808" width="18.42578125" style="2" customWidth="1"/>
    <col min="12809" max="12809" width="14.28515625" style="2" customWidth="1"/>
    <col min="12810" max="12810" width="28.5703125" style="2" customWidth="1"/>
    <col min="12811" max="12811" width="11.5703125" style="2" customWidth="1"/>
    <col min="12812" max="13059" width="9.140625" style="2"/>
    <col min="13060" max="13061" width="14.28515625" style="2" customWidth="1"/>
    <col min="13062" max="13062" width="20.7109375" style="2" customWidth="1"/>
    <col min="13063" max="13063" width="50.7109375" style="2" customWidth="1"/>
    <col min="13064" max="13064" width="18.42578125" style="2" customWidth="1"/>
    <col min="13065" max="13065" width="14.28515625" style="2" customWidth="1"/>
    <col min="13066" max="13066" width="28.5703125" style="2" customWidth="1"/>
    <col min="13067" max="13067" width="11.5703125" style="2" customWidth="1"/>
    <col min="13068" max="13315" width="9.140625" style="2"/>
    <col min="13316" max="13317" width="14.28515625" style="2" customWidth="1"/>
    <col min="13318" max="13318" width="20.7109375" style="2" customWidth="1"/>
    <col min="13319" max="13319" width="50.7109375" style="2" customWidth="1"/>
    <col min="13320" max="13320" width="18.42578125" style="2" customWidth="1"/>
    <col min="13321" max="13321" width="14.28515625" style="2" customWidth="1"/>
    <col min="13322" max="13322" width="28.5703125" style="2" customWidth="1"/>
    <col min="13323" max="13323" width="11.5703125" style="2" customWidth="1"/>
    <col min="13324" max="13571" width="9.140625" style="2"/>
    <col min="13572" max="13573" width="14.28515625" style="2" customWidth="1"/>
    <col min="13574" max="13574" width="20.7109375" style="2" customWidth="1"/>
    <col min="13575" max="13575" width="50.7109375" style="2" customWidth="1"/>
    <col min="13576" max="13576" width="18.42578125" style="2" customWidth="1"/>
    <col min="13577" max="13577" width="14.28515625" style="2" customWidth="1"/>
    <col min="13578" max="13578" width="28.5703125" style="2" customWidth="1"/>
    <col min="13579" max="13579" width="11.5703125" style="2" customWidth="1"/>
    <col min="13580" max="13827" width="9.140625" style="2"/>
    <col min="13828" max="13829" width="14.28515625" style="2" customWidth="1"/>
    <col min="13830" max="13830" width="20.7109375" style="2" customWidth="1"/>
    <col min="13831" max="13831" width="50.7109375" style="2" customWidth="1"/>
    <col min="13832" max="13832" width="18.42578125" style="2" customWidth="1"/>
    <col min="13833" max="13833" width="14.28515625" style="2" customWidth="1"/>
    <col min="13834" max="13834" width="28.5703125" style="2" customWidth="1"/>
    <col min="13835" max="13835" width="11.5703125" style="2" customWidth="1"/>
    <col min="13836" max="14083" width="9.140625" style="2"/>
    <col min="14084" max="14085" width="14.28515625" style="2" customWidth="1"/>
    <col min="14086" max="14086" width="20.7109375" style="2" customWidth="1"/>
    <col min="14087" max="14087" width="50.7109375" style="2" customWidth="1"/>
    <col min="14088" max="14088" width="18.42578125" style="2" customWidth="1"/>
    <col min="14089" max="14089" width="14.28515625" style="2" customWidth="1"/>
    <col min="14090" max="14090" width="28.5703125" style="2" customWidth="1"/>
    <col min="14091" max="14091" width="11.5703125" style="2" customWidth="1"/>
    <col min="14092" max="14339" width="9.140625" style="2"/>
    <col min="14340" max="14341" width="14.28515625" style="2" customWidth="1"/>
    <col min="14342" max="14342" width="20.7109375" style="2" customWidth="1"/>
    <col min="14343" max="14343" width="50.7109375" style="2" customWidth="1"/>
    <col min="14344" max="14344" width="18.42578125" style="2" customWidth="1"/>
    <col min="14345" max="14345" width="14.28515625" style="2" customWidth="1"/>
    <col min="14346" max="14346" width="28.5703125" style="2" customWidth="1"/>
    <col min="14347" max="14347" width="11.5703125" style="2" customWidth="1"/>
    <col min="14348" max="14595" width="9.140625" style="2"/>
    <col min="14596" max="14597" width="14.28515625" style="2" customWidth="1"/>
    <col min="14598" max="14598" width="20.7109375" style="2" customWidth="1"/>
    <col min="14599" max="14599" width="50.7109375" style="2" customWidth="1"/>
    <col min="14600" max="14600" width="18.42578125" style="2" customWidth="1"/>
    <col min="14601" max="14601" width="14.28515625" style="2" customWidth="1"/>
    <col min="14602" max="14602" width="28.5703125" style="2" customWidth="1"/>
    <col min="14603" max="14603" width="11.5703125" style="2" customWidth="1"/>
    <col min="14604" max="14851" width="9.140625" style="2"/>
    <col min="14852" max="14853" width="14.28515625" style="2" customWidth="1"/>
    <col min="14854" max="14854" width="20.7109375" style="2" customWidth="1"/>
    <col min="14855" max="14855" width="50.7109375" style="2" customWidth="1"/>
    <col min="14856" max="14856" width="18.42578125" style="2" customWidth="1"/>
    <col min="14857" max="14857" width="14.28515625" style="2" customWidth="1"/>
    <col min="14858" max="14858" width="28.5703125" style="2" customWidth="1"/>
    <col min="14859" max="14859" width="11.5703125" style="2" customWidth="1"/>
    <col min="14860" max="15107" width="9.140625" style="2"/>
    <col min="15108" max="15109" width="14.28515625" style="2" customWidth="1"/>
    <col min="15110" max="15110" width="20.7109375" style="2" customWidth="1"/>
    <col min="15111" max="15111" width="50.7109375" style="2" customWidth="1"/>
    <col min="15112" max="15112" width="18.42578125" style="2" customWidth="1"/>
    <col min="15113" max="15113" width="14.28515625" style="2" customWidth="1"/>
    <col min="15114" max="15114" width="28.5703125" style="2" customWidth="1"/>
    <col min="15115" max="15115" width="11.5703125" style="2" customWidth="1"/>
    <col min="15116" max="15363" width="9.140625" style="2"/>
    <col min="15364" max="15365" width="14.28515625" style="2" customWidth="1"/>
    <col min="15366" max="15366" width="20.7109375" style="2" customWidth="1"/>
    <col min="15367" max="15367" width="50.7109375" style="2" customWidth="1"/>
    <col min="15368" max="15368" width="18.42578125" style="2" customWidth="1"/>
    <col min="15369" max="15369" width="14.28515625" style="2" customWidth="1"/>
    <col min="15370" max="15370" width="28.5703125" style="2" customWidth="1"/>
    <col min="15371" max="15371" width="11.5703125" style="2" customWidth="1"/>
    <col min="15372" max="15619" width="9.140625" style="2"/>
    <col min="15620" max="15621" width="14.28515625" style="2" customWidth="1"/>
    <col min="15622" max="15622" width="20.7109375" style="2" customWidth="1"/>
    <col min="15623" max="15623" width="50.7109375" style="2" customWidth="1"/>
    <col min="15624" max="15624" width="18.42578125" style="2" customWidth="1"/>
    <col min="15625" max="15625" width="14.28515625" style="2" customWidth="1"/>
    <col min="15626" max="15626" width="28.5703125" style="2" customWidth="1"/>
    <col min="15627" max="15627" width="11.5703125" style="2" customWidth="1"/>
    <col min="15628" max="15875" width="9.140625" style="2"/>
    <col min="15876" max="15877" width="14.28515625" style="2" customWidth="1"/>
    <col min="15878" max="15878" width="20.7109375" style="2" customWidth="1"/>
    <col min="15879" max="15879" width="50.7109375" style="2" customWidth="1"/>
    <col min="15880" max="15880" width="18.42578125" style="2" customWidth="1"/>
    <col min="15881" max="15881" width="14.28515625" style="2" customWidth="1"/>
    <col min="15882" max="15882" width="28.5703125" style="2" customWidth="1"/>
    <col min="15883" max="15883" width="11.5703125" style="2" customWidth="1"/>
    <col min="15884" max="16131" width="9.140625" style="2"/>
    <col min="16132" max="16133" width="14.28515625" style="2" customWidth="1"/>
    <col min="16134" max="16134" width="20.7109375" style="2" customWidth="1"/>
    <col min="16135" max="16135" width="50.7109375" style="2" customWidth="1"/>
    <col min="16136" max="16136" width="18.42578125" style="2" customWidth="1"/>
    <col min="16137" max="16137" width="14.28515625" style="2" customWidth="1"/>
    <col min="16138" max="16138" width="28.5703125" style="2" customWidth="1"/>
    <col min="16139" max="16139" width="11.5703125" style="2" customWidth="1"/>
    <col min="16140" max="16384" width="9.140625" style="2"/>
  </cols>
  <sheetData>
    <row r="1" spans="1:8" ht="26.25" customHeight="1">
      <c r="A1" s="97" t="s">
        <v>171</v>
      </c>
      <c r="B1" s="97" t="s">
        <v>172</v>
      </c>
      <c r="C1" s="98" t="s">
        <v>209</v>
      </c>
      <c r="D1" s="98" t="s">
        <v>210</v>
      </c>
      <c r="E1" s="98" t="s">
        <v>211</v>
      </c>
      <c r="F1" s="98" t="s">
        <v>212</v>
      </c>
      <c r="G1" s="98" t="s">
        <v>213</v>
      </c>
      <c r="H1" s="98" t="s">
        <v>214</v>
      </c>
    </row>
    <row r="2" spans="1:8">
      <c r="A2" s="210" t="s">
        <v>520</v>
      </c>
      <c r="B2" s="175" t="s">
        <v>519</v>
      </c>
      <c r="C2" s="611">
        <v>354926.77</v>
      </c>
      <c r="D2" s="637" t="s">
        <v>870</v>
      </c>
      <c r="E2" s="551">
        <v>354926.77</v>
      </c>
      <c r="F2" s="553" t="s">
        <v>692</v>
      </c>
      <c r="G2" s="638" t="s">
        <v>870</v>
      </c>
      <c r="H2" s="552">
        <v>354926.77</v>
      </c>
    </row>
    <row r="3" spans="1:8" ht="15.75">
      <c r="A3" s="210"/>
      <c r="B3" s="175"/>
      <c r="C3" s="320"/>
      <c r="D3" s="220"/>
      <c r="E3" s="221"/>
      <c r="F3" s="356"/>
      <c r="G3" s="357"/>
      <c r="H3" s="401"/>
    </row>
    <row r="4" spans="1:8" s="1" customFormat="1">
      <c r="C4" s="106"/>
      <c r="D4" s="106"/>
      <c r="F4" s="106"/>
      <c r="G4" s="106"/>
    </row>
    <row r="5" spans="1:8" s="1" customFormat="1">
      <c r="C5" s="106"/>
      <c r="D5" s="106"/>
      <c r="F5" s="106"/>
      <c r="G5" s="106"/>
    </row>
    <row r="6" spans="1:8" s="1" customFormat="1">
      <c r="C6" s="106"/>
      <c r="D6" s="106"/>
      <c r="F6" s="106"/>
      <c r="G6" s="106"/>
    </row>
    <row r="7" spans="1:8" s="1" customFormat="1">
      <c r="C7" s="106"/>
      <c r="D7" s="106"/>
      <c r="F7" s="106"/>
      <c r="G7" s="106"/>
    </row>
    <row r="8" spans="1:8" s="1" customFormat="1">
      <c r="C8" s="106"/>
      <c r="D8" s="106"/>
      <c r="F8" s="106"/>
      <c r="G8" s="106"/>
    </row>
    <row r="9" spans="1:8" s="1" customFormat="1">
      <c r="C9" s="106"/>
      <c r="D9" s="106"/>
      <c r="F9" s="106"/>
      <c r="G9" s="106"/>
    </row>
    <row r="10" spans="1:8" s="1" customFormat="1">
      <c r="C10" s="106"/>
      <c r="D10" s="106"/>
      <c r="F10" s="106"/>
      <c r="G10" s="106"/>
    </row>
    <row r="11" spans="1:8" s="1" customFormat="1">
      <c r="C11" s="106"/>
      <c r="D11" s="106"/>
      <c r="F11" s="106"/>
      <c r="G11" s="106"/>
    </row>
    <row r="12" spans="1:8" s="1" customFormat="1">
      <c r="C12" s="106"/>
      <c r="D12" s="106"/>
      <c r="F12" s="106"/>
      <c r="G12" s="106"/>
    </row>
    <row r="13" spans="1:8" s="1" customFormat="1">
      <c r="C13" s="106"/>
      <c r="D13" s="106"/>
      <c r="F13" s="106"/>
      <c r="G13" s="106"/>
    </row>
    <row r="14" spans="1:8" s="1" customFormat="1">
      <c r="C14" s="106"/>
      <c r="D14" s="106"/>
      <c r="F14" s="106"/>
      <c r="G14" s="106"/>
    </row>
    <row r="15" spans="1:8" s="1" customFormat="1">
      <c r="C15" s="106"/>
      <c r="D15" s="106"/>
      <c r="F15" s="106"/>
      <c r="G15" s="106"/>
    </row>
    <row r="16" spans="1:8" s="1" customFormat="1">
      <c r="C16" s="106"/>
      <c r="D16" s="106"/>
      <c r="F16" s="106"/>
      <c r="G16" s="106"/>
    </row>
    <row r="17" spans="3:7" s="1" customFormat="1">
      <c r="C17" s="106"/>
      <c r="D17" s="106"/>
      <c r="F17" s="106"/>
      <c r="G17" s="106"/>
    </row>
    <row r="18" spans="3:7" s="1" customFormat="1">
      <c r="C18" s="106"/>
      <c r="D18" s="106"/>
      <c r="F18" s="106"/>
      <c r="G18" s="106"/>
    </row>
    <row r="19" spans="3:7" s="1" customFormat="1">
      <c r="C19" s="106"/>
      <c r="D19" s="106"/>
      <c r="F19" s="106"/>
      <c r="G19" s="106"/>
    </row>
    <row r="20" spans="3:7" s="1" customFormat="1">
      <c r="C20" s="106"/>
      <c r="D20" s="106"/>
      <c r="F20" s="106"/>
      <c r="G20" s="106"/>
    </row>
    <row r="21" spans="3:7" s="1" customFormat="1">
      <c r="C21" s="106"/>
      <c r="D21" s="106"/>
      <c r="F21" s="106"/>
      <c r="G21" s="106"/>
    </row>
    <row r="22" spans="3:7" s="1" customFormat="1">
      <c r="C22" s="106"/>
      <c r="D22" s="106"/>
      <c r="F22" s="106"/>
      <c r="G22" s="106"/>
    </row>
    <row r="23" spans="3:7" s="1" customFormat="1">
      <c r="C23" s="106"/>
      <c r="D23" s="106"/>
      <c r="F23" s="106"/>
      <c r="G23" s="106"/>
    </row>
    <row r="24" spans="3:7" s="1" customFormat="1">
      <c r="C24" s="106"/>
      <c r="D24" s="106"/>
      <c r="F24" s="106"/>
      <c r="G24" s="106"/>
    </row>
    <row r="25" spans="3:7" s="1" customFormat="1">
      <c r="C25" s="106"/>
      <c r="D25" s="106"/>
      <c r="F25" s="106"/>
      <c r="G25" s="106"/>
    </row>
    <row r="26" spans="3:7" s="1" customFormat="1">
      <c r="C26" s="106"/>
      <c r="D26" s="106"/>
      <c r="F26" s="106"/>
      <c r="G26" s="106"/>
    </row>
    <row r="27" spans="3:7" s="1" customFormat="1">
      <c r="C27" s="106"/>
      <c r="D27" s="106"/>
      <c r="F27" s="106"/>
      <c r="G27" s="106"/>
    </row>
    <row r="28" spans="3:7" s="1" customFormat="1">
      <c r="C28" s="106"/>
      <c r="D28" s="106"/>
      <c r="F28" s="106"/>
      <c r="G28" s="106"/>
    </row>
    <row r="29" spans="3:7" s="1" customFormat="1">
      <c r="C29" s="106"/>
      <c r="D29" s="106"/>
      <c r="F29" s="106"/>
      <c r="G29" s="106"/>
    </row>
    <row r="30" spans="3:7" s="1" customFormat="1">
      <c r="C30" s="106"/>
      <c r="D30" s="106"/>
      <c r="F30" s="106"/>
      <c r="G30" s="106"/>
    </row>
    <row r="31" spans="3:7" s="1" customFormat="1">
      <c r="C31" s="106"/>
      <c r="D31" s="106"/>
      <c r="F31" s="106"/>
      <c r="G31" s="106"/>
    </row>
    <row r="32" spans="3:7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</sheetData>
  <protectedRanges>
    <protectedRange sqref="E2:E3" name="Intervalo2_1_2"/>
    <protectedRange sqref="C2:D3" name="Intervalo2_1_2_2"/>
    <protectedRange sqref="G2:G3" name="Intervalo2_1_2_3_2"/>
    <protectedRange sqref="F2:F3" name="Intervalo2_1_2_3_1_1"/>
  </protectedRanges>
  <customSheetViews>
    <customSheetView guid="{4D67ECEB-8567-46A4-915F-4BBFDD1E02FC}" scale="80">
      <selection activeCell="G3" sqref="G3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50" orientation="landscape" r:id="rId1"/>
    </customSheetView>
  </customSheetView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7" orientation="landscape" horizontalDpi="300" verticalDpi="30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zoomScale="70" zoomScaleNormal="70" workbookViewId="0">
      <selection sqref="A1:G2"/>
    </sheetView>
  </sheetViews>
  <sheetFormatPr defaultColWidth="9" defaultRowHeight="15"/>
  <cols>
    <col min="1" max="1" width="26.5703125" style="2" customWidth="1"/>
    <col min="2" max="2" width="59.85546875" style="2" customWidth="1"/>
    <col min="3" max="3" width="31.140625" style="2" customWidth="1"/>
    <col min="4" max="4" width="28.5703125" style="2" customWidth="1"/>
    <col min="5" max="5" width="45.28515625" style="2" customWidth="1"/>
    <col min="6" max="6" width="18.7109375" style="2" customWidth="1"/>
    <col min="7" max="7" width="29" style="2" customWidth="1"/>
    <col min="8" max="8" width="14.28515625" style="2" customWidth="1"/>
    <col min="9" max="9" width="28.5703125" style="2" customWidth="1"/>
    <col min="10" max="10" width="11.5703125" style="2" customWidth="1"/>
    <col min="11" max="258" width="9.140625" style="2"/>
    <col min="259" max="260" width="14.28515625" style="2" customWidth="1"/>
    <col min="261" max="261" width="20.7109375" style="2" customWidth="1"/>
    <col min="262" max="262" width="50.7109375" style="2" customWidth="1"/>
    <col min="263" max="263" width="18.42578125" style="2" customWidth="1"/>
    <col min="264" max="264" width="14.28515625" style="2" customWidth="1"/>
    <col min="265" max="265" width="28.5703125" style="2" customWidth="1"/>
    <col min="266" max="266" width="11.5703125" style="2" customWidth="1"/>
    <col min="267" max="514" width="9.140625" style="2"/>
    <col min="515" max="516" width="14.28515625" style="2" customWidth="1"/>
    <col min="517" max="517" width="20.7109375" style="2" customWidth="1"/>
    <col min="518" max="518" width="50.7109375" style="2" customWidth="1"/>
    <col min="519" max="519" width="18.42578125" style="2" customWidth="1"/>
    <col min="520" max="520" width="14.28515625" style="2" customWidth="1"/>
    <col min="521" max="521" width="28.5703125" style="2" customWidth="1"/>
    <col min="522" max="522" width="11.5703125" style="2" customWidth="1"/>
    <col min="523" max="770" width="9.140625" style="2"/>
    <col min="771" max="772" width="14.28515625" style="2" customWidth="1"/>
    <col min="773" max="773" width="20.7109375" style="2" customWidth="1"/>
    <col min="774" max="774" width="50.7109375" style="2" customWidth="1"/>
    <col min="775" max="775" width="18.42578125" style="2" customWidth="1"/>
    <col min="776" max="776" width="14.28515625" style="2" customWidth="1"/>
    <col min="777" max="777" width="28.5703125" style="2" customWidth="1"/>
    <col min="778" max="778" width="11.5703125" style="2" customWidth="1"/>
    <col min="779" max="1026" width="9.140625" style="2"/>
    <col min="1027" max="1028" width="14.28515625" style="2" customWidth="1"/>
    <col min="1029" max="1029" width="20.7109375" style="2" customWidth="1"/>
    <col min="1030" max="1030" width="50.7109375" style="2" customWidth="1"/>
    <col min="1031" max="1031" width="18.42578125" style="2" customWidth="1"/>
    <col min="1032" max="1032" width="14.28515625" style="2" customWidth="1"/>
    <col min="1033" max="1033" width="28.5703125" style="2" customWidth="1"/>
    <col min="1034" max="1034" width="11.5703125" style="2" customWidth="1"/>
    <col min="1035" max="1282" width="9.140625" style="2"/>
    <col min="1283" max="1284" width="14.28515625" style="2" customWidth="1"/>
    <col min="1285" max="1285" width="20.7109375" style="2" customWidth="1"/>
    <col min="1286" max="1286" width="50.7109375" style="2" customWidth="1"/>
    <col min="1287" max="1287" width="18.42578125" style="2" customWidth="1"/>
    <col min="1288" max="1288" width="14.28515625" style="2" customWidth="1"/>
    <col min="1289" max="1289" width="28.5703125" style="2" customWidth="1"/>
    <col min="1290" max="1290" width="11.5703125" style="2" customWidth="1"/>
    <col min="1291" max="1538" width="9.140625" style="2"/>
    <col min="1539" max="1540" width="14.28515625" style="2" customWidth="1"/>
    <col min="1541" max="1541" width="20.7109375" style="2" customWidth="1"/>
    <col min="1542" max="1542" width="50.7109375" style="2" customWidth="1"/>
    <col min="1543" max="1543" width="18.42578125" style="2" customWidth="1"/>
    <col min="1544" max="1544" width="14.28515625" style="2" customWidth="1"/>
    <col min="1545" max="1545" width="28.5703125" style="2" customWidth="1"/>
    <col min="1546" max="1546" width="11.5703125" style="2" customWidth="1"/>
    <col min="1547" max="1794" width="9.140625" style="2"/>
    <col min="1795" max="1796" width="14.28515625" style="2" customWidth="1"/>
    <col min="1797" max="1797" width="20.7109375" style="2" customWidth="1"/>
    <col min="1798" max="1798" width="50.7109375" style="2" customWidth="1"/>
    <col min="1799" max="1799" width="18.42578125" style="2" customWidth="1"/>
    <col min="1800" max="1800" width="14.28515625" style="2" customWidth="1"/>
    <col min="1801" max="1801" width="28.5703125" style="2" customWidth="1"/>
    <col min="1802" max="1802" width="11.5703125" style="2" customWidth="1"/>
    <col min="1803" max="2050" width="9.140625" style="2"/>
    <col min="2051" max="2052" width="14.28515625" style="2" customWidth="1"/>
    <col min="2053" max="2053" width="20.7109375" style="2" customWidth="1"/>
    <col min="2054" max="2054" width="50.7109375" style="2" customWidth="1"/>
    <col min="2055" max="2055" width="18.42578125" style="2" customWidth="1"/>
    <col min="2056" max="2056" width="14.28515625" style="2" customWidth="1"/>
    <col min="2057" max="2057" width="28.5703125" style="2" customWidth="1"/>
    <col min="2058" max="2058" width="11.5703125" style="2" customWidth="1"/>
    <col min="2059" max="2306" width="9.140625" style="2"/>
    <col min="2307" max="2308" width="14.28515625" style="2" customWidth="1"/>
    <col min="2309" max="2309" width="20.7109375" style="2" customWidth="1"/>
    <col min="2310" max="2310" width="50.7109375" style="2" customWidth="1"/>
    <col min="2311" max="2311" width="18.42578125" style="2" customWidth="1"/>
    <col min="2312" max="2312" width="14.28515625" style="2" customWidth="1"/>
    <col min="2313" max="2313" width="28.5703125" style="2" customWidth="1"/>
    <col min="2314" max="2314" width="11.5703125" style="2" customWidth="1"/>
    <col min="2315" max="2562" width="9.140625" style="2"/>
    <col min="2563" max="2564" width="14.28515625" style="2" customWidth="1"/>
    <col min="2565" max="2565" width="20.7109375" style="2" customWidth="1"/>
    <col min="2566" max="2566" width="50.7109375" style="2" customWidth="1"/>
    <col min="2567" max="2567" width="18.42578125" style="2" customWidth="1"/>
    <col min="2568" max="2568" width="14.28515625" style="2" customWidth="1"/>
    <col min="2569" max="2569" width="28.5703125" style="2" customWidth="1"/>
    <col min="2570" max="2570" width="11.5703125" style="2" customWidth="1"/>
    <col min="2571" max="2818" width="9.140625" style="2"/>
    <col min="2819" max="2820" width="14.28515625" style="2" customWidth="1"/>
    <col min="2821" max="2821" width="20.7109375" style="2" customWidth="1"/>
    <col min="2822" max="2822" width="50.7109375" style="2" customWidth="1"/>
    <col min="2823" max="2823" width="18.42578125" style="2" customWidth="1"/>
    <col min="2824" max="2824" width="14.28515625" style="2" customWidth="1"/>
    <col min="2825" max="2825" width="28.5703125" style="2" customWidth="1"/>
    <col min="2826" max="2826" width="11.5703125" style="2" customWidth="1"/>
    <col min="2827" max="3074" width="9.140625" style="2"/>
    <col min="3075" max="3076" width="14.28515625" style="2" customWidth="1"/>
    <col min="3077" max="3077" width="20.7109375" style="2" customWidth="1"/>
    <col min="3078" max="3078" width="50.7109375" style="2" customWidth="1"/>
    <col min="3079" max="3079" width="18.42578125" style="2" customWidth="1"/>
    <col min="3080" max="3080" width="14.28515625" style="2" customWidth="1"/>
    <col min="3081" max="3081" width="28.5703125" style="2" customWidth="1"/>
    <col min="3082" max="3082" width="11.5703125" style="2" customWidth="1"/>
    <col min="3083" max="3330" width="9.140625" style="2"/>
    <col min="3331" max="3332" width="14.28515625" style="2" customWidth="1"/>
    <col min="3333" max="3333" width="20.7109375" style="2" customWidth="1"/>
    <col min="3334" max="3334" width="50.7109375" style="2" customWidth="1"/>
    <col min="3335" max="3335" width="18.42578125" style="2" customWidth="1"/>
    <col min="3336" max="3336" width="14.28515625" style="2" customWidth="1"/>
    <col min="3337" max="3337" width="28.5703125" style="2" customWidth="1"/>
    <col min="3338" max="3338" width="11.5703125" style="2" customWidth="1"/>
    <col min="3339" max="3586" width="9.140625" style="2"/>
    <col min="3587" max="3588" width="14.28515625" style="2" customWidth="1"/>
    <col min="3589" max="3589" width="20.7109375" style="2" customWidth="1"/>
    <col min="3590" max="3590" width="50.7109375" style="2" customWidth="1"/>
    <col min="3591" max="3591" width="18.42578125" style="2" customWidth="1"/>
    <col min="3592" max="3592" width="14.28515625" style="2" customWidth="1"/>
    <col min="3593" max="3593" width="28.5703125" style="2" customWidth="1"/>
    <col min="3594" max="3594" width="11.5703125" style="2" customWidth="1"/>
    <col min="3595" max="3842" width="9.140625" style="2"/>
    <col min="3843" max="3844" width="14.28515625" style="2" customWidth="1"/>
    <col min="3845" max="3845" width="20.7109375" style="2" customWidth="1"/>
    <col min="3846" max="3846" width="50.7109375" style="2" customWidth="1"/>
    <col min="3847" max="3847" width="18.42578125" style="2" customWidth="1"/>
    <col min="3848" max="3848" width="14.28515625" style="2" customWidth="1"/>
    <col min="3849" max="3849" width="28.5703125" style="2" customWidth="1"/>
    <col min="3850" max="3850" width="11.5703125" style="2" customWidth="1"/>
    <col min="3851" max="4098" width="9.140625" style="2"/>
    <col min="4099" max="4100" width="14.28515625" style="2" customWidth="1"/>
    <col min="4101" max="4101" width="20.7109375" style="2" customWidth="1"/>
    <col min="4102" max="4102" width="50.7109375" style="2" customWidth="1"/>
    <col min="4103" max="4103" width="18.42578125" style="2" customWidth="1"/>
    <col min="4104" max="4104" width="14.28515625" style="2" customWidth="1"/>
    <col min="4105" max="4105" width="28.5703125" style="2" customWidth="1"/>
    <col min="4106" max="4106" width="11.5703125" style="2" customWidth="1"/>
    <col min="4107" max="4354" width="9.140625" style="2"/>
    <col min="4355" max="4356" width="14.28515625" style="2" customWidth="1"/>
    <col min="4357" max="4357" width="20.7109375" style="2" customWidth="1"/>
    <col min="4358" max="4358" width="50.7109375" style="2" customWidth="1"/>
    <col min="4359" max="4359" width="18.42578125" style="2" customWidth="1"/>
    <col min="4360" max="4360" width="14.28515625" style="2" customWidth="1"/>
    <col min="4361" max="4361" width="28.5703125" style="2" customWidth="1"/>
    <col min="4362" max="4362" width="11.5703125" style="2" customWidth="1"/>
    <col min="4363" max="4610" width="9.140625" style="2"/>
    <col min="4611" max="4612" width="14.28515625" style="2" customWidth="1"/>
    <col min="4613" max="4613" width="20.7109375" style="2" customWidth="1"/>
    <col min="4614" max="4614" width="50.7109375" style="2" customWidth="1"/>
    <col min="4615" max="4615" width="18.42578125" style="2" customWidth="1"/>
    <col min="4616" max="4616" width="14.28515625" style="2" customWidth="1"/>
    <col min="4617" max="4617" width="28.5703125" style="2" customWidth="1"/>
    <col min="4618" max="4618" width="11.5703125" style="2" customWidth="1"/>
    <col min="4619" max="4866" width="9.140625" style="2"/>
    <col min="4867" max="4868" width="14.28515625" style="2" customWidth="1"/>
    <col min="4869" max="4869" width="20.7109375" style="2" customWidth="1"/>
    <col min="4870" max="4870" width="50.7109375" style="2" customWidth="1"/>
    <col min="4871" max="4871" width="18.42578125" style="2" customWidth="1"/>
    <col min="4872" max="4872" width="14.28515625" style="2" customWidth="1"/>
    <col min="4873" max="4873" width="28.5703125" style="2" customWidth="1"/>
    <col min="4874" max="4874" width="11.5703125" style="2" customWidth="1"/>
    <col min="4875" max="5122" width="9.140625" style="2"/>
    <col min="5123" max="5124" width="14.28515625" style="2" customWidth="1"/>
    <col min="5125" max="5125" width="20.7109375" style="2" customWidth="1"/>
    <col min="5126" max="5126" width="50.7109375" style="2" customWidth="1"/>
    <col min="5127" max="5127" width="18.42578125" style="2" customWidth="1"/>
    <col min="5128" max="5128" width="14.28515625" style="2" customWidth="1"/>
    <col min="5129" max="5129" width="28.5703125" style="2" customWidth="1"/>
    <col min="5130" max="5130" width="11.5703125" style="2" customWidth="1"/>
    <col min="5131" max="5378" width="9.140625" style="2"/>
    <col min="5379" max="5380" width="14.28515625" style="2" customWidth="1"/>
    <col min="5381" max="5381" width="20.7109375" style="2" customWidth="1"/>
    <col min="5382" max="5382" width="50.7109375" style="2" customWidth="1"/>
    <col min="5383" max="5383" width="18.42578125" style="2" customWidth="1"/>
    <col min="5384" max="5384" width="14.28515625" style="2" customWidth="1"/>
    <col min="5385" max="5385" width="28.5703125" style="2" customWidth="1"/>
    <col min="5386" max="5386" width="11.5703125" style="2" customWidth="1"/>
    <col min="5387" max="5634" width="9.140625" style="2"/>
    <col min="5635" max="5636" width="14.28515625" style="2" customWidth="1"/>
    <col min="5637" max="5637" width="20.7109375" style="2" customWidth="1"/>
    <col min="5638" max="5638" width="50.7109375" style="2" customWidth="1"/>
    <col min="5639" max="5639" width="18.42578125" style="2" customWidth="1"/>
    <col min="5640" max="5640" width="14.28515625" style="2" customWidth="1"/>
    <col min="5641" max="5641" width="28.5703125" style="2" customWidth="1"/>
    <col min="5642" max="5642" width="11.5703125" style="2" customWidth="1"/>
    <col min="5643" max="5890" width="9.140625" style="2"/>
    <col min="5891" max="5892" width="14.28515625" style="2" customWidth="1"/>
    <col min="5893" max="5893" width="20.7109375" style="2" customWidth="1"/>
    <col min="5894" max="5894" width="50.7109375" style="2" customWidth="1"/>
    <col min="5895" max="5895" width="18.42578125" style="2" customWidth="1"/>
    <col min="5896" max="5896" width="14.28515625" style="2" customWidth="1"/>
    <col min="5897" max="5897" width="28.5703125" style="2" customWidth="1"/>
    <col min="5898" max="5898" width="11.5703125" style="2" customWidth="1"/>
    <col min="5899" max="6146" width="9.140625" style="2"/>
    <col min="6147" max="6148" width="14.28515625" style="2" customWidth="1"/>
    <col min="6149" max="6149" width="20.7109375" style="2" customWidth="1"/>
    <col min="6150" max="6150" width="50.7109375" style="2" customWidth="1"/>
    <col min="6151" max="6151" width="18.42578125" style="2" customWidth="1"/>
    <col min="6152" max="6152" width="14.28515625" style="2" customWidth="1"/>
    <col min="6153" max="6153" width="28.5703125" style="2" customWidth="1"/>
    <col min="6154" max="6154" width="11.5703125" style="2" customWidth="1"/>
    <col min="6155" max="6402" width="9.140625" style="2"/>
    <col min="6403" max="6404" width="14.28515625" style="2" customWidth="1"/>
    <col min="6405" max="6405" width="20.7109375" style="2" customWidth="1"/>
    <col min="6406" max="6406" width="50.7109375" style="2" customWidth="1"/>
    <col min="6407" max="6407" width="18.42578125" style="2" customWidth="1"/>
    <col min="6408" max="6408" width="14.28515625" style="2" customWidth="1"/>
    <col min="6409" max="6409" width="28.5703125" style="2" customWidth="1"/>
    <col min="6410" max="6410" width="11.5703125" style="2" customWidth="1"/>
    <col min="6411" max="6658" width="9.140625" style="2"/>
    <col min="6659" max="6660" width="14.28515625" style="2" customWidth="1"/>
    <col min="6661" max="6661" width="20.7109375" style="2" customWidth="1"/>
    <col min="6662" max="6662" width="50.7109375" style="2" customWidth="1"/>
    <col min="6663" max="6663" width="18.42578125" style="2" customWidth="1"/>
    <col min="6664" max="6664" width="14.28515625" style="2" customWidth="1"/>
    <col min="6665" max="6665" width="28.5703125" style="2" customWidth="1"/>
    <col min="6666" max="6666" width="11.5703125" style="2" customWidth="1"/>
    <col min="6667" max="6914" width="9.140625" style="2"/>
    <col min="6915" max="6916" width="14.28515625" style="2" customWidth="1"/>
    <col min="6917" max="6917" width="20.7109375" style="2" customWidth="1"/>
    <col min="6918" max="6918" width="50.7109375" style="2" customWidth="1"/>
    <col min="6919" max="6919" width="18.42578125" style="2" customWidth="1"/>
    <col min="6920" max="6920" width="14.28515625" style="2" customWidth="1"/>
    <col min="6921" max="6921" width="28.5703125" style="2" customWidth="1"/>
    <col min="6922" max="6922" width="11.5703125" style="2" customWidth="1"/>
    <col min="6923" max="7170" width="9.140625" style="2"/>
    <col min="7171" max="7172" width="14.28515625" style="2" customWidth="1"/>
    <col min="7173" max="7173" width="20.7109375" style="2" customWidth="1"/>
    <col min="7174" max="7174" width="50.7109375" style="2" customWidth="1"/>
    <col min="7175" max="7175" width="18.42578125" style="2" customWidth="1"/>
    <col min="7176" max="7176" width="14.28515625" style="2" customWidth="1"/>
    <col min="7177" max="7177" width="28.5703125" style="2" customWidth="1"/>
    <col min="7178" max="7178" width="11.5703125" style="2" customWidth="1"/>
    <col min="7179" max="7426" width="9.140625" style="2"/>
    <col min="7427" max="7428" width="14.28515625" style="2" customWidth="1"/>
    <col min="7429" max="7429" width="20.7109375" style="2" customWidth="1"/>
    <col min="7430" max="7430" width="50.7109375" style="2" customWidth="1"/>
    <col min="7431" max="7431" width="18.42578125" style="2" customWidth="1"/>
    <col min="7432" max="7432" width="14.28515625" style="2" customWidth="1"/>
    <col min="7433" max="7433" width="28.5703125" style="2" customWidth="1"/>
    <col min="7434" max="7434" width="11.5703125" style="2" customWidth="1"/>
    <col min="7435" max="7682" width="9.140625" style="2"/>
    <col min="7683" max="7684" width="14.28515625" style="2" customWidth="1"/>
    <col min="7685" max="7685" width="20.7109375" style="2" customWidth="1"/>
    <col min="7686" max="7686" width="50.7109375" style="2" customWidth="1"/>
    <col min="7687" max="7687" width="18.42578125" style="2" customWidth="1"/>
    <col min="7688" max="7688" width="14.28515625" style="2" customWidth="1"/>
    <col min="7689" max="7689" width="28.5703125" style="2" customWidth="1"/>
    <col min="7690" max="7690" width="11.5703125" style="2" customWidth="1"/>
    <col min="7691" max="7938" width="9.140625" style="2"/>
    <col min="7939" max="7940" width="14.28515625" style="2" customWidth="1"/>
    <col min="7941" max="7941" width="20.7109375" style="2" customWidth="1"/>
    <col min="7942" max="7942" width="50.7109375" style="2" customWidth="1"/>
    <col min="7943" max="7943" width="18.42578125" style="2" customWidth="1"/>
    <col min="7944" max="7944" width="14.28515625" style="2" customWidth="1"/>
    <col min="7945" max="7945" width="28.5703125" style="2" customWidth="1"/>
    <col min="7946" max="7946" width="11.5703125" style="2" customWidth="1"/>
    <col min="7947" max="8194" width="9.140625" style="2"/>
    <col min="8195" max="8196" width="14.28515625" style="2" customWidth="1"/>
    <col min="8197" max="8197" width="20.7109375" style="2" customWidth="1"/>
    <col min="8198" max="8198" width="50.7109375" style="2" customWidth="1"/>
    <col min="8199" max="8199" width="18.42578125" style="2" customWidth="1"/>
    <col min="8200" max="8200" width="14.28515625" style="2" customWidth="1"/>
    <col min="8201" max="8201" width="28.5703125" style="2" customWidth="1"/>
    <col min="8202" max="8202" width="11.5703125" style="2" customWidth="1"/>
    <col min="8203" max="8450" width="9.140625" style="2"/>
    <col min="8451" max="8452" width="14.28515625" style="2" customWidth="1"/>
    <col min="8453" max="8453" width="20.7109375" style="2" customWidth="1"/>
    <col min="8454" max="8454" width="50.7109375" style="2" customWidth="1"/>
    <col min="8455" max="8455" width="18.42578125" style="2" customWidth="1"/>
    <col min="8456" max="8456" width="14.28515625" style="2" customWidth="1"/>
    <col min="8457" max="8457" width="28.5703125" style="2" customWidth="1"/>
    <col min="8458" max="8458" width="11.5703125" style="2" customWidth="1"/>
    <col min="8459" max="8706" width="9.140625" style="2"/>
    <col min="8707" max="8708" width="14.28515625" style="2" customWidth="1"/>
    <col min="8709" max="8709" width="20.7109375" style="2" customWidth="1"/>
    <col min="8710" max="8710" width="50.7109375" style="2" customWidth="1"/>
    <col min="8711" max="8711" width="18.42578125" style="2" customWidth="1"/>
    <col min="8712" max="8712" width="14.28515625" style="2" customWidth="1"/>
    <col min="8713" max="8713" width="28.5703125" style="2" customWidth="1"/>
    <col min="8714" max="8714" width="11.5703125" style="2" customWidth="1"/>
    <col min="8715" max="8962" width="9.140625" style="2"/>
    <col min="8963" max="8964" width="14.28515625" style="2" customWidth="1"/>
    <col min="8965" max="8965" width="20.7109375" style="2" customWidth="1"/>
    <col min="8966" max="8966" width="50.7109375" style="2" customWidth="1"/>
    <col min="8967" max="8967" width="18.42578125" style="2" customWidth="1"/>
    <col min="8968" max="8968" width="14.28515625" style="2" customWidth="1"/>
    <col min="8969" max="8969" width="28.5703125" style="2" customWidth="1"/>
    <col min="8970" max="8970" width="11.5703125" style="2" customWidth="1"/>
    <col min="8971" max="9218" width="9.140625" style="2"/>
    <col min="9219" max="9220" width="14.28515625" style="2" customWidth="1"/>
    <col min="9221" max="9221" width="20.7109375" style="2" customWidth="1"/>
    <col min="9222" max="9222" width="50.7109375" style="2" customWidth="1"/>
    <col min="9223" max="9223" width="18.42578125" style="2" customWidth="1"/>
    <col min="9224" max="9224" width="14.28515625" style="2" customWidth="1"/>
    <col min="9225" max="9225" width="28.5703125" style="2" customWidth="1"/>
    <col min="9226" max="9226" width="11.5703125" style="2" customWidth="1"/>
    <col min="9227" max="9474" width="9.140625" style="2"/>
    <col min="9475" max="9476" width="14.28515625" style="2" customWidth="1"/>
    <col min="9477" max="9477" width="20.7109375" style="2" customWidth="1"/>
    <col min="9478" max="9478" width="50.7109375" style="2" customWidth="1"/>
    <col min="9479" max="9479" width="18.42578125" style="2" customWidth="1"/>
    <col min="9480" max="9480" width="14.28515625" style="2" customWidth="1"/>
    <col min="9481" max="9481" width="28.5703125" style="2" customWidth="1"/>
    <col min="9482" max="9482" width="11.5703125" style="2" customWidth="1"/>
    <col min="9483" max="9730" width="9.140625" style="2"/>
    <col min="9731" max="9732" width="14.28515625" style="2" customWidth="1"/>
    <col min="9733" max="9733" width="20.7109375" style="2" customWidth="1"/>
    <col min="9734" max="9734" width="50.7109375" style="2" customWidth="1"/>
    <col min="9735" max="9735" width="18.42578125" style="2" customWidth="1"/>
    <col min="9736" max="9736" width="14.28515625" style="2" customWidth="1"/>
    <col min="9737" max="9737" width="28.5703125" style="2" customWidth="1"/>
    <col min="9738" max="9738" width="11.5703125" style="2" customWidth="1"/>
    <col min="9739" max="9986" width="9.140625" style="2"/>
    <col min="9987" max="9988" width="14.28515625" style="2" customWidth="1"/>
    <col min="9989" max="9989" width="20.7109375" style="2" customWidth="1"/>
    <col min="9990" max="9990" width="50.7109375" style="2" customWidth="1"/>
    <col min="9991" max="9991" width="18.42578125" style="2" customWidth="1"/>
    <col min="9992" max="9992" width="14.28515625" style="2" customWidth="1"/>
    <col min="9993" max="9993" width="28.5703125" style="2" customWidth="1"/>
    <col min="9994" max="9994" width="11.5703125" style="2" customWidth="1"/>
    <col min="9995" max="10242" width="9.140625" style="2"/>
    <col min="10243" max="10244" width="14.28515625" style="2" customWidth="1"/>
    <col min="10245" max="10245" width="20.7109375" style="2" customWidth="1"/>
    <col min="10246" max="10246" width="50.7109375" style="2" customWidth="1"/>
    <col min="10247" max="10247" width="18.42578125" style="2" customWidth="1"/>
    <col min="10248" max="10248" width="14.28515625" style="2" customWidth="1"/>
    <col min="10249" max="10249" width="28.5703125" style="2" customWidth="1"/>
    <col min="10250" max="10250" width="11.5703125" style="2" customWidth="1"/>
    <col min="10251" max="10498" width="9.140625" style="2"/>
    <col min="10499" max="10500" width="14.28515625" style="2" customWidth="1"/>
    <col min="10501" max="10501" width="20.7109375" style="2" customWidth="1"/>
    <col min="10502" max="10502" width="50.7109375" style="2" customWidth="1"/>
    <col min="10503" max="10503" width="18.42578125" style="2" customWidth="1"/>
    <col min="10504" max="10504" width="14.28515625" style="2" customWidth="1"/>
    <col min="10505" max="10505" width="28.5703125" style="2" customWidth="1"/>
    <col min="10506" max="10506" width="11.5703125" style="2" customWidth="1"/>
    <col min="10507" max="10754" width="9.140625" style="2"/>
    <col min="10755" max="10756" width="14.28515625" style="2" customWidth="1"/>
    <col min="10757" max="10757" width="20.7109375" style="2" customWidth="1"/>
    <col min="10758" max="10758" width="50.7109375" style="2" customWidth="1"/>
    <col min="10759" max="10759" width="18.42578125" style="2" customWidth="1"/>
    <col min="10760" max="10760" width="14.28515625" style="2" customWidth="1"/>
    <col min="10761" max="10761" width="28.5703125" style="2" customWidth="1"/>
    <col min="10762" max="10762" width="11.5703125" style="2" customWidth="1"/>
    <col min="10763" max="11010" width="9.140625" style="2"/>
    <col min="11011" max="11012" width="14.28515625" style="2" customWidth="1"/>
    <col min="11013" max="11013" width="20.7109375" style="2" customWidth="1"/>
    <col min="11014" max="11014" width="50.7109375" style="2" customWidth="1"/>
    <col min="11015" max="11015" width="18.42578125" style="2" customWidth="1"/>
    <col min="11016" max="11016" width="14.28515625" style="2" customWidth="1"/>
    <col min="11017" max="11017" width="28.5703125" style="2" customWidth="1"/>
    <col min="11018" max="11018" width="11.5703125" style="2" customWidth="1"/>
    <col min="11019" max="11266" width="9.140625" style="2"/>
    <col min="11267" max="11268" width="14.28515625" style="2" customWidth="1"/>
    <col min="11269" max="11269" width="20.7109375" style="2" customWidth="1"/>
    <col min="11270" max="11270" width="50.7109375" style="2" customWidth="1"/>
    <col min="11271" max="11271" width="18.42578125" style="2" customWidth="1"/>
    <col min="11272" max="11272" width="14.28515625" style="2" customWidth="1"/>
    <col min="11273" max="11273" width="28.5703125" style="2" customWidth="1"/>
    <col min="11274" max="11274" width="11.5703125" style="2" customWidth="1"/>
    <col min="11275" max="11522" width="9.140625" style="2"/>
    <col min="11523" max="11524" width="14.28515625" style="2" customWidth="1"/>
    <col min="11525" max="11525" width="20.7109375" style="2" customWidth="1"/>
    <col min="11526" max="11526" width="50.7109375" style="2" customWidth="1"/>
    <col min="11527" max="11527" width="18.42578125" style="2" customWidth="1"/>
    <col min="11528" max="11528" width="14.28515625" style="2" customWidth="1"/>
    <col min="11529" max="11529" width="28.5703125" style="2" customWidth="1"/>
    <col min="11530" max="11530" width="11.5703125" style="2" customWidth="1"/>
    <col min="11531" max="11778" width="9.140625" style="2"/>
    <col min="11779" max="11780" width="14.28515625" style="2" customWidth="1"/>
    <col min="11781" max="11781" width="20.7109375" style="2" customWidth="1"/>
    <col min="11782" max="11782" width="50.7109375" style="2" customWidth="1"/>
    <col min="11783" max="11783" width="18.42578125" style="2" customWidth="1"/>
    <col min="11784" max="11784" width="14.28515625" style="2" customWidth="1"/>
    <col min="11785" max="11785" width="28.5703125" style="2" customWidth="1"/>
    <col min="11786" max="11786" width="11.5703125" style="2" customWidth="1"/>
    <col min="11787" max="12034" width="9.140625" style="2"/>
    <col min="12035" max="12036" width="14.28515625" style="2" customWidth="1"/>
    <col min="12037" max="12037" width="20.7109375" style="2" customWidth="1"/>
    <col min="12038" max="12038" width="50.7109375" style="2" customWidth="1"/>
    <col min="12039" max="12039" width="18.42578125" style="2" customWidth="1"/>
    <col min="12040" max="12040" width="14.28515625" style="2" customWidth="1"/>
    <col min="12041" max="12041" width="28.5703125" style="2" customWidth="1"/>
    <col min="12042" max="12042" width="11.5703125" style="2" customWidth="1"/>
    <col min="12043" max="12290" width="9.140625" style="2"/>
    <col min="12291" max="12292" width="14.28515625" style="2" customWidth="1"/>
    <col min="12293" max="12293" width="20.7109375" style="2" customWidth="1"/>
    <col min="12294" max="12294" width="50.7109375" style="2" customWidth="1"/>
    <col min="12295" max="12295" width="18.42578125" style="2" customWidth="1"/>
    <col min="12296" max="12296" width="14.28515625" style="2" customWidth="1"/>
    <col min="12297" max="12297" width="28.5703125" style="2" customWidth="1"/>
    <col min="12298" max="12298" width="11.5703125" style="2" customWidth="1"/>
    <col min="12299" max="12546" width="9.140625" style="2"/>
    <col min="12547" max="12548" width="14.28515625" style="2" customWidth="1"/>
    <col min="12549" max="12549" width="20.7109375" style="2" customWidth="1"/>
    <col min="12550" max="12550" width="50.7109375" style="2" customWidth="1"/>
    <col min="12551" max="12551" width="18.42578125" style="2" customWidth="1"/>
    <col min="12552" max="12552" width="14.28515625" style="2" customWidth="1"/>
    <col min="12553" max="12553" width="28.5703125" style="2" customWidth="1"/>
    <col min="12554" max="12554" width="11.5703125" style="2" customWidth="1"/>
    <col min="12555" max="12802" width="9.140625" style="2"/>
    <col min="12803" max="12804" width="14.28515625" style="2" customWidth="1"/>
    <col min="12805" max="12805" width="20.7109375" style="2" customWidth="1"/>
    <col min="12806" max="12806" width="50.7109375" style="2" customWidth="1"/>
    <col min="12807" max="12807" width="18.42578125" style="2" customWidth="1"/>
    <col min="12808" max="12808" width="14.28515625" style="2" customWidth="1"/>
    <col min="12809" max="12809" width="28.5703125" style="2" customWidth="1"/>
    <col min="12810" max="12810" width="11.5703125" style="2" customWidth="1"/>
    <col min="12811" max="13058" width="9.140625" style="2"/>
    <col min="13059" max="13060" width="14.28515625" style="2" customWidth="1"/>
    <col min="13061" max="13061" width="20.7109375" style="2" customWidth="1"/>
    <col min="13062" max="13062" width="50.7109375" style="2" customWidth="1"/>
    <col min="13063" max="13063" width="18.42578125" style="2" customWidth="1"/>
    <col min="13064" max="13064" width="14.28515625" style="2" customWidth="1"/>
    <col min="13065" max="13065" width="28.5703125" style="2" customWidth="1"/>
    <col min="13066" max="13066" width="11.5703125" style="2" customWidth="1"/>
    <col min="13067" max="13314" width="9.140625" style="2"/>
    <col min="13315" max="13316" width="14.28515625" style="2" customWidth="1"/>
    <col min="13317" max="13317" width="20.7109375" style="2" customWidth="1"/>
    <col min="13318" max="13318" width="50.7109375" style="2" customWidth="1"/>
    <col min="13319" max="13319" width="18.42578125" style="2" customWidth="1"/>
    <col min="13320" max="13320" width="14.28515625" style="2" customWidth="1"/>
    <col min="13321" max="13321" width="28.5703125" style="2" customWidth="1"/>
    <col min="13322" max="13322" width="11.5703125" style="2" customWidth="1"/>
    <col min="13323" max="13570" width="9.140625" style="2"/>
    <col min="13571" max="13572" width="14.28515625" style="2" customWidth="1"/>
    <col min="13573" max="13573" width="20.7109375" style="2" customWidth="1"/>
    <col min="13574" max="13574" width="50.7109375" style="2" customWidth="1"/>
    <col min="13575" max="13575" width="18.42578125" style="2" customWidth="1"/>
    <col min="13576" max="13576" width="14.28515625" style="2" customWidth="1"/>
    <col min="13577" max="13577" width="28.5703125" style="2" customWidth="1"/>
    <col min="13578" max="13578" width="11.5703125" style="2" customWidth="1"/>
    <col min="13579" max="13826" width="9.140625" style="2"/>
    <col min="13827" max="13828" width="14.28515625" style="2" customWidth="1"/>
    <col min="13829" max="13829" width="20.7109375" style="2" customWidth="1"/>
    <col min="13830" max="13830" width="50.7109375" style="2" customWidth="1"/>
    <col min="13831" max="13831" width="18.42578125" style="2" customWidth="1"/>
    <col min="13832" max="13832" width="14.28515625" style="2" customWidth="1"/>
    <col min="13833" max="13833" width="28.5703125" style="2" customWidth="1"/>
    <col min="13834" max="13834" width="11.5703125" style="2" customWidth="1"/>
    <col min="13835" max="14082" width="9.140625" style="2"/>
    <col min="14083" max="14084" width="14.28515625" style="2" customWidth="1"/>
    <col min="14085" max="14085" width="20.7109375" style="2" customWidth="1"/>
    <col min="14086" max="14086" width="50.7109375" style="2" customWidth="1"/>
    <col min="14087" max="14087" width="18.42578125" style="2" customWidth="1"/>
    <col min="14088" max="14088" width="14.28515625" style="2" customWidth="1"/>
    <col min="14089" max="14089" width="28.5703125" style="2" customWidth="1"/>
    <col min="14090" max="14090" width="11.5703125" style="2" customWidth="1"/>
    <col min="14091" max="14338" width="9.140625" style="2"/>
    <col min="14339" max="14340" width="14.28515625" style="2" customWidth="1"/>
    <col min="14341" max="14341" width="20.7109375" style="2" customWidth="1"/>
    <col min="14342" max="14342" width="50.7109375" style="2" customWidth="1"/>
    <col min="14343" max="14343" width="18.42578125" style="2" customWidth="1"/>
    <col min="14344" max="14344" width="14.28515625" style="2" customWidth="1"/>
    <col min="14345" max="14345" width="28.5703125" style="2" customWidth="1"/>
    <col min="14346" max="14346" width="11.5703125" style="2" customWidth="1"/>
    <col min="14347" max="14594" width="9.140625" style="2"/>
    <col min="14595" max="14596" width="14.28515625" style="2" customWidth="1"/>
    <col min="14597" max="14597" width="20.7109375" style="2" customWidth="1"/>
    <col min="14598" max="14598" width="50.7109375" style="2" customWidth="1"/>
    <col min="14599" max="14599" width="18.42578125" style="2" customWidth="1"/>
    <col min="14600" max="14600" width="14.28515625" style="2" customWidth="1"/>
    <col min="14601" max="14601" width="28.5703125" style="2" customWidth="1"/>
    <col min="14602" max="14602" width="11.5703125" style="2" customWidth="1"/>
    <col min="14603" max="14850" width="9.140625" style="2"/>
    <col min="14851" max="14852" width="14.28515625" style="2" customWidth="1"/>
    <col min="14853" max="14853" width="20.7109375" style="2" customWidth="1"/>
    <col min="14854" max="14854" width="50.7109375" style="2" customWidth="1"/>
    <col min="14855" max="14855" width="18.42578125" style="2" customWidth="1"/>
    <col min="14856" max="14856" width="14.28515625" style="2" customWidth="1"/>
    <col min="14857" max="14857" width="28.5703125" style="2" customWidth="1"/>
    <col min="14858" max="14858" width="11.5703125" style="2" customWidth="1"/>
    <col min="14859" max="15106" width="9.140625" style="2"/>
    <col min="15107" max="15108" width="14.28515625" style="2" customWidth="1"/>
    <col min="15109" max="15109" width="20.7109375" style="2" customWidth="1"/>
    <col min="15110" max="15110" width="50.7109375" style="2" customWidth="1"/>
    <col min="15111" max="15111" width="18.42578125" style="2" customWidth="1"/>
    <col min="15112" max="15112" width="14.28515625" style="2" customWidth="1"/>
    <col min="15113" max="15113" width="28.5703125" style="2" customWidth="1"/>
    <col min="15114" max="15114" width="11.5703125" style="2" customWidth="1"/>
    <col min="15115" max="15362" width="9.140625" style="2"/>
    <col min="15363" max="15364" width="14.28515625" style="2" customWidth="1"/>
    <col min="15365" max="15365" width="20.7109375" style="2" customWidth="1"/>
    <col min="15366" max="15366" width="50.7109375" style="2" customWidth="1"/>
    <col min="15367" max="15367" width="18.42578125" style="2" customWidth="1"/>
    <col min="15368" max="15368" width="14.28515625" style="2" customWidth="1"/>
    <col min="15369" max="15369" width="28.5703125" style="2" customWidth="1"/>
    <col min="15370" max="15370" width="11.5703125" style="2" customWidth="1"/>
    <col min="15371" max="15618" width="9.140625" style="2"/>
    <col min="15619" max="15620" width="14.28515625" style="2" customWidth="1"/>
    <col min="15621" max="15621" width="20.7109375" style="2" customWidth="1"/>
    <col min="15622" max="15622" width="50.7109375" style="2" customWidth="1"/>
    <col min="15623" max="15623" width="18.42578125" style="2" customWidth="1"/>
    <col min="15624" max="15624" width="14.28515625" style="2" customWidth="1"/>
    <col min="15625" max="15625" width="28.5703125" style="2" customWidth="1"/>
    <col min="15626" max="15626" width="11.5703125" style="2" customWidth="1"/>
    <col min="15627" max="15874" width="9.140625" style="2"/>
    <col min="15875" max="15876" width="14.28515625" style="2" customWidth="1"/>
    <col min="15877" max="15877" width="20.7109375" style="2" customWidth="1"/>
    <col min="15878" max="15878" width="50.7109375" style="2" customWidth="1"/>
    <col min="15879" max="15879" width="18.42578125" style="2" customWidth="1"/>
    <col min="15880" max="15880" width="14.28515625" style="2" customWidth="1"/>
    <col min="15881" max="15881" width="28.5703125" style="2" customWidth="1"/>
    <col min="15882" max="15882" width="11.5703125" style="2" customWidth="1"/>
    <col min="15883" max="16130" width="9.140625" style="2"/>
    <col min="16131" max="16132" width="14.28515625" style="2" customWidth="1"/>
    <col min="16133" max="16133" width="20.7109375" style="2" customWidth="1"/>
    <col min="16134" max="16134" width="50.7109375" style="2" customWidth="1"/>
    <col min="16135" max="16135" width="18.42578125" style="2" customWidth="1"/>
    <col min="16136" max="16136" width="14.28515625" style="2" customWidth="1"/>
    <col min="16137" max="16137" width="28.5703125" style="2" customWidth="1"/>
    <col min="16138" max="16138" width="11.5703125" style="2" customWidth="1"/>
    <col min="16139" max="16384" width="9.140625" style="2"/>
  </cols>
  <sheetData>
    <row r="1" spans="1:7" ht="27" customHeight="1" thickBot="1">
      <c r="A1" s="575" t="s">
        <v>171</v>
      </c>
      <c r="B1" s="575" t="s">
        <v>172</v>
      </c>
      <c r="C1" s="576" t="s">
        <v>215</v>
      </c>
      <c r="D1" s="576" t="s">
        <v>216</v>
      </c>
      <c r="E1" s="576" t="s">
        <v>217</v>
      </c>
      <c r="F1" s="576" t="s">
        <v>218</v>
      </c>
      <c r="G1" s="576" t="s">
        <v>208</v>
      </c>
    </row>
    <row r="2" spans="1:7" ht="16.5" thickBot="1">
      <c r="A2" s="577" t="s">
        <v>520</v>
      </c>
      <c r="B2" s="578" t="s">
        <v>519</v>
      </c>
      <c r="C2" s="579" t="s">
        <v>520</v>
      </c>
      <c r="D2" s="580" t="s">
        <v>659</v>
      </c>
      <c r="E2" s="581" t="s">
        <v>660</v>
      </c>
      <c r="F2" s="582" t="s">
        <v>913</v>
      </c>
      <c r="G2" s="583">
        <v>1684.63</v>
      </c>
    </row>
    <row r="3" spans="1:7" ht="15.75">
      <c r="A3" s="568"/>
      <c r="B3" s="569"/>
      <c r="C3" s="570"/>
      <c r="D3" s="571"/>
      <c r="E3" s="572"/>
      <c r="F3" s="573"/>
      <c r="G3" s="574">
        <v>0</v>
      </c>
    </row>
    <row r="4" spans="1:7" ht="15.75">
      <c r="A4" s="169"/>
      <c r="B4" s="170"/>
      <c r="C4" s="101"/>
      <c r="D4" s="105"/>
      <c r="E4" s="103"/>
      <c r="F4" s="104"/>
      <c r="G4" s="174">
        <v>0</v>
      </c>
    </row>
    <row r="5" spans="1:7" ht="15.75">
      <c r="A5" s="169"/>
      <c r="B5" s="170"/>
      <c r="C5" s="101"/>
      <c r="D5" s="102"/>
      <c r="E5" s="103"/>
      <c r="F5" s="104"/>
      <c r="G5" s="174">
        <v>0</v>
      </c>
    </row>
    <row r="6" spans="1:7" ht="15.75">
      <c r="A6" s="169"/>
      <c r="B6" s="170"/>
      <c r="C6" s="101"/>
      <c r="D6" s="102"/>
      <c r="E6" s="103"/>
      <c r="F6" s="104"/>
      <c r="G6" s="174">
        <v>0</v>
      </c>
    </row>
    <row r="7" spans="1:7" ht="15.75">
      <c r="A7" s="169"/>
      <c r="B7" s="170"/>
      <c r="C7" s="101"/>
      <c r="D7" s="102"/>
      <c r="E7" s="103"/>
      <c r="F7" s="104"/>
      <c r="G7" s="174">
        <v>0</v>
      </c>
    </row>
    <row r="8" spans="1:7" ht="15.75">
      <c r="A8" s="169"/>
      <c r="B8" s="170"/>
      <c r="C8" s="101"/>
      <c r="D8" s="102"/>
      <c r="E8" s="103"/>
      <c r="F8" s="104"/>
      <c r="G8" s="174">
        <v>0</v>
      </c>
    </row>
    <row r="9" spans="1:7" s="1" customFormat="1"/>
    <row r="10" spans="1:7" s="1" customFormat="1"/>
    <row r="11" spans="1:7" s="1" customFormat="1"/>
    <row r="12" spans="1:7" s="1" customFormat="1"/>
    <row r="13" spans="1:7" s="1" customFormat="1"/>
    <row r="14" spans="1:7" s="1" customFormat="1"/>
    <row r="15" spans="1:7" s="1" customFormat="1"/>
    <row r="16" spans="1:7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pans="2:2" s="1" customFormat="1"/>
    <row r="34" spans="2:2" s="1" customFormat="1"/>
    <row r="35" spans="2:2" s="1" customFormat="1"/>
    <row r="36" spans="2:2" s="1" customFormat="1"/>
    <row r="37" spans="2:2" s="1" customFormat="1"/>
    <row r="38" spans="2:2" s="1" customFormat="1"/>
    <row r="39" spans="2:2" s="1" customFormat="1"/>
    <row r="40" spans="2:2" s="1" customFormat="1"/>
    <row r="41" spans="2:2" s="1" customFormat="1"/>
    <row r="42" spans="2:2" s="1" customFormat="1"/>
    <row r="43" spans="2:2" s="1" customFormat="1"/>
    <row r="44" spans="2:2" s="1" customFormat="1"/>
    <row r="45" spans="2:2" s="1" customFormat="1">
      <c r="B45" s="448" t="s">
        <v>658</v>
      </c>
    </row>
    <row r="46" spans="2:2" s="1" customFormat="1"/>
    <row r="47" spans="2:2" s="1" customFormat="1"/>
    <row r="48" spans="2:2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</sheetData>
  <protectedRanges>
    <protectedRange sqref="C3:F8" name="Intervalo2_1"/>
    <protectedRange sqref="B3:B8" name="Intervalo2"/>
    <protectedRange sqref="A3:A8" name="Intervalo2_2"/>
    <protectedRange sqref="D2:F2" name="Intervalo2_1_1"/>
  </protectedRanges>
  <customSheetViews>
    <customSheetView guid="{4D67ECEB-8567-46A4-915F-4BBFDD1E02FC}" scale="70">
      <selection sqref="A1:G8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45" orientation="landscape" horizontalDpi="4294967294" verticalDpi="4294967294" r:id="rId1"/>
    </customSheetView>
  </customSheetView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9" orientation="landscape" horizontalDpi="300" verticalDpi="300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6"/>
  <sheetViews>
    <sheetView topLeftCell="D1" zoomScale="80" zoomScaleNormal="80" workbookViewId="0">
      <selection sqref="A1:I13"/>
    </sheetView>
  </sheetViews>
  <sheetFormatPr defaultRowHeight="15"/>
  <cols>
    <col min="1" max="1" width="20.140625" customWidth="1"/>
    <col min="2" max="2" width="52" customWidth="1"/>
    <col min="3" max="3" width="19" customWidth="1"/>
    <col min="4" max="4" width="58.85546875" customWidth="1"/>
    <col min="5" max="5" width="61.28515625" customWidth="1"/>
    <col min="6" max="6" width="14.5703125" customWidth="1"/>
    <col min="7" max="7" width="12.42578125" bestFit="1" customWidth="1"/>
    <col min="8" max="8" width="12.42578125" customWidth="1"/>
    <col min="9" max="9" width="92" bestFit="1" customWidth="1"/>
  </cols>
  <sheetData>
    <row r="1" spans="1:10" ht="32.25" thickBot="1">
      <c r="A1" s="703" t="s">
        <v>171</v>
      </c>
      <c r="B1" s="703" t="s">
        <v>172</v>
      </c>
      <c r="C1" s="704" t="s">
        <v>219</v>
      </c>
      <c r="D1" s="704" t="s">
        <v>220</v>
      </c>
      <c r="E1" s="704" t="s">
        <v>221</v>
      </c>
      <c r="F1" s="704" t="s">
        <v>222</v>
      </c>
      <c r="G1" s="704" t="s">
        <v>223</v>
      </c>
      <c r="H1" s="590" t="s">
        <v>224</v>
      </c>
      <c r="I1" s="704" t="s">
        <v>225</v>
      </c>
    </row>
    <row r="2" spans="1:10">
      <c r="A2" s="702" t="s">
        <v>520</v>
      </c>
      <c r="B2" s="676" t="s">
        <v>518</v>
      </c>
      <c r="C2" s="685" t="s">
        <v>549</v>
      </c>
      <c r="D2" s="705" t="s">
        <v>525</v>
      </c>
      <c r="E2" s="679" t="s">
        <v>526</v>
      </c>
      <c r="F2" s="706">
        <v>45018</v>
      </c>
      <c r="G2" s="707">
        <v>45384</v>
      </c>
      <c r="H2" s="682">
        <v>0</v>
      </c>
      <c r="I2" s="708" t="s">
        <v>527</v>
      </c>
      <c r="J2" s="2"/>
    </row>
    <row r="3" spans="1:10">
      <c r="A3" s="585" t="s">
        <v>520</v>
      </c>
      <c r="B3" s="684" t="s">
        <v>518</v>
      </c>
      <c r="C3" s="453" t="s">
        <v>662</v>
      </c>
      <c r="D3" s="440" t="s">
        <v>528</v>
      </c>
      <c r="E3" s="443" t="s">
        <v>529</v>
      </c>
      <c r="F3" s="680">
        <v>45018</v>
      </c>
      <c r="G3" s="681">
        <v>45384</v>
      </c>
      <c r="H3" s="451">
        <v>0</v>
      </c>
      <c r="I3" s="687" t="s">
        <v>530</v>
      </c>
    </row>
    <row r="4" spans="1:10">
      <c r="A4" s="585" t="s">
        <v>520</v>
      </c>
      <c r="B4" s="684" t="s">
        <v>518</v>
      </c>
      <c r="C4" s="444" t="s">
        <v>523</v>
      </c>
      <c r="D4" s="440" t="s">
        <v>531</v>
      </c>
      <c r="E4" s="445" t="s">
        <v>532</v>
      </c>
      <c r="F4" s="680">
        <v>45018</v>
      </c>
      <c r="G4" s="681">
        <v>45384</v>
      </c>
      <c r="H4" s="451">
        <v>450</v>
      </c>
      <c r="I4" s="688" t="s">
        <v>533</v>
      </c>
    </row>
    <row r="5" spans="1:10">
      <c r="A5" s="585" t="s">
        <v>520</v>
      </c>
      <c r="B5" s="684" t="s">
        <v>518</v>
      </c>
      <c r="C5" s="444" t="s">
        <v>666</v>
      </c>
      <c r="D5" s="440" t="s">
        <v>534</v>
      </c>
      <c r="E5" s="445" t="s">
        <v>535</v>
      </c>
      <c r="F5" s="680">
        <v>45018</v>
      </c>
      <c r="G5" s="681">
        <v>45384</v>
      </c>
      <c r="H5" s="451">
        <v>13000</v>
      </c>
      <c r="I5" s="688" t="s">
        <v>536</v>
      </c>
      <c r="J5" s="2"/>
    </row>
    <row r="6" spans="1:10">
      <c r="A6" s="585" t="s">
        <v>520</v>
      </c>
      <c r="B6" s="684" t="s">
        <v>518</v>
      </c>
      <c r="C6" s="444" t="s">
        <v>551</v>
      </c>
      <c r="D6" s="440" t="s">
        <v>537</v>
      </c>
      <c r="E6" s="445" t="s">
        <v>538</v>
      </c>
      <c r="F6" s="680">
        <v>45039</v>
      </c>
      <c r="G6" s="681">
        <v>45405</v>
      </c>
      <c r="H6" s="451">
        <v>0</v>
      </c>
      <c r="I6" s="688" t="s">
        <v>539</v>
      </c>
      <c r="J6" s="2"/>
    </row>
    <row r="7" spans="1:10">
      <c r="A7" s="585" t="s">
        <v>520</v>
      </c>
      <c r="B7" s="684" t="s">
        <v>518</v>
      </c>
      <c r="C7" s="446" t="s">
        <v>524</v>
      </c>
      <c r="D7" s="440" t="s">
        <v>540</v>
      </c>
      <c r="E7" s="441" t="s">
        <v>541</v>
      </c>
      <c r="F7" s="427" t="s">
        <v>926</v>
      </c>
      <c r="G7" s="428" t="s">
        <v>928</v>
      </c>
      <c r="H7" s="451">
        <v>1555.88</v>
      </c>
      <c r="I7" s="686" t="s">
        <v>542</v>
      </c>
    </row>
    <row r="8" spans="1:10">
      <c r="A8" s="585" t="s">
        <v>520</v>
      </c>
      <c r="B8" s="684" t="s">
        <v>518</v>
      </c>
      <c r="C8" s="418" t="s">
        <v>667</v>
      </c>
      <c r="D8" s="447" t="s">
        <v>543</v>
      </c>
      <c r="E8" s="441" t="s">
        <v>544</v>
      </c>
      <c r="F8" s="429">
        <v>45018</v>
      </c>
      <c r="G8" s="442">
        <v>45384</v>
      </c>
      <c r="H8" s="451">
        <v>0</v>
      </c>
      <c r="I8" s="686" t="s">
        <v>545</v>
      </c>
      <c r="J8" s="2"/>
    </row>
    <row r="9" spans="1:10">
      <c r="A9" s="585" t="s">
        <v>520</v>
      </c>
      <c r="B9" s="684" t="s">
        <v>518</v>
      </c>
      <c r="C9" s="418" t="s">
        <v>665</v>
      </c>
      <c r="D9" s="447" t="s">
        <v>546</v>
      </c>
      <c r="E9" s="441" t="s">
        <v>547</v>
      </c>
      <c r="F9" s="427" t="s">
        <v>933</v>
      </c>
      <c r="G9" s="442">
        <v>45383</v>
      </c>
      <c r="H9" s="451">
        <v>7000</v>
      </c>
      <c r="I9" s="686" t="s">
        <v>548</v>
      </c>
      <c r="J9" s="2"/>
    </row>
    <row r="10" spans="1:10">
      <c r="A10" s="585" t="s">
        <v>520</v>
      </c>
      <c r="B10" s="684" t="s">
        <v>518</v>
      </c>
      <c r="C10" s="689" t="s">
        <v>664</v>
      </c>
      <c r="D10" s="690" t="s">
        <v>654</v>
      </c>
      <c r="E10" s="441" t="s">
        <v>655</v>
      </c>
      <c r="F10" s="691">
        <v>44652</v>
      </c>
      <c r="G10" s="663" t="s">
        <v>934</v>
      </c>
      <c r="H10" s="452">
        <v>5000</v>
      </c>
      <c r="I10" s="688" t="s">
        <v>947</v>
      </c>
    </row>
    <row r="11" spans="1:10">
      <c r="A11" s="585" t="s">
        <v>520</v>
      </c>
      <c r="B11" s="684" t="s">
        <v>518</v>
      </c>
      <c r="C11" s="692" t="s">
        <v>651</v>
      </c>
      <c r="D11" s="447" t="s">
        <v>656</v>
      </c>
      <c r="E11" s="441" t="s">
        <v>657</v>
      </c>
      <c r="F11" s="691">
        <v>44727</v>
      </c>
      <c r="G11" s="442">
        <v>45092</v>
      </c>
      <c r="H11" s="452">
        <v>1500</v>
      </c>
      <c r="I11" s="686" t="s">
        <v>663</v>
      </c>
      <c r="J11" s="2"/>
    </row>
    <row r="12" spans="1:10" ht="15.75">
      <c r="A12" s="585" t="s">
        <v>520</v>
      </c>
      <c r="B12" s="684" t="s">
        <v>518</v>
      </c>
      <c r="C12" s="444" t="s">
        <v>661</v>
      </c>
      <c r="D12" s="447" t="s">
        <v>670</v>
      </c>
      <c r="E12" s="441" t="s">
        <v>669</v>
      </c>
      <c r="F12" s="427" t="s">
        <v>926</v>
      </c>
      <c r="G12" s="693">
        <v>45383</v>
      </c>
      <c r="H12" s="450">
        <v>1205</v>
      </c>
      <c r="I12" s="694" t="s">
        <v>668</v>
      </c>
      <c r="J12" s="2"/>
    </row>
    <row r="13" spans="1:10" ht="15.75" thickBot="1">
      <c r="A13" s="587" t="s">
        <v>520</v>
      </c>
      <c r="B13" s="695" t="s">
        <v>518</v>
      </c>
      <c r="C13" s="696">
        <v>331788002405</v>
      </c>
      <c r="D13" s="697" t="s">
        <v>930</v>
      </c>
      <c r="E13" s="588" t="s">
        <v>931</v>
      </c>
      <c r="F13" s="698" t="s">
        <v>932</v>
      </c>
      <c r="G13" s="699">
        <v>45246</v>
      </c>
      <c r="H13" s="700">
        <v>506.12</v>
      </c>
      <c r="I13" s="701" t="s">
        <v>948</v>
      </c>
      <c r="J13" s="2"/>
    </row>
    <row r="14" spans="1:10">
      <c r="A14" s="675"/>
      <c r="B14" s="676"/>
      <c r="C14" s="677"/>
      <c r="D14" s="678"/>
      <c r="E14" s="679"/>
      <c r="F14" s="680"/>
      <c r="G14" s="681"/>
      <c r="H14" s="682"/>
      <c r="I14" s="683"/>
      <c r="J14" s="2"/>
    </row>
    <row r="15" spans="1:10" ht="15.75">
      <c r="A15" s="211"/>
      <c r="B15" s="222"/>
      <c r="C15" s="454"/>
      <c r="D15" s="231"/>
      <c r="E15" s="224"/>
      <c r="F15" s="230"/>
      <c r="G15" s="222"/>
      <c r="H15" s="413"/>
      <c r="I15" s="225"/>
      <c r="J15" s="2"/>
    </row>
    <row r="16" spans="1:10" ht="15.75">
      <c r="A16" s="211"/>
      <c r="B16" s="222"/>
      <c r="C16" s="455"/>
      <c r="D16" s="231"/>
      <c r="E16" s="227"/>
      <c r="F16" s="228"/>
      <c r="G16" s="222"/>
      <c r="H16" s="413"/>
      <c r="I16" s="229"/>
    </row>
    <row r="17" spans="1:10" ht="15.75">
      <c r="A17" s="211"/>
      <c r="B17" s="222"/>
      <c r="C17" s="213"/>
      <c r="D17" s="231"/>
      <c r="E17" s="224"/>
      <c r="F17" s="230"/>
      <c r="G17" s="222"/>
      <c r="H17" s="413"/>
      <c r="I17" s="225"/>
    </row>
    <row r="18" spans="1:10" ht="15.75">
      <c r="A18" s="211"/>
      <c r="B18" s="222"/>
      <c r="C18" s="454"/>
      <c r="D18" s="231"/>
      <c r="E18" s="224"/>
      <c r="F18" s="230"/>
      <c r="G18" s="222"/>
      <c r="H18" s="413"/>
      <c r="I18" s="225"/>
      <c r="J18" s="2"/>
    </row>
    <row r="19" spans="1:10" ht="15.75">
      <c r="A19" s="211"/>
      <c r="B19" s="222"/>
      <c r="C19" s="454"/>
      <c r="D19" s="231"/>
      <c r="E19" s="224"/>
      <c r="F19" s="230"/>
      <c r="G19" s="222"/>
      <c r="H19" s="413"/>
      <c r="I19" s="225"/>
      <c r="J19" s="2"/>
    </row>
    <row r="20" spans="1:10" ht="15.75">
      <c r="A20" s="211"/>
      <c r="B20" s="222"/>
      <c r="C20" s="454"/>
      <c r="D20" s="231"/>
      <c r="E20" s="224"/>
      <c r="F20" s="230"/>
      <c r="G20" s="222"/>
      <c r="H20" s="413"/>
      <c r="I20" s="225"/>
      <c r="J20" s="2"/>
    </row>
    <row r="21" spans="1:10" ht="15.75">
      <c r="A21" s="211"/>
      <c r="B21" s="222"/>
      <c r="C21" s="213"/>
      <c r="D21" s="223"/>
      <c r="E21" s="227"/>
      <c r="F21" s="228"/>
      <c r="G21" s="222"/>
      <c r="H21" s="413"/>
      <c r="I21" s="229"/>
    </row>
    <row r="22" spans="1:10" ht="15.75">
      <c r="A22" s="211"/>
      <c r="B22" s="222"/>
      <c r="C22" s="213"/>
      <c r="D22" s="223"/>
      <c r="E22" s="227"/>
      <c r="F22" s="228"/>
      <c r="G22" s="222"/>
      <c r="H22" s="413"/>
      <c r="I22" s="229"/>
    </row>
    <row r="23" spans="1:10" ht="15.75">
      <c r="A23" s="211"/>
      <c r="B23" s="222"/>
      <c r="C23" s="213"/>
      <c r="D23" s="223"/>
      <c r="E23" s="227"/>
      <c r="F23" s="228"/>
      <c r="G23" s="222"/>
      <c r="H23" s="413"/>
      <c r="I23" s="229"/>
      <c r="J23" s="2"/>
    </row>
    <row r="24" spans="1:10" ht="15.75">
      <c r="A24" s="211"/>
      <c r="B24" s="222"/>
      <c r="C24" s="213"/>
      <c r="D24" s="223"/>
      <c r="E24" s="227"/>
      <c r="F24" s="228"/>
      <c r="G24" s="222"/>
      <c r="H24" s="413"/>
      <c r="I24" s="229"/>
    </row>
    <row r="25" spans="1:10" ht="15.75">
      <c r="A25" s="211"/>
      <c r="B25" s="222"/>
      <c r="C25" s="213"/>
      <c r="D25" s="223"/>
      <c r="E25" s="227"/>
      <c r="F25" s="228"/>
      <c r="G25" s="222"/>
      <c r="H25" s="413"/>
      <c r="I25" s="229"/>
    </row>
    <row r="26" spans="1:10" ht="15.75">
      <c r="A26" s="211"/>
      <c r="B26" s="222"/>
      <c r="C26" s="213"/>
      <c r="D26" s="223"/>
      <c r="E26" s="227"/>
      <c r="F26" s="228"/>
      <c r="G26" s="222"/>
      <c r="H26" s="413"/>
      <c r="I26" s="229"/>
    </row>
    <row r="27" spans="1:10" ht="15.75">
      <c r="A27" s="211"/>
      <c r="B27" s="222"/>
      <c r="C27" s="213"/>
      <c r="D27" s="223"/>
      <c r="E27" s="227"/>
      <c r="F27" s="233"/>
      <c r="G27" s="222"/>
      <c r="H27" s="413"/>
      <c r="I27" s="229"/>
      <c r="J27" s="2"/>
    </row>
    <row r="28" spans="1:10" ht="15.75">
      <c r="A28" s="211"/>
      <c r="B28" s="222"/>
      <c r="C28" s="213"/>
      <c r="D28" s="223"/>
      <c r="E28" s="227"/>
      <c r="F28" s="228"/>
      <c r="G28" s="222"/>
      <c r="H28" s="413"/>
      <c r="I28" s="229"/>
      <c r="J28" s="2"/>
    </row>
    <row r="29" spans="1:10" ht="15.75">
      <c r="A29" s="211"/>
      <c r="B29" s="222"/>
      <c r="C29" s="213"/>
      <c r="D29" s="223"/>
      <c r="E29" s="227"/>
      <c r="F29" s="228"/>
      <c r="G29" s="234"/>
      <c r="H29" s="413"/>
      <c r="I29" s="235"/>
    </row>
    <row r="30" spans="1:10" ht="15.75">
      <c r="A30" s="211"/>
      <c r="B30" s="222"/>
      <c r="C30" s="213"/>
      <c r="D30" s="223"/>
      <c r="E30" s="227"/>
      <c r="F30" s="228"/>
      <c r="G30" s="222"/>
      <c r="H30" s="413"/>
      <c r="I30" s="229"/>
    </row>
    <row r="31" spans="1:10" ht="15.75">
      <c r="A31" s="211"/>
      <c r="B31" s="222"/>
      <c r="C31" s="213"/>
      <c r="D31" s="223"/>
      <c r="E31" s="227"/>
      <c r="F31" s="236"/>
      <c r="G31" s="222"/>
      <c r="H31" s="413"/>
      <c r="I31" s="229"/>
      <c r="J31" s="2"/>
    </row>
    <row r="32" spans="1:10" ht="15.75">
      <c r="A32" s="211"/>
      <c r="B32" s="222"/>
      <c r="C32" s="213"/>
      <c r="D32" s="223"/>
      <c r="E32" s="227"/>
      <c r="F32" s="228"/>
      <c r="G32" s="234"/>
      <c r="H32" s="413"/>
      <c r="I32" s="237"/>
    </row>
    <row r="33" spans="1:10" ht="15.75">
      <c r="A33" s="211"/>
      <c r="B33" s="222"/>
      <c r="C33" s="213"/>
      <c r="D33" s="223"/>
      <c r="E33" s="227"/>
      <c r="F33" s="236"/>
      <c r="G33" s="222"/>
      <c r="H33" s="413"/>
      <c r="I33" s="229"/>
      <c r="J33" s="2"/>
    </row>
    <row r="34" spans="1:10" ht="15.75">
      <c r="A34" s="211"/>
      <c r="B34" s="238"/>
      <c r="C34" s="456"/>
      <c r="D34" s="231"/>
      <c r="E34" s="239"/>
      <c r="F34" s="240"/>
      <c r="G34" s="241"/>
      <c r="H34" s="413"/>
      <c r="I34" s="242"/>
      <c r="J34" s="2"/>
    </row>
    <row r="35" spans="1:10" ht="15.75">
      <c r="A35" s="211"/>
      <c r="B35" s="222"/>
      <c r="C35" s="457"/>
      <c r="D35" s="232"/>
      <c r="E35" s="243"/>
      <c r="F35" s="228"/>
      <c r="G35" s="244"/>
      <c r="H35" s="413"/>
      <c r="I35" s="245"/>
    </row>
    <row r="36" spans="1:10" ht="15.75">
      <c r="A36" s="211"/>
      <c r="B36" s="222"/>
      <c r="C36" s="457"/>
      <c r="D36" s="232"/>
      <c r="E36" s="227"/>
      <c r="F36" s="228"/>
      <c r="G36" s="246"/>
      <c r="H36" s="413"/>
      <c r="I36" s="247"/>
    </row>
    <row r="37" spans="1:10" ht="15.75">
      <c r="A37" s="211"/>
      <c r="B37" s="222"/>
      <c r="C37" s="213"/>
      <c r="D37" s="223"/>
      <c r="E37" s="227"/>
      <c r="F37" s="228"/>
      <c r="G37" s="222"/>
      <c r="H37" s="413"/>
      <c r="I37" s="229"/>
    </row>
    <row r="38" spans="1:10" ht="15.75">
      <c r="A38" s="211"/>
      <c r="B38" s="222"/>
      <c r="C38" s="213"/>
      <c r="D38" s="223"/>
      <c r="E38" s="227"/>
      <c r="F38" s="228"/>
      <c r="G38" s="222"/>
      <c r="H38" s="413"/>
      <c r="I38" s="229"/>
    </row>
    <row r="39" spans="1:10" ht="15.75">
      <c r="A39" s="211"/>
      <c r="B39" s="222"/>
      <c r="C39" s="213"/>
      <c r="D39" s="223"/>
      <c r="E39" s="227"/>
      <c r="F39" s="228"/>
      <c r="G39" s="222"/>
      <c r="H39" s="413"/>
      <c r="I39" s="225"/>
    </row>
    <row r="40" spans="1:10" ht="15.75">
      <c r="A40" s="211"/>
      <c r="B40" s="222"/>
      <c r="C40" s="213"/>
      <c r="D40" s="223"/>
      <c r="E40" s="227"/>
      <c r="F40" s="228"/>
      <c r="G40" s="222"/>
      <c r="H40" s="413"/>
      <c r="I40" s="229"/>
    </row>
    <row r="41" spans="1:10" ht="15.75">
      <c r="A41" s="211"/>
      <c r="B41" s="212"/>
      <c r="C41" s="454"/>
      <c r="D41" s="223"/>
      <c r="E41" s="226"/>
      <c r="F41" s="248"/>
      <c r="G41" s="212"/>
      <c r="H41" s="413"/>
      <c r="I41" s="249"/>
    </row>
    <row r="42" spans="1:10" ht="15.75">
      <c r="A42" s="211"/>
      <c r="B42" s="222"/>
      <c r="C42" s="213"/>
      <c r="D42" s="223"/>
      <c r="E42" s="227"/>
      <c r="F42" s="228"/>
      <c r="G42" s="222"/>
      <c r="H42" s="413"/>
      <c r="I42" s="229"/>
    </row>
    <row r="43" spans="1:10" ht="15.75">
      <c r="A43" s="211"/>
      <c r="B43" s="222"/>
      <c r="C43" s="213"/>
      <c r="D43" s="250"/>
      <c r="E43" s="251"/>
      <c r="F43" s="252"/>
      <c r="G43" s="222"/>
      <c r="H43" s="413"/>
      <c r="I43" s="253"/>
    </row>
    <row r="44" spans="1:10" ht="15.75">
      <c r="A44" s="211"/>
      <c r="B44" s="222"/>
      <c r="C44" s="213"/>
      <c r="D44" s="250"/>
      <c r="E44" s="251"/>
      <c r="F44" s="252"/>
      <c r="G44" s="222"/>
      <c r="H44" s="174"/>
      <c r="I44" s="254"/>
    </row>
    <row r="45" spans="1:10" ht="15.75">
      <c r="A45" s="211"/>
      <c r="B45" s="222"/>
      <c r="C45" s="213"/>
      <c r="D45" s="250"/>
      <c r="E45" s="251"/>
      <c r="F45" s="252"/>
      <c r="G45" s="213"/>
      <c r="H45" s="174"/>
      <c r="I45" s="253"/>
    </row>
    <row r="46" spans="1:10" ht="15.75">
      <c r="A46" s="211"/>
      <c r="B46" s="222"/>
      <c r="C46" s="255"/>
      <c r="D46" s="256"/>
      <c r="E46" s="257"/>
      <c r="F46" s="258"/>
      <c r="G46" s="259"/>
      <c r="H46" s="174"/>
      <c r="I46" s="260"/>
    </row>
    <row r="47" spans="1:10" ht="15.75">
      <c r="A47" s="211"/>
      <c r="B47" s="222"/>
      <c r="C47" s="261"/>
      <c r="D47" s="261"/>
      <c r="E47" s="224"/>
      <c r="F47" s="261"/>
      <c r="G47" s="262"/>
      <c r="H47" s="174"/>
      <c r="I47" s="263"/>
    </row>
    <row r="48" spans="1:10" ht="15.75">
      <c r="A48" s="211"/>
      <c r="B48" s="212"/>
      <c r="C48" s="264"/>
      <c r="D48" s="265"/>
      <c r="E48" s="266"/>
      <c r="F48" s="267"/>
      <c r="G48" s="268"/>
      <c r="H48" s="174"/>
      <c r="I48" s="269"/>
    </row>
    <row r="49" spans="1:9" ht="15.75">
      <c r="A49" s="211"/>
      <c r="B49" s="212"/>
      <c r="C49" s="213"/>
      <c r="D49" s="214"/>
      <c r="E49" s="266"/>
      <c r="F49" s="213"/>
      <c r="G49" s="216"/>
      <c r="H49" s="174"/>
      <c r="I49" s="5"/>
    </row>
    <row r="50" spans="1:9" ht="15.75">
      <c r="A50" s="211"/>
      <c r="B50" s="212"/>
      <c r="C50" s="213"/>
      <c r="D50" s="214"/>
      <c r="E50" s="215"/>
      <c r="F50" s="213"/>
      <c r="G50" s="216"/>
      <c r="H50" s="174"/>
      <c r="I50" s="5"/>
    </row>
    <row r="51" spans="1:9" ht="15.75">
      <c r="A51" s="211"/>
      <c r="B51" s="212"/>
      <c r="C51" s="458"/>
      <c r="D51" s="270"/>
      <c r="E51" s="271"/>
      <c r="F51" s="272"/>
      <c r="G51" s="218"/>
      <c r="H51" s="174"/>
      <c r="I51" s="273"/>
    </row>
    <row r="52" spans="1:9" ht="15.75">
      <c r="A52" s="211"/>
      <c r="B52" s="212"/>
      <c r="C52" s="213"/>
      <c r="D52" s="279"/>
      <c r="E52" s="271"/>
      <c r="F52" s="272"/>
      <c r="G52" s="218"/>
      <c r="H52" s="174"/>
      <c r="I52" s="273"/>
    </row>
    <row r="53" spans="1:9" ht="15.75">
      <c r="A53" s="211"/>
      <c r="B53" s="212"/>
      <c r="C53" s="213"/>
      <c r="D53" s="279"/>
      <c r="E53" s="271"/>
      <c r="F53" s="272"/>
      <c r="G53" s="218"/>
      <c r="H53" s="174"/>
      <c r="I53" s="273"/>
    </row>
    <row r="54" spans="1:9" ht="15.75">
      <c r="A54" s="211"/>
      <c r="B54" s="212"/>
      <c r="C54" s="213"/>
      <c r="D54" s="280"/>
      <c r="E54" s="271"/>
      <c r="F54" s="272"/>
      <c r="G54" s="218"/>
      <c r="H54" s="174"/>
      <c r="I54" s="208"/>
    </row>
    <row r="55" spans="1:9">
      <c r="B55" s="99"/>
    </row>
    <row r="56" spans="1:9">
      <c r="B56" s="99"/>
    </row>
    <row r="57" spans="1:9">
      <c r="B57" s="99"/>
    </row>
    <row r="58" spans="1:9">
      <c r="B58" s="99"/>
    </row>
    <row r="59" spans="1:9">
      <c r="B59" s="99"/>
    </row>
    <row r="60" spans="1:9">
      <c r="B60" s="99"/>
    </row>
    <row r="61" spans="1:9">
      <c r="B61" s="99"/>
    </row>
    <row r="62" spans="1:9">
      <c r="B62" s="99"/>
    </row>
    <row r="63" spans="1:9">
      <c r="B63" s="99"/>
    </row>
    <row r="64" spans="1:9">
      <c r="B64" s="99"/>
    </row>
    <row r="65" spans="2:2">
      <c r="B65" s="99"/>
    </row>
    <row r="66" spans="2:2">
      <c r="B66" s="99"/>
    </row>
    <row r="67" spans="2:2">
      <c r="B67" s="99"/>
    </row>
    <row r="68" spans="2:2">
      <c r="B68" s="99"/>
    </row>
    <row r="69" spans="2:2">
      <c r="B69" s="99"/>
    </row>
    <row r="70" spans="2:2">
      <c r="B70" s="99"/>
    </row>
    <row r="71" spans="2:2">
      <c r="B71" s="99"/>
    </row>
    <row r="72" spans="2:2">
      <c r="B72" s="99"/>
    </row>
    <row r="73" spans="2:2">
      <c r="B73" s="99"/>
    </row>
    <row r="74" spans="2:2">
      <c r="B74" s="99"/>
    </row>
    <row r="75" spans="2:2">
      <c r="B75" s="99"/>
    </row>
    <row r="76" spans="2:2">
      <c r="B76" s="99"/>
    </row>
    <row r="77" spans="2:2">
      <c r="B77" s="99"/>
    </row>
    <row r="78" spans="2:2">
      <c r="B78" s="99"/>
    </row>
    <row r="79" spans="2:2">
      <c r="B79" s="99"/>
    </row>
    <row r="80" spans="2:2">
      <c r="B80" s="99"/>
    </row>
    <row r="81" spans="2:2">
      <c r="B81" s="99"/>
    </row>
    <row r="82" spans="2:2">
      <c r="B82" s="99"/>
    </row>
    <row r="83" spans="2:2">
      <c r="B83" s="99"/>
    </row>
    <row r="84" spans="2:2">
      <c r="B84" s="99"/>
    </row>
    <row r="85" spans="2:2">
      <c r="B85" s="99"/>
    </row>
    <row r="86" spans="2:2">
      <c r="B86" s="99"/>
    </row>
    <row r="87" spans="2:2">
      <c r="B87" s="99"/>
    </row>
    <row r="88" spans="2:2">
      <c r="B88" s="99"/>
    </row>
    <row r="89" spans="2:2">
      <c r="B89" s="99"/>
    </row>
    <row r="90" spans="2:2">
      <c r="B90" s="99"/>
    </row>
    <row r="91" spans="2:2">
      <c r="B91" s="99"/>
    </row>
    <row r="92" spans="2:2">
      <c r="B92" s="99"/>
    </row>
    <row r="93" spans="2:2">
      <c r="B93" s="99"/>
    </row>
    <row r="94" spans="2:2">
      <c r="B94" s="99"/>
    </row>
    <row r="95" spans="2:2">
      <c r="B95" s="99"/>
    </row>
    <row r="96" spans="2:2">
      <c r="B96" s="99"/>
    </row>
    <row r="97" spans="2:2">
      <c r="B97" s="99"/>
    </row>
    <row r="98" spans="2:2">
      <c r="B98" s="99"/>
    </row>
    <row r="99" spans="2:2">
      <c r="B99" s="99"/>
    </row>
    <row r="100" spans="2:2">
      <c r="B100" s="99"/>
    </row>
    <row r="101" spans="2:2">
      <c r="B101" s="99"/>
    </row>
    <row r="102" spans="2:2">
      <c r="B102" s="99"/>
    </row>
    <row r="103" spans="2:2">
      <c r="B103" s="99"/>
    </row>
    <row r="104" spans="2:2">
      <c r="B104" s="99"/>
    </row>
    <row r="105" spans="2:2">
      <c r="B105" s="99"/>
    </row>
    <row r="106" spans="2:2">
      <c r="B106" s="99"/>
    </row>
    <row r="107" spans="2:2">
      <c r="B107" s="99"/>
    </row>
    <row r="108" spans="2:2">
      <c r="B108" s="99"/>
    </row>
    <row r="109" spans="2:2">
      <c r="B109" s="99"/>
    </row>
    <row r="110" spans="2:2">
      <c r="B110" s="99"/>
    </row>
    <row r="111" spans="2:2">
      <c r="B111" s="99"/>
    </row>
    <row r="112" spans="2:2">
      <c r="B112" s="99"/>
    </row>
    <row r="113" spans="2:2">
      <c r="B113" s="99"/>
    </row>
    <row r="114" spans="2:2">
      <c r="B114" s="99"/>
    </row>
    <row r="115" spans="2:2">
      <c r="B115" s="99"/>
    </row>
    <row r="116" spans="2:2">
      <c r="B116" s="99"/>
    </row>
    <row r="117" spans="2:2">
      <c r="B117" s="99"/>
    </row>
    <row r="118" spans="2:2">
      <c r="B118" s="99"/>
    </row>
    <row r="119" spans="2:2">
      <c r="B119" s="99"/>
    </row>
    <row r="120" spans="2:2">
      <c r="B120" s="99"/>
    </row>
    <row r="121" spans="2:2">
      <c r="B121" s="99"/>
    </row>
    <row r="122" spans="2:2">
      <c r="B122" s="99"/>
    </row>
    <row r="123" spans="2:2">
      <c r="B123" s="99"/>
    </row>
    <row r="124" spans="2:2">
      <c r="B124" s="99"/>
    </row>
    <row r="125" spans="2:2">
      <c r="B125" s="99"/>
    </row>
    <row r="126" spans="2:2">
      <c r="B126" s="99"/>
    </row>
    <row r="127" spans="2:2">
      <c r="B127" s="99"/>
    </row>
    <row r="128" spans="2:2">
      <c r="B128" s="99"/>
    </row>
    <row r="129" spans="2:2">
      <c r="B129" s="99"/>
    </row>
    <row r="130" spans="2:2">
      <c r="B130" s="99"/>
    </row>
    <row r="131" spans="2:2">
      <c r="B131" s="99"/>
    </row>
    <row r="132" spans="2:2">
      <c r="B132" s="99"/>
    </row>
    <row r="133" spans="2:2">
      <c r="B133" s="99"/>
    </row>
    <row r="134" spans="2:2">
      <c r="B134" s="99"/>
    </row>
    <row r="135" spans="2:2">
      <c r="B135" s="99"/>
    </row>
    <row r="136" spans="2:2">
      <c r="B136" s="99"/>
    </row>
    <row r="137" spans="2:2">
      <c r="B137" s="99"/>
    </row>
    <row r="138" spans="2:2">
      <c r="B138" s="99"/>
    </row>
    <row r="139" spans="2:2">
      <c r="B139" s="99"/>
    </row>
    <row r="140" spans="2:2">
      <c r="B140" s="99"/>
    </row>
    <row r="141" spans="2:2">
      <c r="B141" s="99"/>
    </row>
    <row r="142" spans="2:2">
      <c r="B142" s="99"/>
    </row>
    <row r="143" spans="2:2">
      <c r="B143" s="99"/>
    </row>
    <row r="144" spans="2:2">
      <c r="B144" s="99"/>
    </row>
    <row r="145" spans="2:2">
      <c r="B145" s="99"/>
    </row>
    <row r="146" spans="2:2">
      <c r="B146" s="99"/>
    </row>
    <row r="147" spans="2:2">
      <c r="B147" s="99"/>
    </row>
    <row r="148" spans="2:2">
      <c r="B148" s="99"/>
    </row>
    <row r="149" spans="2:2">
      <c r="B149" s="99"/>
    </row>
    <row r="150" spans="2:2">
      <c r="B150" s="99"/>
    </row>
    <row r="151" spans="2:2">
      <c r="B151" s="99"/>
    </row>
    <row r="152" spans="2:2">
      <c r="B152" s="99"/>
    </row>
    <row r="153" spans="2:2">
      <c r="B153" s="99"/>
    </row>
    <row r="154" spans="2:2">
      <c r="B154" s="99"/>
    </row>
    <row r="155" spans="2:2">
      <c r="B155" s="99"/>
    </row>
    <row r="156" spans="2:2">
      <c r="B156" s="99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</sheetData>
  <protectedRanges>
    <protectedRange sqref="E47 D14:E42 D10:E12" name="Intervalo2_2_1_2_1"/>
    <protectedRange sqref="D46:E46" name="Intervalo2_2_1_1_1_1"/>
    <protectedRange sqref="D49" name="Intervalo3_1_1_1_1"/>
    <protectedRange sqref="D2:E9" name="Intervalo2_2_1_2_1_1"/>
  </protectedRanges>
  <customSheetViews>
    <customSheetView guid="{4D67ECEB-8567-46A4-915F-4BBFDD1E02FC}" scale="80">
      <selection activeCell="B19" sqref="B19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35" orientation="landscape" r:id="rId1"/>
    </customSheetView>
  </customSheetViews>
  <hyperlinks>
    <hyperlink ref="I11" r:id="rId2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0" orientation="landscape" horizontalDpi="300" verticalDpi="300" r:id="rId3"/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1"/>
  <sheetViews>
    <sheetView topLeftCell="C1" zoomScale="90" zoomScaleNormal="90" workbookViewId="0">
      <selection sqref="A1:I10"/>
    </sheetView>
  </sheetViews>
  <sheetFormatPr defaultRowHeight="15"/>
  <cols>
    <col min="1" max="1" width="15.140625" customWidth="1"/>
    <col min="2" max="2" width="46.7109375" customWidth="1"/>
    <col min="3" max="3" width="17.28515625" customWidth="1"/>
    <col min="4" max="4" width="49.140625" bestFit="1" customWidth="1"/>
    <col min="5" max="5" width="15.140625" customWidth="1"/>
    <col min="6" max="6" width="11" customWidth="1"/>
    <col min="7" max="7" width="11.7109375" customWidth="1"/>
    <col min="8" max="8" width="11" customWidth="1"/>
    <col min="9" max="9" width="82.5703125" customWidth="1"/>
  </cols>
  <sheetData>
    <row r="1" spans="1:10" ht="48" thickBot="1">
      <c r="A1" s="589" t="s">
        <v>171</v>
      </c>
      <c r="B1" s="589" t="s">
        <v>172</v>
      </c>
      <c r="C1" s="590" t="s">
        <v>226</v>
      </c>
      <c r="D1" s="590" t="s">
        <v>220</v>
      </c>
      <c r="E1" s="590" t="s">
        <v>227</v>
      </c>
      <c r="F1" s="590" t="s">
        <v>222</v>
      </c>
      <c r="G1" s="590" t="s">
        <v>228</v>
      </c>
      <c r="H1" s="590" t="s">
        <v>229</v>
      </c>
      <c r="I1" s="590" t="s">
        <v>230</v>
      </c>
    </row>
    <row r="2" spans="1:10" ht="15.75" customHeight="1">
      <c r="A2" s="721" t="s">
        <v>520</v>
      </c>
      <c r="B2" s="655" t="s">
        <v>518</v>
      </c>
      <c r="C2" s="722">
        <v>31145185000156</v>
      </c>
      <c r="D2" s="723" t="s">
        <v>525</v>
      </c>
      <c r="E2" s="724" t="s">
        <v>929</v>
      </c>
      <c r="F2" s="725">
        <v>45018</v>
      </c>
      <c r="G2" s="726" t="s">
        <v>928</v>
      </c>
      <c r="H2" s="727">
        <v>7000</v>
      </c>
      <c r="I2" s="728" t="s">
        <v>943</v>
      </c>
      <c r="J2" s="2"/>
    </row>
    <row r="3" spans="1:10" ht="15.75" customHeight="1">
      <c r="A3" s="712" t="s">
        <v>520</v>
      </c>
      <c r="B3" s="173" t="s">
        <v>518</v>
      </c>
      <c r="C3" s="660" t="s">
        <v>662</v>
      </c>
      <c r="D3" s="664" t="s">
        <v>528</v>
      </c>
      <c r="E3" s="665" t="s">
        <v>929</v>
      </c>
      <c r="F3" s="666">
        <v>45018</v>
      </c>
      <c r="G3" s="667" t="s">
        <v>928</v>
      </c>
      <c r="H3" s="659">
        <v>0</v>
      </c>
      <c r="I3" s="584" t="s">
        <v>944</v>
      </c>
      <c r="J3" s="100"/>
    </row>
    <row r="4" spans="1:10" ht="15.75" customHeight="1">
      <c r="A4" s="712" t="s">
        <v>520</v>
      </c>
      <c r="B4" s="173" t="s">
        <v>518</v>
      </c>
      <c r="C4" s="662">
        <v>31675417000188</v>
      </c>
      <c r="D4" s="664" t="s">
        <v>540</v>
      </c>
      <c r="E4" s="665" t="s">
        <v>929</v>
      </c>
      <c r="F4" s="666">
        <v>45018</v>
      </c>
      <c r="G4" s="667" t="s">
        <v>928</v>
      </c>
      <c r="H4" s="659">
        <v>1555.88</v>
      </c>
      <c r="I4" s="586" t="s">
        <v>945</v>
      </c>
      <c r="J4" s="100"/>
    </row>
    <row r="5" spans="1:10" ht="15.75" customHeight="1">
      <c r="A5" s="712" t="s">
        <v>520</v>
      </c>
      <c r="B5" s="173" t="s">
        <v>518</v>
      </c>
      <c r="C5" s="661" t="s">
        <v>661</v>
      </c>
      <c r="D5" s="664" t="s">
        <v>935</v>
      </c>
      <c r="E5" s="665" t="s">
        <v>672</v>
      </c>
      <c r="F5" s="668">
        <v>45018</v>
      </c>
      <c r="G5" s="669">
        <v>45383</v>
      </c>
      <c r="H5" s="659">
        <v>1205</v>
      </c>
      <c r="I5" s="586" t="s">
        <v>942</v>
      </c>
    </row>
    <row r="6" spans="1:10" ht="15.75" customHeight="1">
      <c r="A6" s="712" t="s">
        <v>520</v>
      </c>
      <c r="B6" s="173" t="s">
        <v>518</v>
      </c>
      <c r="C6" s="274" t="s">
        <v>523</v>
      </c>
      <c r="D6" s="664" t="s">
        <v>531</v>
      </c>
      <c r="E6" s="665" t="s">
        <v>929</v>
      </c>
      <c r="F6" s="666">
        <v>45018</v>
      </c>
      <c r="G6" s="667" t="s">
        <v>928</v>
      </c>
      <c r="H6" s="659">
        <v>450</v>
      </c>
      <c r="I6" s="586" t="s">
        <v>941</v>
      </c>
    </row>
    <row r="7" spans="1:10" ht="15.75" customHeight="1">
      <c r="A7" s="712" t="s">
        <v>520</v>
      </c>
      <c r="B7" s="173" t="s">
        <v>518</v>
      </c>
      <c r="C7" s="274" t="s">
        <v>666</v>
      </c>
      <c r="D7" s="670" t="s">
        <v>925</v>
      </c>
      <c r="E7" s="665" t="s">
        <v>672</v>
      </c>
      <c r="F7" s="668">
        <v>45018</v>
      </c>
      <c r="G7" s="669">
        <v>45384</v>
      </c>
      <c r="H7" s="659">
        <v>13000</v>
      </c>
      <c r="I7" s="586" t="s">
        <v>938</v>
      </c>
    </row>
    <row r="8" spans="1:10" ht="14.25" customHeight="1">
      <c r="A8" s="712" t="s">
        <v>520</v>
      </c>
      <c r="B8" s="173" t="s">
        <v>518</v>
      </c>
      <c r="C8" s="661" t="s">
        <v>667</v>
      </c>
      <c r="D8" s="671" t="s">
        <v>543</v>
      </c>
      <c r="E8" s="665" t="s">
        <v>672</v>
      </c>
      <c r="F8" s="666">
        <v>45018</v>
      </c>
      <c r="G8" s="672" t="s">
        <v>928</v>
      </c>
      <c r="H8" s="659">
        <v>0</v>
      </c>
      <c r="I8" s="584" t="s">
        <v>940</v>
      </c>
    </row>
    <row r="9" spans="1:10">
      <c r="A9" s="712" t="s">
        <v>520</v>
      </c>
      <c r="B9" s="173" t="s">
        <v>518</v>
      </c>
      <c r="C9" s="364">
        <v>19105205000160</v>
      </c>
      <c r="D9" s="673" t="s">
        <v>927</v>
      </c>
      <c r="E9" s="665" t="s">
        <v>672</v>
      </c>
      <c r="F9" s="674">
        <v>45039</v>
      </c>
      <c r="G9" s="666">
        <v>45405</v>
      </c>
      <c r="H9" s="659">
        <v>0</v>
      </c>
      <c r="I9" s="584" t="s">
        <v>939</v>
      </c>
    </row>
    <row r="10" spans="1:10" ht="15.75" thickBot="1">
      <c r="A10" s="713" t="s">
        <v>520</v>
      </c>
      <c r="B10" s="593" t="s">
        <v>518</v>
      </c>
      <c r="C10" s="714" t="s">
        <v>665</v>
      </c>
      <c r="D10" s="715" t="s">
        <v>936</v>
      </c>
      <c r="E10" s="716" t="s">
        <v>929</v>
      </c>
      <c r="F10" s="717">
        <v>44986</v>
      </c>
      <c r="G10" s="718" t="s">
        <v>937</v>
      </c>
      <c r="H10" s="719">
        <v>7000</v>
      </c>
      <c r="I10" s="720" t="s">
        <v>946</v>
      </c>
    </row>
    <row r="11" spans="1:10" ht="14.25" customHeight="1">
      <c r="A11" s="654"/>
      <c r="B11" s="709"/>
      <c r="C11" s="656"/>
      <c r="D11" s="710"/>
      <c r="E11" s="711"/>
      <c r="F11" s="656"/>
      <c r="G11" s="656"/>
      <c r="H11" s="658"/>
      <c r="I11" s="657"/>
    </row>
    <row r="12" spans="1:10" ht="15.75">
      <c r="A12" s="172"/>
      <c r="B12" s="275"/>
      <c r="C12" s="276"/>
      <c r="D12" s="277"/>
      <c r="E12" s="278"/>
      <c r="F12" s="276"/>
      <c r="G12" s="276"/>
      <c r="H12" s="460"/>
      <c r="I12" s="208"/>
    </row>
    <row r="13" spans="1:10" ht="15.75">
      <c r="A13" s="169"/>
      <c r="B13" s="358"/>
      <c r="C13" s="359"/>
      <c r="D13" s="360"/>
      <c r="E13" s="361"/>
      <c r="F13" s="362"/>
      <c r="G13" s="363"/>
      <c r="H13" s="460"/>
      <c r="I13" s="208"/>
    </row>
    <row r="14" spans="1:10" ht="15.75">
      <c r="A14" s="169"/>
      <c r="B14" s="358"/>
      <c r="C14" s="359"/>
      <c r="D14" s="360"/>
      <c r="E14" s="361"/>
      <c r="F14" s="362"/>
      <c r="G14" s="363"/>
      <c r="H14" s="460"/>
      <c r="I14" s="208"/>
    </row>
    <row r="15" spans="1:10" ht="15.75">
      <c r="A15" s="172"/>
      <c r="B15" s="173"/>
      <c r="C15" s="276"/>
      <c r="D15" s="209"/>
      <c r="E15" s="217"/>
      <c r="F15" s="219"/>
      <c r="G15" s="322"/>
      <c r="H15" s="460"/>
      <c r="I15" s="208"/>
    </row>
    <row r="16" spans="1:10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</sheetData>
  <protectedRanges>
    <protectedRange sqref="B15" name="Intervalo2_1"/>
    <protectedRange sqref="A15" name="Intervalo2_2_1"/>
    <protectedRange sqref="D8" name="Intervalo2_1_1_1_1_1_1_1_1"/>
    <protectedRange sqref="D7" name="Intervalo2_2_1_1_2_1_1_1_1"/>
    <protectedRange sqref="E15" name="Intervalo2_1_1_1_1_2_1_1_1"/>
    <protectedRange sqref="D9:D10 D15" name="Intervalo2_2_1_2_1"/>
    <protectedRange sqref="D2:E2 E3:E10" name="Intervalo2_2_1_2_1_1_5_1"/>
    <protectedRange sqref="D3" name="Intervalo2_2_1_2_1_1_1_1_1"/>
    <protectedRange sqref="D4" name="Intervalo2_2_1_2_1_1_2_1_1"/>
    <protectedRange sqref="D5" name="Intervalo2_2_1_2_1_1_3_1_1"/>
    <protectedRange sqref="D6" name="Intervalo2_2_1_2_1_1_4_1_1"/>
    <protectedRange sqref="I2:I3" name="Intervalo2_1_1_1_1_4_1_1_1_2"/>
  </protectedRanges>
  <customSheetViews>
    <customSheetView guid="{4D67ECEB-8567-46A4-915F-4BBFDD1E02FC}" scale="90">
      <selection activeCell="E28" sqref="E28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45" orientation="landscape" r:id="rId1"/>
    </customSheetView>
  </customSheetViews>
  <hyperlinks>
    <hyperlink ref="I9" r:id="rId2"/>
    <hyperlink ref="I10" r:id="rId3"/>
  </hyperlink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1" orientation="landscape" horizontalDpi="300" verticalDpi="300"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7:N27"/>
  <sheetViews>
    <sheetView zoomScale="90" zoomScaleNormal="90" workbookViewId="0">
      <selection activeCell="A13" sqref="A13:F13"/>
    </sheetView>
  </sheetViews>
  <sheetFormatPr defaultColWidth="9.140625" defaultRowHeight="15"/>
  <cols>
    <col min="1" max="1" width="38.42578125" style="61" customWidth="1"/>
    <col min="2" max="2" width="9.140625" style="61"/>
    <col min="3" max="14" width="15.85546875" style="61" customWidth="1"/>
    <col min="15" max="16384" width="9.140625" style="61"/>
  </cols>
  <sheetData>
    <row r="7" spans="1:14" ht="21" customHeight="1">
      <c r="A7" s="957" t="s">
        <v>0</v>
      </c>
      <c r="B7" s="957"/>
      <c r="C7" s="957"/>
      <c r="D7" s="957"/>
      <c r="E7" s="957"/>
      <c r="F7" s="957"/>
      <c r="G7" s="957"/>
      <c r="H7" s="957"/>
      <c r="I7" s="957"/>
      <c r="J7" s="957"/>
      <c r="K7" s="957"/>
      <c r="L7" s="957"/>
    </row>
    <row r="8" spans="1:14" ht="21" customHeight="1">
      <c r="A8" s="957" t="s">
        <v>1</v>
      </c>
      <c r="B8" s="957"/>
      <c r="C8" s="957"/>
      <c r="D8" s="957"/>
      <c r="E8" s="957"/>
      <c r="F8" s="957"/>
      <c r="G8" s="957"/>
      <c r="H8" s="957"/>
      <c r="I8" s="957"/>
      <c r="J8" s="957"/>
      <c r="K8" s="957"/>
      <c r="L8" s="957"/>
    </row>
    <row r="9" spans="1:14" ht="21" customHeight="1">
      <c r="A9" s="996" t="s">
        <v>4</v>
      </c>
      <c r="B9" s="996"/>
      <c r="C9" s="996"/>
      <c r="D9" s="996"/>
      <c r="E9" s="996"/>
      <c r="F9" s="996"/>
      <c r="G9" s="996"/>
      <c r="H9" s="996"/>
      <c r="I9" s="996"/>
      <c r="J9" s="996"/>
      <c r="K9" s="996"/>
      <c r="L9" s="996"/>
    </row>
    <row r="10" spans="1:14" ht="21">
      <c r="A10" s="64"/>
      <c r="B10" s="64"/>
      <c r="C10" s="65"/>
      <c r="D10" s="64"/>
      <c r="E10" s="64"/>
      <c r="F10" s="64"/>
      <c r="G10" s="64"/>
      <c r="H10" s="64"/>
      <c r="I10" s="64"/>
    </row>
    <row r="11" spans="1:14" ht="38.25" customHeight="1">
      <c r="A11" s="1016" t="s">
        <v>244</v>
      </c>
      <c r="B11" s="1016"/>
      <c r="C11" s="1016"/>
      <c r="D11" s="1016"/>
      <c r="E11" s="1016"/>
      <c r="F11" s="1016"/>
      <c r="G11" s="1016"/>
      <c r="H11" s="1016"/>
      <c r="I11" s="1016"/>
      <c r="J11" s="1016"/>
      <c r="K11" s="1016"/>
      <c r="L11" s="1016"/>
      <c r="M11" s="1017" t="s">
        <v>406</v>
      </c>
      <c r="N11" s="1017"/>
    </row>
    <row r="12" spans="1:14" ht="21" customHeight="1">
      <c r="A12" s="1011" t="s">
        <v>6</v>
      </c>
      <c r="B12" s="1011"/>
      <c r="C12" s="1011"/>
      <c r="D12" s="1011"/>
      <c r="E12" s="1011"/>
      <c r="F12" s="1011"/>
      <c r="G12" s="1011" t="s">
        <v>232</v>
      </c>
      <c r="H12" s="1011"/>
      <c r="I12" s="1011"/>
      <c r="J12" s="1011"/>
      <c r="K12" s="1011"/>
      <c r="L12" s="1011"/>
      <c r="M12" s="954" t="s">
        <v>233</v>
      </c>
      <c r="N12" s="954"/>
    </row>
    <row r="13" spans="1:14" ht="23.25" customHeight="1">
      <c r="A13" s="1012" t="s">
        <v>514</v>
      </c>
      <c r="B13" s="1013"/>
      <c r="C13" s="1013"/>
      <c r="D13" s="1013"/>
      <c r="E13" s="1013"/>
      <c r="F13" s="1014"/>
      <c r="G13" s="955" t="s">
        <v>513</v>
      </c>
      <c r="H13" s="955"/>
      <c r="I13" s="955"/>
      <c r="J13" s="955"/>
      <c r="K13" s="955"/>
      <c r="L13" s="955"/>
      <c r="M13" s="1015" t="s">
        <v>755</v>
      </c>
      <c r="N13" s="1015"/>
    </row>
    <row r="14" spans="1:14" ht="15.75">
      <c r="A14" s="66"/>
      <c r="B14" s="67"/>
      <c r="C14" s="68"/>
      <c r="D14" s="69"/>
      <c r="E14" s="69"/>
      <c r="F14" s="69"/>
      <c r="G14" s="69"/>
      <c r="H14" s="69"/>
    </row>
    <row r="15" spans="1:14">
      <c r="A15" s="66"/>
      <c r="B15" s="70"/>
      <c r="C15" s="66"/>
    </row>
    <row r="16" spans="1:14" ht="18" customHeight="1">
      <c r="A16" s="1003" t="s">
        <v>245</v>
      </c>
      <c r="B16" s="1004"/>
      <c r="C16" s="1004"/>
      <c r="D16" s="1004"/>
      <c r="E16" s="1004"/>
      <c r="F16" s="1004"/>
      <c r="G16" s="1004"/>
      <c r="H16" s="1004"/>
      <c r="I16" s="1004"/>
      <c r="J16" s="1004"/>
      <c r="K16" s="1004"/>
      <c r="L16" s="1004"/>
      <c r="M16" s="1004"/>
      <c r="N16" s="1004"/>
    </row>
    <row r="17" spans="1:14">
      <c r="A17" s="1007" t="s">
        <v>244</v>
      </c>
      <c r="B17" s="1008" t="s">
        <v>246</v>
      </c>
      <c r="C17" s="71" t="s">
        <v>247</v>
      </c>
      <c r="D17" s="71" t="s">
        <v>248</v>
      </c>
      <c r="E17" s="71" t="s">
        <v>249</v>
      </c>
      <c r="F17" s="71" t="s">
        <v>250</v>
      </c>
      <c r="G17" s="71" t="s">
        <v>251</v>
      </c>
      <c r="H17" s="71" t="s">
        <v>252</v>
      </c>
      <c r="I17" s="71" t="s">
        <v>253</v>
      </c>
      <c r="J17" s="71" t="s">
        <v>254</v>
      </c>
      <c r="K17" s="71" t="s">
        <v>255</v>
      </c>
      <c r="L17" s="71" t="s">
        <v>256</v>
      </c>
      <c r="M17" s="71" t="s">
        <v>257</v>
      </c>
      <c r="N17" s="71" t="s">
        <v>258</v>
      </c>
    </row>
    <row r="18" spans="1:14">
      <c r="A18" s="1007"/>
      <c r="B18" s="1008"/>
      <c r="C18" s="71" t="s">
        <v>259</v>
      </c>
      <c r="D18" s="71" t="s">
        <v>259</v>
      </c>
      <c r="E18" s="71" t="s">
        <v>259</v>
      </c>
      <c r="F18" s="71" t="s">
        <v>259</v>
      </c>
      <c r="G18" s="71" t="s">
        <v>259</v>
      </c>
      <c r="H18" s="71" t="s">
        <v>259</v>
      </c>
      <c r="I18" s="71" t="s">
        <v>259</v>
      </c>
      <c r="J18" s="71" t="s">
        <v>259</v>
      </c>
      <c r="K18" s="71" t="s">
        <v>259</v>
      </c>
      <c r="L18" s="71" t="s">
        <v>259</v>
      </c>
      <c r="M18" s="71" t="s">
        <v>259</v>
      </c>
      <c r="N18" s="71" t="s">
        <v>259</v>
      </c>
    </row>
    <row r="19" spans="1:14">
      <c r="A19" s="72" t="s">
        <v>260</v>
      </c>
      <c r="B19" s="1009" t="s">
        <v>261</v>
      </c>
      <c r="C19" s="73">
        <v>3</v>
      </c>
      <c r="D19" s="73">
        <v>3</v>
      </c>
      <c r="E19" s="73">
        <v>3</v>
      </c>
      <c r="F19" s="73">
        <v>4</v>
      </c>
      <c r="G19" s="73">
        <v>4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</row>
    <row r="20" spans="1:14" ht="25.5">
      <c r="A20" s="74" t="s">
        <v>262</v>
      </c>
      <c r="B20" s="1009"/>
      <c r="C20" s="204">
        <v>30</v>
      </c>
      <c r="D20" s="204">
        <v>30</v>
      </c>
      <c r="E20" s="204">
        <v>30</v>
      </c>
      <c r="F20" s="204">
        <v>30</v>
      </c>
      <c r="G20" s="204">
        <v>33</v>
      </c>
      <c r="H20" s="204">
        <v>0</v>
      </c>
      <c r="I20" s="204">
        <v>0</v>
      </c>
      <c r="J20" s="204">
        <v>0</v>
      </c>
      <c r="K20" s="204">
        <v>0</v>
      </c>
      <c r="L20" s="204">
        <v>0</v>
      </c>
      <c r="M20" s="204">
        <v>0</v>
      </c>
      <c r="N20" s="204">
        <v>0</v>
      </c>
    </row>
    <row r="21" spans="1:14">
      <c r="A21" s="72" t="s">
        <v>263</v>
      </c>
      <c r="B21" s="1009"/>
      <c r="C21" s="204">
        <v>37</v>
      </c>
      <c r="D21" s="204">
        <v>34</v>
      </c>
      <c r="E21" s="204">
        <v>34</v>
      </c>
      <c r="F21" s="204">
        <v>37</v>
      </c>
      <c r="G21" s="204">
        <v>38</v>
      </c>
      <c r="H21" s="204">
        <v>0</v>
      </c>
      <c r="I21" s="204">
        <v>0</v>
      </c>
      <c r="J21" s="204">
        <v>0</v>
      </c>
      <c r="K21" s="204">
        <v>0</v>
      </c>
      <c r="L21" s="204">
        <v>0</v>
      </c>
      <c r="M21" s="204">
        <v>0</v>
      </c>
      <c r="N21" s="204">
        <v>0</v>
      </c>
    </row>
    <row r="22" spans="1:14">
      <c r="A22" s="1005" t="s">
        <v>264</v>
      </c>
      <c r="B22" s="1005"/>
      <c r="C22" s="75">
        <f t="shared" ref="C22:N22" si="0">SUM(C19:C21)</f>
        <v>70</v>
      </c>
      <c r="D22" s="75">
        <f t="shared" si="0"/>
        <v>67</v>
      </c>
      <c r="E22" s="75">
        <f t="shared" si="0"/>
        <v>67</v>
      </c>
      <c r="F22" s="75">
        <f t="shared" si="0"/>
        <v>71</v>
      </c>
      <c r="G22" s="75">
        <f t="shared" si="0"/>
        <v>75</v>
      </c>
      <c r="H22" s="75">
        <f t="shared" si="0"/>
        <v>0</v>
      </c>
      <c r="I22" s="75">
        <f t="shared" si="0"/>
        <v>0</v>
      </c>
      <c r="J22" s="75">
        <f t="shared" si="0"/>
        <v>0</v>
      </c>
      <c r="K22" s="75">
        <f t="shared" si="0"/>
        <v>0</v>
      </c>
      <c r="L22" s="75">
        <f t="shared" si="0"/>
        <v>0</v>
      </c>
      <c r="M22" s="75">
        <f t="shared" si="0"/>
        <v>0</v>
      </c>
      <c r="N22" s="75">
        <f t="shared" si="0"/>
        <v>0</v>
      </c>
    </row>
    <row r="23" spans="1:14">
      <c r="A23" s="72" t="s">
        <v>265</v>
      </c>
      <c r="B23" s="1010" t="s">
        <v>266</v>
      </c>
      <c r="C23" s="205">
        <v>0</v>
      </c>
      <c r="D23" s="205">
        <v>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</row>
    <row r="24" spans="1:14">
      <c r="A24" s="72" t="s">
        <v>267</v>
      </c>
      <c r="B24" s="1010"/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</row>
    <row r="25" spans="1:14">
      <c r="A25" s="1005" t="s">
        <v>268</v>
      </c>
      <c r="B25" s="1005"/>
      <c r="C25" s="75">
        <f t="shared" ref="C25:N25" si="1">SUM(C23:C24)</f>
        <v>0</v>
      </c>
      <c r="D25" s="75">
        <f t="shared" si="1"/>
        <v>0</v>
      </c>
      <c r="E25" s="75">
        <f t="shared" si="1"/>
        <v>0</v>
      </c>
      <c r="F25" s="75">
        <f t="shared" si="1"/>
        <v>0</v>
      </c>
      <c r="G25" s="75">
        <f t="shared" si="1"/>
        <v>0</v>
      </c>
      <c r="H25" s="75">
        <f t="shared" si="1"/>
        <v>0</v>
      </c>
      <c r="I25" s="75">
        <f t="shared" si="1"/>
        <v>0</v>
      </c>
      <c r="J25" s="75">
        <f t="shared" si="1"/>
        <v>0</v>
      </c>
      <c r="K25" s="75">
        <f t="shared" si="1"/>
        <v>0</v>
      </c>
      <c r="L25" s="75">
        <f t="shared" si="1"/>
        <v>0</v>
      </c>
      <c r="M25" s="75">
        <f t="shared" si="1"/>
        <v>0</v>
      </c>
      <c r="N25" s="75">
        <f t="shared" si="1"/>
        <v>0</v>
      </c>
    </row>
    <row r="26" spans="1:14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</row>
    <row r="27" spans="1:14">
      <c r="A27" s="1006" t="s">
        <v>269</v>
      </c>
      <c r="B27" s="1006"/>
      <c r="C27" s="77">
        <f t="shared" ref="C27:N27" si="2">C25+C22</f>
        <v>70</v>
      </c>
      <c r="D27" s="77">
        <f t="shared" si="2"/>
        <v>67</v>
      </c>
      <c r="E27" s="77">
        <f t="shared" si="2"/>
        <v>67</v>
      </c>
      <c r="F27" s="77">
        <f t="shared" si="2"/>
        <v>71</v>
      </c>
      <c r="G27" s="77">
        <f t="shared" si="2"/>
        <v>75</v>
      </c>
      <c r="H27" s="77">
        <f t="shared" si="2"/>
        <v>0</v>
      </c>
      <c r="I27" s="77">
        <f t="shared" si="2"/>
        <v>0</v>
      </c>
      <c r="J27" s="77">
        <f t="shared" si="2"/>
        <v>0</v>
      </c>
      <c r="K27" s="77">
        <f t="shared" si="2"/>
        <v>0</v>
      </c>
      <c r="L27" s="77">
        <f t="shared" si="2"/>
        <v>0</v>
      </c>
      <c r="M27" s="77">
        <f t="shared" si="2"/>
        <v>0</v>
      </c>
      <c r="N27" s="77">
        <f t="shared" si="2"/>
        <v>0</v>
      </c>
    </row>
  </sheetData>
  <sheetProtection algorithmName="SHA-512" hashValue="VZa8PVdLrJQX91a2WtI+/5wI/BLCEpNr9Ornfhha27TEbvSAslUaH0PUBjiv3d+dhW5Eo4fb8XNjP2fwU/ILWg==" saltValue="8XkQHnMmkJl5IuLU7d3FZA==" spinCount="100000" sheet="1" objects="1" scenarios="1"/>
  <customSheetViews>
    <customSheetView guid="{4D67ECEB-8567-46A4-915F-4BBFDD1E02FC}" scale="90" topLeftCell="A10">
      <selection activeCell="H22" sqref="H22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55" orientation="landscape" r:id="rId1"/>
    </customSheetView>
  </customSheetViews>
  <mergeCells count="19">
    <mergeCell ref="A7:L7"/>
    <mergeCell ref="A8:L8"/>
    <mergeCell ref="A9:L9"/>
    <mergeCell ref="A11:L11"/>
    <mergeCell ref="M11:N11"/>
    <mergeCell ref="A12:F12"/>
    <mergeCell ref="G12:L12"/>
    <mergeCell ref="M12:N12"/>
    <mergeCell ref="A13:F13"/>
    <mergeCell ref="G13:L13"/>
    <mergeCell ref="M13:N13"/>
    <mergeCell ref="A16:N16"/>
    <mergeCell ref="A22:B22"/>
    <mergeCell ref="A25:B25"/>
    <mergeCell ref="A27:B27"/>
    <mergeCell ref="A17:A18"/>
    <mergeCell ref="B17:B18"/>
    <mergeCell ref="B19:B21"/>
    <mergeCell ref="B23:B2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5" orientation="landscape" horizontalDpi="300" verticalDpi="300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2:F35"/>
  <sheetViews>
    <sheetView showGridLines="0" topLeftCell="A11" zoomScale="89" zoomScaleNormal="89" workbookViewId="0">
      <selection activeCell="A2" sqref="A2:F34"/>
    </sheetView>
  </sheetViews>
  <sheetFormatPr defaultColWidth="9.140625" defaultRowHeight="15.75"/>
  <cols>
    <col min="1" max="1" width="26" style="15" customWidth="1"/>
    <col min="2" max="2" width="28.42578125" style="15" customWidth="1"/>
    <col min="3" max="3" width="45.7109375" style="15" customWidth="1"/>
    <col min="4" max="4" width="57.140625" style="15" customWidth="1"/>
    <col min="5" max="6" width="27.85546875" style="15" customWidth="1"/>
    <col min="7" max="16384" width="9.140625" style="15"/>
  </cols>
  <sheetData>
    <row r="2" spans="1:6" ht="18" customHeight="1">
      <c r="A2" s="1020" t="s">
        <v>0</v>
      </c>
      <c r="B2" s="1020"/>
      <c r="C2" s="1020"/>
      <c r="D2" s="1020"/>
      <c r="E2" s="1020"/>
      <c r="F2" s="1020"/>
    </row>
    <row r="3" spans="1:6" ht="15.75" customHeight="1">
      <c r="A3" s="1020" t="s">
        <v>1</v>
      </c>
      <c r="B3" s="1020"/>
      <c r="C3" s="1020"/>
      <c r="D3" s="1020"/>
      <c r="E3" s="1020"/>
      <c r="F3" s="1020"/>
    </row>
    <row r="4" spans="1:6" ht="15" customHeight="1">
      <c r="A4" s="1020" t="s">
        <v>4</v>
      </c>
      <c r="B4" s="1020"/>
      <c r="C4" s="1020"/>
      <c r="D4" s="1020"/>
      <c r="E4" s="1020"/>
      <c r="F4" s="1020"/>
    </row>
    <row r="5" spans="1:6" ht="18.75">
      <c r="A5" s="484"/>
      <c r="B5" s="484"/>
      <c r="C5" s="484"/>
      <c r="D5" s="484"/>
      <c r="E5" s="484"/>
      <c r="F5" s="484"/>
    </row>
    <row r="6" spans="1:6" ht="18.75">
      <c r="A6" s="484"/>
      <c r="B6" s="484"/>
      <c r="C6" s="484"/>
      <c r="D6" s="484"/>
      <c r="E6" s="484"/>
      <c r="F6" s="484"/>
    </row>
    <row r="7" spans="1:6" ht="61.5" customHeight="1">
      <c r="A7" s="1021" t="s">
        <v>685</v>
      </c>
      <c r="B7" s="1022"/>
      <c r="C7" s="1022"/>
      <c r="D7" s="1022"/>
      <c r="E7" s="1022"/>
      <c r="F7" s="1022"/>
    </row>
    <row r="9" spans="1:6">
      <c r="A9" s="51" t="s">
        <v>686</v>
      </c>
      <c r="B9" s="51" t="s">
        <v>687</v>
      </c>
      <c r="C9" s="51" t="s">
        <v>124</v>
      </c>
      <c r="D9" s="51" t="s">
        <v>10</v>
      </c>
      <c r="E9" s="51" t="s">
        <v>125</v>
      </c>
      <c r="F9" s="51" t="s">
        <v>126</v>
      </c>
    </row>
    <row r="10" spans="1:6" ht="20.25" customHeight="1">
      <c r="A10" s="474">
        <v>45047</v>
      </c>
      <c r="B10" s="475" t="s">
        <v>914</v>
      </c>
      <c r="C10" s="475" t="s">
        <v>915</v>
      </c>
      <c r="D10" s="475" t="s">
        <v>919</v>
      </c>
      <c r="E10" s="476">
        <v>161.30000000000001</v>
      </c>
      <c r="F10" s="476"/>
    </row>
    <row r="11" spans="1:6" ht="20.25" customHeight="1">
      <c r="A11" s="474">
        <v>45049</v>
      </c>
      <c r="B11" s="477">
        <v>423191107</v>
      </c>
      <c r="C11" s="475" t="s">
        <v>916</v>
      </c>
      <c r="D11" s="475" t="s">
        <v>920</v>
      </c>
      <c r="E11" s="489">
        <v>2445.64</v>
      </c>
      <c r="F11" s="476"/>
    </row>
    <row r="12" spans="1:6" ht="20.25" customHeight="1">
      <c r="A12" s="474">
        <v>45019</v>
      </c>
      <c r="B12" s="477"/>
      <c r="C12" s="475" t="s">
        <v>917</v>
      </c>
      <c r="D12" s="475" t="s">
        <v>921</v>
      </c>
      <c r="E12" s="476">
        <v>1462.23</v>
      </c>
      <c r="F12" s="476"/>
    </row>
    <row r="13" spans="1:6" ht="20.25" customHeight="1">
      <c r="A13" s="474">
        <v>45022</v>
      </c>
      <c r="B13" s="477">
        <v>433652</v>
      </c>
      <c r="C13" s="475" t="s">
        <v>918</v>
      </c>
      <c r="D13" s="475" t="s">
        <v>922</v>
      </c>
      <c r="E13" s="476">
        <v>1500</v>
      </c>
      <c r="F13" s="476"/>
    </row>
    <row r="14" spans="1:6" ht="20.25" customHeight="1">
      <c r="A14" s="474"/>
      <c r="B14" s="477"/>
      <c r="C14" s="475" t="s">
        <v>753</v>
      </c>
      <c r="D14" s="475" t="s">
        <v>754</v>
      </c>
      <c r="E14" s="476"/>
      <c r="F14" s="476">
        <v>38.24</v>
      </c>
    </row>
    <row r="15" spans="1:6" ht="20.25" customHeight="1">
      <c r="A15" s="474"/>
      <c r="B15" s="475"/>
      <c r="C15" s="475"/>
      <c r="D15" s="475"/>
      <c r="E15" s="476"/>
      <c r="F15" s="476"/>
    </row>
    <row r="16" spans="1:6" ht="20.25" customHeight="1">
      <c r="A16" s="474"/>
      <c r="B16" s="475"/>
      <c r="C16" s="475"/>
      <c r="D16" s="475"/>
      <c r="E16" s="476"/>
      <c r="F16" s="476"/>
    </row>
    <row r="17" spans="1:6" ht="20.25" customHeight="1">
      <c r="A17" s="474"/>
      <c r="B17" s="478"/>
      <c r="C17" s="478"/>
      <c r="D17" s="478"/>
      <c r="E17" s="479"/>
      <c r="F17" s="479"/>
    </row>
    <row r="18" spans="1:6" ht="20.25" customHeight="1">
      <c r="A18" s="474"/>
      <c r="B18" s="478"/>
      <c r="C18" s="478"/>
      <c r="D18" s="478"/>
      <c r="E18" s="479"/>
      <c r="F18" s="479"/>
    </row>
    <row r="19" spans="1:6" ht="20.25" customHeight="1">
      <c r="A19" s="474"/>
      <c r="B19" s="478"/>
      <c r="C19" s="478"/>
      <c r="D19" s="478"/>
      <c r="E19" s="479"/>
      <c r="F19" s="479"/>
    </row>
    <row r="20" spans="1:6" ht="20.25" customHeight="1">
      <c r="A20" s="474"/>
      <c r="B20" s="475"/>
      <c r="C20" s="475"/>
      <c r="D20" s="475"/>
      <c r="E20" s="476"/>
      <c r="F20" s="476"/>
    </row>
    <row r="21" spans="1:6" ht="20.25" customHeight="1">
      <c r="A21" s="480"/>
      <c r="B21" s="475"/>
      <c r="C21" s="475"/>
      <c r="D21" s="475"/>
      <c r="E21" s="476"/>
      <c r="F21" s="476"/>
    </row>
    <row r="22" spans="1:6" ht="20.25" customHeight="1">
      <c r="A22" s="474"/>
      <c r="B22" s="478"/>
      <c r="C22" s="478"/>
      <c r="D22" s="478"/>
      <c r="E22" s="479"/>
      <c r="F22" s="479"/>
    </row>
    <row r="23" spans="1:6" ht="20.25" customHeight="1">
      <c r="A23" s="474"/>
      <c r="B23" s="478"/>
      <c r="C23" s="478"/>
      <c r="D23" s="478"/>
      <c r="E23" s="479"/>
      <c r="F23" s="479"/>
    </row>
    <row r="24" spans="1:6" ht="20.25" customHeight="1">
      <c r="A24" s="474"/>
      <c r="B24" s="478"/>
      <c r="C24" s="478"/>
      <c r="D24" s="478"/>
      <c r="E24" s="479"/>
      <c r="F24" s="479"/>
    </row>
    <row r="25" spans="1:6" ht="20.25" customHeight="1">
      <c r="A25" s="474"/>
      <c r="B25" s="478"/>
      <c r="C25" s="478"/>
      <c r="D25" s="478"/>
      <c r="E25" s="479"/>
      <c r="F25" s="479"/>
    </row>
    <row r="26" spans="1:6" ht="20.25" customHeight="1">
      <c r="A26" s="478"/>
      <c r="B26" s="478"/>
      <c r="C26" s="478"/>
      <c r="D26" s="478"/>
      <c r="E26" s="479"/>
      <c r="F26" s="479"/>
    </row>
    <row r="27" spans="1:6" ht="20.25" customHeight="1" thickBot="1">
      <c r="A27" s="1023" t="s">
        <v>688</v>
      </c>
      <c r="B27" s="1024"/>
      <c r="C27" s="1024"/>
      <c r="D27" s="1025"/>
      <c r="E27" s="481">
        <f>SUM(E10:E26)</f>
        <v>5569.17</v>
      </c>
      <c r="F27" s="481">
        <f>SUM(F10:F26)</f>
        <v>38.24</v>
      </c>
    </row>
    <row r="28" spans="1:6" ht="20.25" customHeight="1">
      <c r="E28" s="482" t="s">
        <v>105</v>
      </c>
      <c r="F28" s="485">
        <f>SUM(E27-F27)</f>
        <v>5530.93</v>
      </c>
    </row>
    <row r="29" spans="1:6">
      <c r="B29" s="483"/>
      <c r="C29" s="483"/>
      <c r="D29" s="483"/>
      <c r="E29" s="483"/>
    </row>
    <row r="32" spans="1:6">
      <c r="A32" s="1018" t="s">
        <v>127</v>
      </c>
      <c r="B32" s="1018"/>
      <c r="C32" s="1018"/>
      <c r="D32" s="1018"/>
      <c r="E32" s="1018"/>
      <c r="F32" s="1018"/>
    </row>
    <row r="33" spans="1:6">
      <c r="A33" s="1018" t="s">
        <v>128</v>
      </c>
      <c r="B33" s="1018"/>
      <c r="C33" s="1018"/>
      <c r="D33" s="1018"/>
      <c r="E33" s="1018"/>
      <c r="F33" s="1018"/>
    </row>
    <row r="34" spans="1:6">
      <c r="B34" s="1019"/>
      <c r="C34" s="1019"/>
      <c r="D34" s="1019"/>
    </row>
    <row r="35" spans="1:6">
      <c r="B35" s="1019"/>
      <c r="C35" s="1019"/>
      <c r="D35" s="1019"/>
    </row>
  </sheetData>
  <sheetProtection password="8F50" sheet="1" objects="1" scenarios="1"/>
  <mergeCells count="9">
    <mergeCell ref="A33:F33"/>
    <mergeCell ref="A32:F32"/>
    <mergeCell ref="B34:D34"/>
    <mergeCell ref="B35:D35"/>
    <mergeCell ref="A2:F2"/>
    <mergeCell ref="A3:F3"/>
    <mergeCell ref="A4:F4"/>
    <mergeCell ref="A7:F7"/>
    <mergeCell ref="A27:D2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orientation="landscape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topLeftCell="A44" zoomScale="85" zoomScaleNormal="85" workbookViewId="0">
      <selection sqref="A1:G60"/>
    </sheetView>
  </sheetViews>
  <sheetFormatPr defaultColWidth="9.140625" defaultRowHeight="15"/>
  <cols>
    <col min="1" max="1" width="16.140625" style="1" customWidth="1"/>
    <col min="2" max="2" width="46" style="1" customWidth="1"/>
    <col min="3" max="3" width="14.28515625" style="486" customWidth="1"/>
    <col min="4" max="4" width="8.7109375" style="1" customWidth="1"/>
    <col min="5" max="5" width="12.5703125" style="1" customWidth="1"/>
    <col min="6" max="6" width="61.28515625" style="1" customWidth="1"/>
    <col min="7" max="7" width="16" style="486" customWidth="1"/>
    <col min="8" max="9" width="8.7109375" style="1" customWidth="1"/>
    <col min="10" max="10" width="29.140625" style="1" customWidth="1"/>
    <col min="11" max="996" width="8.7109375" style="1" customWidth="1"/>
    <col min="997" max="16384" width="9.140625" style="1"/>
  </cols>
  <sheetData>
    <row r="1" spans="1:7" ht="21" customHeight="1">
      <c r="B1" s="2"/>
      <c r="C1" s="100"/>
      <c r="D1" s="2"/>
    </row>
    <row r="2" spans="1:7" ht="15.75" customHeight="1">
      <c r="A2" s="940" t="s">
        <v>0</v>
      </c>
      <c r="B2" s="940"/>
      <c r="C2" s="940"/>
      <c r="D2" s="940"/>
      <c r="E2" s="940"/>
      <c r="F2" s="940"/>
      <c r="G2" s="940"/>
    </row>
    <row r="3" spans="1:7" ht="15.75" customHeight="1">
      <c r="A3" s="940" t="s">
        <v>1</v>
      </c>
      <c r="B3" s="940"/>
      <c r="C3" s="940"/>
      <c r="D3" s="940"/>
      <c r="E3" s="940"/>
      <c r="F3" s="940"/>
      <c r="G3" s="940"/>
    </row>
    <row r="4" spans="1:7" ht="15" customHeight="1">
      <c r="A4" s="941" t="s">
        <v>331</v>
      </c>
      <c r="B4" s="941"/>
      <c r="C4" s="941"/>
      <c r="D4" s="941"/>
      <c r="E4" s="941"/>
      <c r="F4" s="941"/>
      <c r="G4" s="941"/>
    </row>
    <row r="5" spans="1:7" ht="20.25" customHeight="1">
      <c r="B5" s="3"/>
      <c r="C5" s="3"/>
      <c r="D5" s="3"/>
    </row>
    <row r="6" spans="1:7" ht="41.25" customHeight="1">
      <c r="A6" s="1046" t="s">
        <v>515</v>
      </c>
      <c r="B6" s="1047"/>
      <c r="C6" s="1047"/>
      <c r="D6" s="1047"/>
      <c r="E6" s="1047"/>
      <c r="F6" s="1047"/>
      <c r="G6" s="1048"/>
    </row>
    <row r="8" spans="1:7" ht="28.5" customHeight="1">
      <c r="A8" s="1049" t="s">
        <v>760</v>
      </c>
      <c r="B8" s="1050"/>
      <c r="C8" s="1050"/>
      <c r="D8" s="1050"/>
      <c r="E8" s="1050"/>
      <c r="F8" s="1050"/>
      <c r="G8" s="1051"/>
    </row>
    <row r="9" spans="1:7" ht="30.75" customHeight="1">
      <c r="A9" s="1037" t="s">
        <v>332</v>
      </c>
      <c r="B9" s="1037"/>
      <c r="C9" s="1037"/>
      <c r="E9" s="1038" t="s">
        <v>333</v>
      </c>
      <c r="F9" s="1038"/>
      <c r="G9" s="1038"/>
    </row>
    <row r="10" spans="1:7" ht="27.75" customHeight="1">
      <c r="A10" s="1029" t="s">
        <v>334</v>
      </c>
      <c r="B10" s="4" t="s">
        <v>335</v>
      </c>
      <c r="C10" s="459" t="s">
        <v>521</v>
      </c>
      <c r="E10" s="1039" t="s">
        <v>336</v>
      </c>
      <c r="F10" s="1039"/>
      <c r="G10" s="6">
        <v>1</v>
      </c>
    </row>
    <row r="11" spans="1:7" ht="27.75" customHeight="1">
      <c r="A11" s="1030"/>
      <c r="B11" s="4" t="s">
        <v>337</v>
      </c>
      <c r="C11" s="459" t="s">
        <v>521</v>
      </c>
      <c r="E11" s="1031" t="s">
        <v>338</v>
      </c>
      <c r="F11" s="7" t="s">
        <v>339</v>
      </c>
      <c r="G11" s="459" t="s">
        <v>521</v>
      </c>
    </row>
    <row r="12" spans="1:7" ht="38.25">
      <c r="A12" s="1030"/>
      <c r="B12" s="8" t="s">
        <v>340</v>
      </c>
      <c r="C12" s="459" t="s">
        <v>521</v>
      </c>
      <c r="E12" s="1032"/>
      <c r="F12" s="7" t="s">
        <v>341</v>
      </c>
      <c r="G12" s="459" t="s">
        <v>521</v>
      </c>
    </row>
    <row r="13" spans="1:7" ht="27.75" customHeight="1">
      <c r="A13" s="1030"/>
      <c r="B13" s="8" t="s">
        <v>342</v>
      </c>
      <c r="C13" s="459" t="s">
        <v>521</v>
      </c>
      <c r="E13" s="1032"/>
      <c r="F13" s="7" t="s">
        <v>343</v>
      </c>
      <c r="G13" s="459" t="s">
        <v>521</v>
      </c>
    </row>
    <row r="14" spans="1:7" ht="27.75" customHeight="1">
      <c r="A14" s="1030"/>
      <c r="B14" s="8" t="s">
        <v>344</v>
      </c>
      <c r="C14" s="459" t="s">
        <v>521</v>
      </c>
      <c r="E14" s="1032"/>
      <c r="F14" s="7" t="s">
        <v>21</v>
      </c>
      <c r="G14" s="459" t="s">
        <v>522</v>
      </c>
    </row>
    <row r="15" spans="1:7" ht="29.25" customHeight="1">
      <c r="A15" s="1030"/>
      <c r="B15" s="8" t="s">
        <v>345</v>
      </c>
      <c r="C15" s="459" t="s">
        <v>521</v>
      </c>
      <c r="E15" s="1032"/>
      <c r="F15" s="1043" t="s">
        <v>689</v>
      </c>
      <c r="G15" s="1034" t="s">
        <v>521</v>
      </c>
    </row>
    <row r="16" spans="1:7" ht="27" customHeight="1">
      <c r="A16" s="1030"/>
      <c r="B16" s="4" t="s">
        <v>346</v>
      </c>
      <c r="C16" s="459" t="s">
        <v>521</v>
      </c>
      <c r="E16" s="1032"/>
      <c r="F16" s="1044"/>
      <c r="G16" s="1034"/>
    </row>
    <row r="17" spans="1:7" ht="27" customHeight="1">
      <c r="A17" s="1030"/>
      <c r="B17" s="4" t="s">
        <v>348</v>
      </c>
      <c r="C17" s="459" t="s">
        <v>521</v>
      </c>
      <c r="E17" s="1032"/>
      <c r="F17" s="1045"/>
      <c r="G17" s="1034"/>
    </row>
    <row r="18" spans="1:7" ht="27.75" customHeight="1">
      <c r="A18" s="1030"/>
      <c r="B18" s="4" t="s">
        <v>350</v>
      </c>
      <c r="C18" s="459" t="s">
        <v>521</v>
      </c>
      <c r="E18" s="1032"/>
      <c r="F18" s="7" t="s">
        <v>347</v>
      </c>
      <c r="G18" s="487" t="s">
        <v>521</v>
      </c>
    </row>
    <row r="19" spans="1:7" ht="27.75" customHeight="1">
      <c r="A19" s="1030"/>
      <c r="B19" s="4" t="s">
        <v>352</v>
      </c>
      <c r="C19" s="459" t="s">
        <v>521</v>
      </c>
      <c r="E19" s="1032"/>
      <c r="F19" s="7" t="s">
        <v>349</v>
      </c>
      <c r="G19" s="459" t="s">
        <v>522</v>
      </c>
    </row>
    <row r="20" spans="1:7" ht="27.75" customHeight="1">
      <c r="A20" s="1030"/>
      <c r="B20" s="4" t="s">
        <v>354</v>
      </c>
      <c r="C20" s="459" t="s">
        <v>521</v>
      </c>
      <c r="E20" s="1032"/>
      <c r="F20" s="7" t="s">
        <v>351</v>
      </c>
      <c r="G20" s="459" t="s">
        <v>521</v>
      </c>
    </row>
    <row r="21" spans="1:7" ht="27.75" customHeight="1">
      <c r="A21" s="1030"/>
      <c r="B21" s="4" t="s">
        <v>356</v>
      </c>
      <c r="C21" s="459" t="s">
        <v>521</v>
      </c>
      <c r="E21" s="1032"/>
      <c r="F21" s="7" t="s">
        <v>353</v>
      </c>
      <c r="G21" s="459" t="s">
        <v>521</v>
      </c>
    </row>
    <row r="22" spans="1:7" ht="25.5">
      <c r="A22" s="1030"/>
      <c r="B22" s="4" t="s">
        <v>358</v>
      </c>
      <c r="C22" s="459" t="s">
        <v>521</v>
      </c>
      <c r="E22" s="1032"/>
      <c r="F22" s="7" t="s">
        <v>355</v>
      </c>
      <c r="G22" s="459" t="s">
        <v>522</v>
      </c>
    </row>
    <row r="23" spans="1:7" ht="25.5">
      <c r="A23" s="1030"/>
      <c r="B23" s="4" t="s">
        <v>351</v>
      </c>
      <c r="C23" s="459" t="s">
        <v>521</v>
      </c>
      <c r="E23" s="1032"/>
      <c r="F23" s="7" t="s">
        <v>357</v>
      </c>
      <c r="G23" s="459" t="s">
        <v>521</v>
      </c>
    </row>
    <row r="24" spans="1:7" ht="27.75" customHeight="1">
      <c r="A24" s="1030"/>
      <c r="B24" s="4" t="s">
        <v>361</v>
      </c>
      <c r="C24" s="459" t="s">
        <v>521</v>
      </c>
      <c r="E24" s="1032"/>
      <c r="F24" s="7" t="s">
        <v>359</v>
      </c>
      <c r="G24" s="459" t="s">
        <v>522</v>
      </c>
    </row>
    <row r="25" spans="1:7" ht="25.5" customHeight="1">
      <c r="A25" s="1030"/>
      <c r="B25" s="4" t="s">
        <v>363</v>
      </c>
      <c r="C25" s="459" t="s">
        <v>521</v>
      </c>
      <c r="E25" s="1032"/>
      <c r="F25" s="7" t="s">
        <v>360</v>
      </c>
      <c r="G25" s="459" t="s">
        <v>522</v>
      </c>
    </row>
    <row r="26" spans="1:7" ht="25.5" customHeight="1">
      <c r="A26" s="488"/>
      <c r="B26" s="4" t="s">
        <v>690</v>
      </c>
      <c r="C26" s="459" t="s">
        <v>521</v>
      </c>
      <c r="E26" s="1032"/>
      <c r="F26" s="7"/>
      <c r="G26" s="459"/>
    </row>
    <row r="27" spans="1:7" ht="27.75" customHeight="1">
      <c r="A27" s="1035" t="s">
        <v>365</v>
      </c>
      <c r="B27" s="7" t="s">
        <v>366</v>
      </c>
      <c r="C27" s="459" t="s">
        <v>521</v>
      </c>
      <c r="E27" s="1032"/>
      <c r="F27" s="7" t="s">
        <v>362</v>
      </c>
      <c r="G27" s="459" t="s">
        <v>521</v>
      </c>
    </row>
    <row r="28" spans="1:7" ht="27.75" customHeight="1">
      <c r="A28" s="1036"/>
      <c r="B28" s="9" t="s">
        <v>368</v>
      </c>
      <c r="C28" s="459" t="s">
        <v>521</v>
      </c>
      <c r="E28" s="1032"/>
      <c r="F28" s="7" t="s">
        <v>364</v>
      </c>
      <c r="G28" s="459" t="s">
        <v>521</v>
      </c>
    </row>
    <row r="29" spans="1:7" ht="27.75" customHeight="1">
      <c r="A29" s="1036"/>
      <c r="B29" s="9" t="s">
        <v>369</v>
      </c>
      <c r="C29" s="459" t="s">
        <v>521</v>
      </c>
      <c r="E29" s="1032"/>
      <c r="F29" s="7" t="s">
        <v>367</v>
      </c>
      <c r="G29" s="459" t="s">
        <v>521</v>
      </c>
    </row>
    <row r="30" spans="1:7" ht="27.75" customHeight="1">
      <c r="A30" s="1036"/>
      <c r="B30" s="9" t="s">
        <v>371</v>
      </c>
      <c r="C30" s="459" t="s">
        <v>521</v>
      </c>
      <c r="E30" s="1032"/>
      <c r="F30" s="7" t="s">
        <v>344</v>
      </c>
      <c r="G30" s="459" t="s">
        <v>521</v>
      </c>
    </row>
    <row r="31" spans="1:7" ht="27.75" customHeight="1">
      <c r="A31" s="1036"/>
      <c r="B31" s="7" t="s">
        <v>347</v>
      </c>
      <c r="C31" s="487" t="s">
        <v>521</v>
      </c>
      <c r="E31" s="1032"/>
      <c r="F31" s="7" t="s">
        <v>370</v>
      </c>
      <c r="G31" s="459" t="s">
        <v>521</v>
      </c>
    </row>
    <row r="32" spans="1:7" ht="27.75" customHeight="1">
      <c r="A32" s="1036"/>
      <c r="B32" s="7" t="s">
        <v>374</v>
      </c>
      <c r="C32" s="459" t="s">
        <v>521</v>
      </c>
      <c r="E32" s="1032"/>
      <c r="F32" s="7" t="s">
        <v>372</v>
      </c>
      <c r="G32" s="459" t="s">
        <v>521</v>
      </c>
    </row>
    <row r="33" spans="1:7" ht="27.75" customHeight="1">
      <c r="A33" s="1036"/>
      <c r="B33" s="7" t="s">
        <v>376</v>
      </c>
      <c r="C33" s="459" t="s">
        <v>521</v>
      </c>
      <c r="E33" s="1032"/>
      <c r="F33" s="7" t="s">
        <v>373</v>
      </c>
      <c r="G33" s="459" t="s">
        <v>521</v>
      </c>
    </row>
    <row r="34" spans="1:7" ht="27.75" customHeight="1">
      <c r="A34" s="1036"/>
      <c r="B34" s="7" t="s">
        <v>378</v>
      </c>
      <c r="C34" s="459" t="s">
        <v>521</v>
      </c>
      <c r="E34" s="1032"/>
      <c r="F34" s="7" t="s">
        <v>375</v>
      </c>
      <c r="G34" s="459" t="s">
        <v>521</v>
      </c>
    </row>
    <row r="35" spans="1:7" ht="27.75" customHeight="1">
      <c r="A35" s="1036"/>
      <c r="B35" s="7" t="s">
        <v>379</v>
      </c>
      <c r="C35" s="459" t="s">
        <v>521</v>
      </c>
      <c r="E35" s="1032"/>
      <c r="F35" s="7" t="s">
        <v>377</v>
      </c>
      <c r="G35" s="459" t="s">
        <v>521</v>
      </c>
    </row>
    <row r="36" spans="1:7" ht="27.75" customHeight="1">
      <c r="A36" s="1036"/>
      <c r="B36" s="7" t="s">
        <v>380</v>
      </c>
      <c r="C36" s="459" t="s">
        <v>521</v>
      </c>
      <c r="E36" s="1032"/>
      <c r="F36" s="7" t="s">
        <v>374</v>
      </c>
      <c r="G36" s="459" t="s">
        <v>521</v>
      </c>
    </row>
    <row r="37" spans="1:7" ht="27.75" customHeight="1">
      <c r="A37" s="1036"/>
      <c r="B37" s="7" t="s">
        <v>381</v>
      </c>
      <c r="C37" s="459" t="s">
        <v>521</v>
      </c>
      <c r="E37" s="1032"/>
      <c r="F37" s="7" t="s">
        <v>376</v>
      </c>
      <c r="G37" s="459" t="s">
        <v>521</v>
      </c>
    </row>
    <row r="38" spans="1:7" ht="27.75" customHeight="1">
      <c r="A38" s="1036"/>
      <c r="B38" s="7" t="s">
        <v>349</v>
      </c>
      <c r="C38" s="459" t="s">
        <v>522</v>
      </c>
      <c r="E38" s="1032"/>
      <c r="F38" s="7" t="s">
        <v>380</v>
      </c>
      <c r="G38" s="459" t="s">
        <v>521</v>
      </c>
    </row>
    <row r="39" spans="1:7" ht="38.25">
      <c r="A39" s="1036"/>
      <c r="B39" s="7" t="s">
        <v>359</v>
      </c>
      <c r="C39" s="459" t="s">
        <v>521</v>
      </c>
      <c r="E39" s="1032"/>
      <c r="F39" s="7" t="s">
        <v>382</v>
      </c>
      <c r="G39" s="459" t="s">
        <v>521</v>
      </c>
    </row>
    <row r="40" spans="1:7" ht="27.75" customHeight="1">
      <c r="A40" s="1036"/>
      <c r="B40" s="7" t="s">
        <v>384</v>
      </c>
      <c r="C40" s="459" t="s">
        <v>522</v>
      </c>
      <c r="E40" s="1032"/>
      <c r="F40" s="7" t="s">
        <v>381</v>
      </c>
      <c r="G40" s="459" t="s">
        <v>521</v>
      </c>
    </row>
    <row r="41" spans="1:7" ht="27.75" customHeight="1">
      <c r="A41" s="1036"/>
      <c r="B41" s="7" t="s">
        <v>386</v>
      </c>
      <c r="C41" s="459" t="s">
        <v>522</v>
      </c>
      <c r="E41" s="1032"/>
      <c r="F41" s="7" t="s">
        <v>383</v>
      </c>
      <c r="G41" s="459" t="s">
        <v>521</v>
      </c>
    </row>
    <row r="42" spans="1:7" ht="27.75" customHeight="1">
      <c r="A42" s="1036"/>
      <c r="B42" s="7" t="s">
        <v>355</v>
      </c>
      <c r="C42" s="459" t="s">
        <v>522</v>
      </c>
      <c r="E42" s="1032"/>
      <c r="F42" s="7" t="s">
        <v>385</v>
      </c>
      <c r="G42" s="459" t="s">
        <v>521</v>
      </c>
    </row>
    <row r="43" spans="1:7" ht="27.75" customHeight="1">
      <c r="A43" s="1036"/>
      <c r="B43" s="7" t="s">
        <v>360</v>
      </c>
      <c r="C43" s="459" t="s">
        <v>522</v>
      </c>
      <c r="E43" s="1032"/>
      <c r="F43" s="7" t="s">
        <v>387</v>
      </c>
      <c r="G43" s="459" t="s">
        <v>521</v>
      </c>
    </row>
    <row r="44" spans="1:7" ht="38.25">
      <c r="A44" s="1036"/>
      <c r="B44" s="7" t="s">
        <v>362</v>
      </c>
      <c r="C44" s="459" t="s">
        <v>521</v>
      </c>
      <c r="E44" s="1032"/>
      <c r="F44" s="7" t="s">
        <v>388</v>
      </c>
      <c r="G44" s="459" t="s">
        <v>521</v>
      </c>
    </row>
    <row r="45" spans="1:7" ht="27.75" customHeight="1">
      <c r="A45" s="1036"/>
      <c r="B45" s="7" t="s">
        <v>364</v>
      </c>
      <c r="C45" s="459" t="s">
        <v>521</v>
      </c>
      <c r="E45" s="1032"/>
      <c r="F45" s="1033" t="s">
        <v>691</v>
      </c>
      <c r="G45" s="1034" t="s">
        <v>521</v>
      </c>
    </row>
    <row r="46" spans="1:7" ht="27.75" customHeight="1">
      <c r="A46" s="1036"/>
      <c r="B46" s="7" t="s">
        <v>370</v>
      </c>
      <c r="C46" s="459" t="s">
        <v>521</v>
      </c>
      <c r="E46" s="1032"/>
      <c r="F46" s="1033"/>
      <c r="G46" s="1034"/>
    </row>
    <row r="47" spans="1:7" ht="27.75" customHeight="1">
      <c r="A47" s="1036"/>
      <c r="B47" s="7" t="s">
        <v>372</v>
      </c>
      <c r="C47" s="459" t="s">
        <v>521</v>
      </c>
      <c r="E47" s="10"/>
      <c r="F47" s="11"/>
    </row>
    <row r="48" spans="1:7" ht="27.75" customHeight="1">
      <c r="A48" s="1036"/>
      <c r="B48" s="7" t="s">
        <v>373</v>
      </c>
      <c r="C48" s="459" t="s">
        <v>521</v>
      </c>
      <c r="E48" s="10"/>
      <c r="F48" s="11"/>
    </row>
    <row r="49" spans="1:6" ht="27.75" customHeight="1">
      <c r="A49" s="1036"/>
      <c r="B49" s="7" t="s">
        <v>375</v>
      </c>
      <c r="C49" s="459" t="s">
        <v>521</v>
      </c>
      <c r="E49" s="10"/>
      <c r="F49" s="11"/>
    </row>
    <row r="50" spans="1:6" ht="27.75" customHeight="1">
      <c r="A50" s="1036"/>
      <c r="B50" s="7" t="s">
        <v>385</v>
      </c>
      <c r="C50" s="459" t="s">
        <v>521</v>
      </c>
      <c r="E50" s="10"/>
      <c r="F50" s="11"/>
    </row>
    <row r="51" spans="1:6" ht="27.75" customHeight="1">
      <c r="A51" s="1036"/>
      <c r="B51" s="7" t="s">
        <v>388</v>
      </c>
      <c r="C51" s="459" t="s">
        <v>521</v>
      </c>
      <c r="E51" s="10"/>
      <c r="F51" s="11"/>
    </row>
    <row r="52" spans="1:6" ht="27.75" customHeight="1">
      <c r="A52" s="1036"/>
      <c r="B52" s="7" t="s">
        <v>389</v>
      </c>
      <c r="C52" s="459" t="s">
        <v>521</v>
      </c>
      <c r="E52" s="10"/>
      <c r="F52" s="11"/>
    </row>
    <row r="53" spans="1:6" ht="23.25" customHeight="1">
      <c r="A53" s="1036"/>
      <c r="B53" s="1033" t="s">
        <v>691</v>
      </c>
      <c r="C53" s="1034" t="s">
        <v>521</v>
      </c>
      <c r="E53" s="12"/>
      <c r="F53" s="13"/>
    </row>
    <row r="54" spans="1:6">
      <c r="A54" s="1036"/>
      <c r="B54" s="1033"/>
      <c r="C54" s="1034"/>
      <c r="E54" s="12"/>
      <c r="F54" s="13"/>
    </row>
    <row r="57" spans="1:6">
      <c r="A57" s="1040" t="s">
        <v>390</v>
      </c>
      <c r="B57" s="1041"/>
      <c r="C57" s="1041"/>
      <c r="D57" s="1042"/>
    </row>
    <row r="58" spans="1:6">
      <c r="A58" s="1026" t="s">
        <v>391</v>
      </c>
      <c r="B58" s="1027"/>
      <c r="C58" s="1027"/>
      <c r="D58" s="1028"/>
    </row>
    <row r="59" spans="1:6">
      <c r="A59" s="1026" t="s">
        <v>392</v>
      </c>
      <c r="B59" s="1027"/>
      <c r="C59" s="1027"/>
      <c r="D59" s="1028"/>
    </row>
    <row r="60" spans="1:6">
      <c r="A60" s="1026" t="s">
        <v>393</v>
      </c>
      <c r="B60" s="1027"/>
      <c r="C60" s="1027"/>
      <c r="D60" s="1028"/>
    </row>
  </sheetData>
  <sheetProtection password="B090" sheet="1" objects="1" scenarios="1"/>
  <customSheetViews>
    <customSheetView guid="{4D67ECEB-8567-46A4-915F-4BBFDD1E02FC}">
      <selection activeCell="B2" sqref="B2"/>
      <pageMargins left="0.511811024" right="0.511811024" top="0.78740157499999996" bottom="0.78740157499999996" header="0.31496062000000002" footer="0.31496062000000002"/>
      <pageSetup paperSize="9" scale="45" orientation="portrait" r:id="rId1"/>
    </customSheetView>
  </customSheetViews>
  <mergeCells count="21">
    <mergeCell ref="A2:G2"/>
    <mergeCell ref="A3:G3"/>
    <mergeCell ref="A4:G4"/>
    <mergeCell ref="A6:G6"/>
    <mergeCell ref="A8:G8"/>
    <mergeCell ref="A9:C9"/>
    <mergeCell ref="E9:G9"/>
    <mergeCell ref="E10:F10"/>
    <mergeCell ref="A57:D57"/>
    <mergeCell ref="A58:D58"/>
    <mergeCell ref="F15:F17"/>
    <mergeCell ref="G15:G17"/>
    <mergeCell ref="F45:F46"/>
    <mergeCell ref="G45:G46"/>
    <mergeCell ref="A59:D59"/>
    <mergeCell ref="A60:D60"/>
    <mergeCell ref="A10:A25"/>
    <mergeCell ref="E11:E46"/>
    <mergeCell ref="B53:B54"/>
    <mergeCell ref="C53:C54"/>
    <mergeCell ref="A27:A54"/>
  </mergeCells>
  <pageMargins left="0.511811024" right="0.2" top="0.41" bottom="0.32" header="0.19" footer="0.19"/>
  <pageSetup paperSize="9" scale="53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I84"/>
  <sheetViews>
    <sheetView topLeftCell="A13" zoomScale="85" zoomScaleNormal="85" workbookViewId="0">
      <selection activeCell="B1" sqref="B1:I83"/>
    </sheetView>
  </sheetViews>
  <sheetFormatPr defaultColWidth="8.7109375" defaultRowHeight="15.75"/>
  <cols>
    <col min="1" max="1" width="8.140625" style="15" customWidth="1"/>
    <col min="2" max="2" width="33.28515625" style="15" customWidth="1"/>
    <col min="3" max="3" width="35.140625" style="15" customWidth="1"/>
    <col min="4" max="4" width="40" style="15" customWidth="1"/>
    <col min="5" max="5" width="29.42578125" style="15" customWidth="1"/>
    <col min="6" max="6" width="47" style="15" customWidth="1"/>
    <col min="7" max="7" width="27.140625" style="15" customWidth="1"/>
    <col min="8" max="8" width="41" style="15" customWidth="1"/>
    <col min="9" max="9" width="19.7109375" style="15" customWidth="1"/>
    <col min="10" max="256" width="8.7109375" style="15"/>
    <col min="257" max="257" width="8.140625" style="15" customWidth="1"/>
    <col min="258" max="258" width="40.140625" style="15" customWidth="1"/>
    <col min="259" max="259" width="43.42578125" style="15" customWidth="1"/>
    <col min="260" max="260" width="30.7109375" style="15" customWidth="1"/>
    <col min="261" max="261" width="24.85546875" style="15" customWidth="1"/>
    <col min="262" max="262" width="34.42578125" style="15" customWidth="1"/>
    <col min="263" max="263" width="27.140625" style="15" customWidth="1"/>
    <col min="264" max="264" width="23.5703125" style="15" customWidth="1"/>
    <col min="265" max="512" width="8.7109375" style="15"/>
    <col min="513" max="513" width="8.140625" style="15" customWidth="1"/>
    <col min="514" max="514" width="40.140625" style="15" customWidth="1"/>
    <col min="515" max="515" width="43.42578125" style="15" customWidth="1"/>
    <col min="516" max="516" width="30.7109375" style="15" customWidth="1"/>
    <col min="517" max="517" width="24.85546875" style="15" customWidth="1"/>
    <col min="518" max="518" width="34.42578125" style="15" customWidth="1"/>
    <col min="519" max="519" width="27.140625" style="15" customWidth="1"/>
    <col min="520" max="520" width="23.5703125" style="15" customWidth="1"/>
    <col min="521" max="768" width="8.7109375" style="15"/>
    <col min="769" max="769" width="8.140625" style="15" customWidth="1"/>
    <col min="770" max="770" width="40.140625" style="15" customWidth="1"/>
    <col min="771" max="771" width="43.42578125" style="15" customWidth="1"/>
    <col min="772" max="772" width="30.7109375" style="15" customWidth="1"/>
    <col min="773" max="773" width="24.85546875" style="15" customWidth="1"/>
    <col min="774" max="774" width="34.42578125" style="15" customWidth="1"/>
    <col min="775" max="775" width="27.140625" style="15" customWidth="1"/>
    <col min="776" max="776" width="23.5703125" style="15" customWidth="1"/>
    <col min="777" max="1024" width="8.7109375" style="15"/>
    <col min="1025" max="1025" width="8.140625" style="15" customWidth="1"/>
    <col min="1026" max="1026" width="40.140625" style="15" customWidth="1"/>
    <col min="1027" max="1027" width="43.42578125" style="15" customWidth="1"/>
    <col min="1028" max="1028" width="30.7109375" style="15" customWidth="1"/>
    <col min="1029" max="1029" width="24.85546875" style="15" customWidth="1"/>
    <col min="1030" max="1030" width="34.42578125" style="15" customWidth="1"/>
    <col min="1031" max="1031" width="27.140625" style="15" customWidth="1"/>
    <col min="1032" max="1032" width="23.5703125" style="15" customWidth="1"/>
    <col min="1033" max="1280" width="8.7109375" style="15"/>
    <col min="1281" max="1281" width="8.140625" style="15" customWidth="1"/>
    <col min="1282" max="1282" width="40.140625" style="15" customWidth="1"/>
    <col min="1283" max="1283" width="43.42578125" style="15" customWidth="1"/>
    <col min="1284" max="1284" width="30.7109375" style="15" customWidth="1"/>
    <col min="1285" max="1285" width="24.85546875" style="15" customWidth="1"/>
    <col min="1286" max="1286" width="34.42578125" style="15" customWidth="1"/>
    <col min="1287" max="1287" width="27.140625" style="15" customWidth="1"/>
    <col min="1288" max="1288" width="23.5703125" style="15" customWidth="1"/>
    <col min="1289" max="1536" width="8.7109375" style="15"/>
    <col min="1537" max="1537" width="8.140625" style="15" customWidth="1"/>
    <col min="1538" max="1538" width="40.140625" style="15" customWidth="1"/>
    <col min="1539" max="1539" width="43.42578125" style="15" customWidth="1"/>
    <col min="1540" max="1540" width="30.7109375" style="15" customWidth="1"/>
    <col min="1541" max="1541" width="24.85546875" style="15" customWidth="1"/>
    <col min="1542" max="1542" width="34.42578125" style="15" customWidth="1"/>
    <col min="1543" max="1543" width="27.140625" style="15" customWidth="1"/>
    <col min="1544" max="1544" width="23.5703125" style="15" customWidth="1"/>
    <col min="1545" max="1792" width="8.7109375" style="15"/>
    <col min="1793" max="1793" width="8.140625" style="15" customWidth="1"/>
    <col min="1794" max="1794" width="40.140625" style="15" customWidth="1"/>
    <col min="1795" max="1795" width="43.42578125" style="15" customWidth="1"/>
    <col min="1796" max="1796" width="30.7109375" style="15" customWidth="1"/>
    <col min="1797" max="1797" width="24.85546875" style="15" customWidth="1"/>
    <col min="1798" max="1798" width="34.42578125" style="15" customWidth="1"/>
    <col min="1799" max="1799" width="27.140625" style="15" customWidth="1"/>
    <col min="1800" max="1800" width="23.5703125" style="15" customWidth="1"/>
    <col min="1801" max="2048" width="8.7109375" style="15"/>
    <col min="2049" max="2049" width="8.140625" style="15" customWidth="1"/>
    <col min="2050" max="2050" width="40.140625" style="15" customWidth="1"/>
    <col min="2051" max="2051" width="43.42578125" style="15" customWidth="1"/>
    <col min="2052" max="2052" width="30.7109375" style="15" customWidth="1"/>
    <col min="2053" max="2053" width="24.85546875" style="15" customWidth="1"/>
    <col min="2054" max="2054" width="34.42578125" style="15" customWidth="1"/>
    <col min="2055" max="2055" width="27.140625" style="15" customWidth="1"/>
    <col min="2056" max="2056" width="23.5703125" style="15" customWidth="1"/>
    <col min="2057" max="2304" width="8.7109375" style="15"/>
    <col min="2305" max="2305" width="8.140625" style="15" customWidth="1"/>
    <col min="2306" max="2306" width="40.140625" style="15" customWidth="1"/>
    <col min="2307" max="2307" width="43.42578125" style="15" customWidth="1"/>
    <col min="2308" max="2308" width="30.7109375" style="15" customWidth="1"/>
    <col min="2309" max="2309" width="24.85546875" style="15" customWidth="1"/>
    <col min="2310" max="2310" width="34.42578125" style="15" customWidth="1"/>
    <col min="2311" max="2311" width="27.140625" style="15" customWidth="1"/>
    <col min="2312" max="2312" width="23.5703125" style="15" customWidth="1"/>
    <col min="2313" max="2560" width="8.7109375" style="15"/>
    <col min="2561" max="2561" width="8.140625" style="15" customWidth="1"/>
    <col min="2562" max="2562" width="40.140625" style="15" customWidth="1"/>
    <col min="2563" max="2563" width="43.42578125" style="15" customWidth="1"/>
    <col min="2564" max="2564" width="30.7109375" style="15" customWidth="1"/>
    <col min="2565" max="2565" width="24.85546875" style="15" customWidth="1"/>
    <col min="2566" max="2566" width="34.42578125" style="15" customWidth="1"/>
    <col min="2567" max="2567" width="27.140625" style="15" customWidth="1"/>
    <col min="2568" max="2568" width="23.5703125" style="15" customWidth="1"/>
    <col min="2569" max="2816" width="8.7109375" style="15"/>
    <col min="2817" max="2817" width="8.140625" style="15" customWidth="1"/>
    <col min="2818" max="2818" width="40.140625" style="15" customWidth="1"/>
    <col min="2819" max="2819" width="43.42578125" style="15" customWidth="1"/>
    <col min="2820" max="2820" width="30.7109375" style="15" customWidth="1"/>
    <col min="2821" max="2821" width="24.85546875" style="15" customWidth="1"/>
    <col min="2822" max="2822" width="34.42578125" style="15" customWidth="1"/>
    <col min="2823" max="2823" width="27.140625" style="15" customWidth="1"/>
    <col min="2824" max="2824" width="23.5703125" style="15" customWidth="1"/>
    <col min="2825" max="3072" width="8.7109375" style="15"/>
    <col min="3073" max="3073" width="8.140625" style="15" customWidth="1"/>
    <col min="3074" max="3074" width="40.140625" style="15" customWidth="1"/>
    <col min="3075" max="3075" width="43.42578125" style="15" customWidth="1"/>
    <col min="3076" max="3076" width="30.7109375" style="15" customWidth="1"/>
    <col min="3077" max="3077" width="24.85546875" style="15" customWidth="1"/>
    <col min="3078" max="3078" width="34.42578125" style="15" customWidth="1"/>
    <col min="3079" max="3079" width="27.140625" style="15" customWidth="1"/>
    <col min="3080" max="3080" width="23.5703125" style="15" customWidth="1"/>
    <col min="3081" max="3328" width="8.7109375" style="15"/>
    <col min="3329" max="3329" width="8.140625" style="15" customWidth="1"/>
    <col min="3330" max="3330" width="40.140625" style="15" customWidth="1"/>
    <col min="3331" max="3331" width="43.42578125" style="15" customWidth="1"/>
    <col min="3332" max="3332" width="30.7109375" style="15" customWidth="1"/>
    <col min="3333" max="3333" width="24.85546875" style="15" customWidth="1"/>
    <col min="3334" max="3334" width="34.42578125" style="15" customWidth="1"/>
    <col min="3335" max="3335" width="27.140625" style="15" customWidth="1"/>
    <col min="3336" max="3336" width="23.5703125" style="15" customWidth="1"/>
    <col min="3337" max="3584" width="8.7109375" style="15"/>
    <col min="3585" max="3585" width="8.140625" style="15" customWidth="1"/>
    <col min="3586" max="3586" width="40.140625" style="15" customWidth="1"/>
    <col min="3587" max="3587" width="43.42578125" style="15" customWidth="1"/>
    <col min="3588" max="3588" width="30.7109375" style="15" customWidth="1"/>
    <col min="3589" max="3589" width="24.85546875" style="15" customWidth="1"/>
    <col min="3590" max="3590" width="34.42578125" style="15" customWidth="1"/>
    <col min="3591" max="3591" width="27.140625" style="15" customWidth="1"/>
    <col min="3592" max="3592" width="23.5703125" style="15" customWidth="1"/>
    <col min="3593" max="3840" width="8.7109375" style="15"/>
    <col min="3841" max="3841" width="8.140625" style="15" customWidth="1"/>
    <col min="3842" max="3842" width="40.140625" style="15" customWidth="1"/>
    <col min="3843" max="3843" width="43.42578125" style="15" customWidth="1"/>
    <col min="3844" max="3844" width="30.7109375" style="15" customWidth="1"/>
    <col min="3845" max="3845" width="24.85546875" style="15" customWidth="1"/>
    <col min="3846" max="3846" width="34.42578125" style="15" customWidth="1"/>
    <col min="3847" max="3847" width="27.140625" style="15" customWidth="1"/>
    <col min="3848" max="3848" width="23.5703125" style="15" customWidth="1"/>
    <col min="3849" max="4096" width="8.7109375" style="15"/>
    <col min="4097" max="4097" width="8.140625" style="15" customWidth="1"/>
    <col min="4098" max="4098" width="40.140625" style="15" customWidth="1"/>
    <col min="4099" max="4099" width="43.42578125" style="15" customWidth="1"/>
    <col min="4100" max="4100" width="30.7109375" style="15" customWidth="1"/>
    <col min="4101" max="4101" width="24.85546875" style="15" customWidth="1"/>
    <col min="4102" max="4102" width="34.42578125" style="15" customWidth="1"/>
    <col min="4103" max="4103" width="27.140625" style="15" customWidth="1"/>
    <col min="4104" max="4104" width="23.5703125" style="15" customWidth="1"/>
    <col min="4105" max="4352" width="8.7109375" style="15"/>
    <col min="4353" max="4353" width="8.140625" style="15" customWidth="1"/>
    <col min="4354" max="4354" width="40.140625" style="15" customWidth="1"/>
    <col min="4355" max="4355" width="43.42578125" style="15" customWidth="1"/>
    <col min="4356" max="4356" width="30.7109375" style="15" customWidth="1"/>
    <col min="4357" max="4357" width="24.85546875" style="15" customWidth="1"/>
    <col min="4358" max="4358" width="34.42578125" style="15" customWidth="1"/>
    <col min="4359" max="4359" width="27.140625" style="15" customWidth="1"/>
    <col min="4360" max="4360" width="23.5703125" style="15" customWidth="1"/>
    <col min="4361" max="4608" width="8.7109375" style="15"/>
    <col min="4609" max="4609" width="8.140625" style="15" customWidth="1"/>
    <col min="4610" max="4610" width="40.140625" style="15" customWidth="1"/>
    <col min="4611" max="4611" width="43.42578125" style="15" customWidth="1"/>
    <col min="4612" max="4612" width="30.7109375" style="15" customWidth="1"/>
    <col min="4613" max="4613" width="24.85546875" style="15" customWidth="1"/>
    <col min="4614" max="4614" width="34.42578125" style="15" customWidth="1"/>
    <col min="4615" max="4615" width="27.140625" style="15" customWidth="1"/>
    <col min="4616" max="4616" width="23.5703125" style="15" customWidth="1"/>
    <col min="4617" max="4864" width="8.7109375" style="15"/>
    <col min="4865" max="4865" width="8.140625" style="15" customWidth="1"/>
    <col min="4866" max="4866" width="40.140625" style="15" customWidth="1"/>
    <col min="4867" max="4867" width="43.42578125" style="15" customWidth="1"/>
    <col min="4868" max="4868" width="30.7109375" style="15" customWidth="1"/>
    <col min="4869" max="4869" width="24.85546875" style="15" customWidth="1"/>
    <col min="4870" max="4870" width="34.42578125" style="15" customWidth="1"/>
    <col min="4871" max="4871" width="27.140625" style="15" customWidth="1"/>
    <col min="4872" max="4872" width="23.5703125" style="15" customWidth="1"/>
    <col min="4873" max="5120" width="8.7109375" style="15"/>
    <col min="5121" max="5121" width="8.140625" style="15" customWidth="1"/>
    <col min="5122" max="5122" width="40.140625" style="15" customWidth="1"/>
    <col min="5123" max="5123" width="43.42578125" style="15" customWidth="1"/>
    <col min="5124" max="5124" width="30.7109375" style="15" customWidth="1"/>
    <col min="5125" max="5125" width="24.85546875" style="15" customWidth="1"/>
    <col min="5126" max="5126" width="34.42578125" style="15" customWidth="1"/>
    <col min="5127" max="5127" width="27.140625" style="15" customWidth="1"/>
    <col min="5128" max="5128" width="23.5703125" style="15" customWidth="1"/>
    <col min="5129" max="5376" width="8.7109375" style="15"/>
    <col min="5377" max="5377" width="8.140625" style="15" customWidth="1"/>
    <col min="5378" max="5378" width="40.140625" style="15" customWidth="1"/>
    <col min="5379" max="5379" width="43.42578125" style="15" customWidth="1"/>
    <col min="5380" max="5380" width="30.7109375" style="15" customWidth="1"/>
    <col min="5381" max="5381" width="24.85546875" style="15" customWidth="1"/>
    <col min="5382" max="5382" width="34.42578125" style="15" customWidth="1"/>
    <col min="5383" max="5383" width="27.140625" style="15" customWidth="1"/>
    <col min="5384" max="5384" width="23.5703125" style="15" customWidth="1"/>
    <col min="5385" max="5632" width="8.7109375" style="15"/>
    <col min="5633" max="5633" width="8.140625" style="15" customWidth="1"/>
    <col min="5634" max="5634" width="40.140625" style="15" customWidth="1"/>
    <col min="5635" max="5635" width="43.42578125" style="15" customWidth="1"/>
    <col min="5636" max="5636" width="30.7109375" style="15" customWidth="1"/>
    <col min="5637" max="5637" width="24.85546875" style="15" customWidth="1"/>
    <col min="5638" max="5638" width="34.42578125" style="15" customWidth="1"/>
    <col min="5639" max="5639" width="27.140625" style="15" customWidth="1"/>
    <col min="5640" max="5640" width="23.5703125" style="15" customWidth="1"/>
    <col min="5641" max="5888" width="8.7109375" style="15"/>
    <col min="5889" max="5889" width="8.140625" style="15" customWidth="1"/>
    <col min="5890" max="5890" width="40.140625" style="15" customWidth="1"/>
    <col min="5891" max="5891" width="43.42578125" style="15" customWidth="1"/>
    <col min="5892" max="5892" width="30.7109375" style="15" customWidth="1"/>
    <col min="5893" max="5893" width="24.85546875" style="15" customWidth="1"/>
    <col min="5894" max="5894" width="34.42578125" style="15" customWidth="1"/>
    <col min="5895" max="5895" width="27.140625" style="15" customWidth="1"/>
    <col min="5896" max="5896" width="23.5703125" style="15" customWidth="1"/>
    <col min="5897" max="6144" width="8.7109375" style="15"/>
    <col min="6145" max="6145" width="8.140625" style="15" customWidth="1"/>
    <col min="6146" max="6146" width="40.140625" style="15" customWidth="1"/>
    <col min="6147" max="6147" width="43.42578125" style="15" customWidth="1"/>
    <col min="6148" max="6148" width="30.7109375" style="15" customWidth="1"/>
    <col min="6149" max="6149" width="24.85546875" style="15" customWidth="1"/>
    <col min="6150" max="6150" width="34.42578125" style="15" customWidth="1"/>
    <col min="6151" max="6151" width="27.140625" style="15" customWidth="1"/>
    <col min="6152" max="6152" width="23.5703125" style="15" customWidth="1"/>
    <col min="6153" max="6400" width="8.7109375" style="15"/>
    <col min="6401" max="6401" width="8.140625" style="15" customWidth="1"/>
    <col min="6402" max="6402" width="40.140625" style="15" customWidth="1"/>
    <col min="6403" max="6403" width="43.42578125" style="15" customWidth="1"/>
    <col min="6404" max="6404" width="30.7109375" style="15" customWidth="1"/>
    <col min="6405" max="6405" width="24.85546875" style="15" customWidth="1"/>
    <col min="6406" max="6406" width="34.42578125" style="15" customWidth="1"/>
    <col min="6407" max="6407" width="27.140625" style="15" customWidth="1"/>
    <col min="6408" max="6408" width="23.5703125" style="15" customWidth="1"/>
    <col min="6409" max="6656" width="8.7109375" style="15"/>
    <col min="6657" max="6657" width="8.140625" style="15" customWidth="1"/>
    <col min="6658" max="6658" width="40.140625" style="15" customWidth="1"/>
    <col min="6659" max="6659" width="43.42578125" style="15" customWidth="1"/>
    <col min="6660" max="6660" width="30.7109375" style="15" customWidth="1"/>
    <col min="6661" max="6661" width="24.85546875" style="15" customWidth="1"/>
    <col min="6662" max="6662" width="34.42578125" style="15" customWidth="1"/>
    <col min="6663" max="6663" width="27.140625" style="15" customWidth="1"/>
    <col min="6664" max="6664" width="23.5703125" style="15" customWidth="1"/>
    <col min="6665" max="6912" width="8.7109375" style="15"/>
    <col min="6913" max="6913" width="8.140625" style="15" customWidth="1"/>
    <col min="6914" max="6914" width="40.140625" style="15" customWidth="1"/>
    <col min="6915" max="6915" width="43.42578125" style="15" customWidth="1"/>
    <col min="6916" max="6916" width="30.7109375" style="15" customWidth="1"/>
    <col min="6917" max="6917" width="24.85546875" style="15" customWidth="1"/>
    <col min="6918" max="6918" width="34.42578125" style="15" customWidth="1"/>
    <col min="6919" max="6919" width="27.140625" style="15" customWidth="1"/>
    <col min="6920" max="6920" width="23.5703125" style="15" customWidth="1"/>
    <col min="6921" max="7168" width="8.7109375" style="15"/>
    <col min="7169" max="7169" width="8.140625" style="15" customWidth="1"/>
    <col min="7170" max="7170" width="40.140625" style="15" customWidth="1"/>
    <col min="7171" max="7171" width="43.42578125" style="15" customWidth="1"/>
    <col min="7172" max="7172" width="30.7109375" style="15" customWidth="1"/>
    <col min="7173" max="7173" width="24.85546875" style="15" customWidth="1"/>
    <col min="7174" max="7174" width="34.42578125" style="15" customWidth="1"/>
    <col min="7175" max="7175" width="27.140625" style="15" customWidth="1"/>
    <col min="7176" max="7176" width="23.5703125" style="15" customWidth="1"/>
    <col min="7177" max="7424" width="8.7109375" style="15"/>
    <col min="7425" max="7425" width="8.140625" style="15" customWidth="1"/>
    <col min="7426" max="7426" width="40.140625" style="15" customWidth="1"/>
    <col min="7427" max="7427" width="43.42578125" style="15" customWidth="1"/>
    <col min="7428" max="7428" width="30.7109375" style="15" customWidth="1"/>
    <col min="7429" max="7429" width="24.85546875" style="15" customWidth="1"/>
    <col min="7430" max="7430" width="34.42578125" style="15" customWidth="1"/>
    <col min="7431" max="7431" width="27.140625" style="15" customWidth="1"/>
    <col min="7432" max="7432" width="23.5703125" style="15" customWidth="1"/>
    <col min="7433" max="7680" width="8.7109375" style="15"/>
    <col min="7681" max="7681" width="8.140625" style="15" customWidth="1"/>
    <col min="7682" max="7682" width="40.140625" style="15" customWidth="1"/>
    <col min="7683" max="7683" width="43.42578125" style="15" customWidth="1"/>
    <col min="7684" max="7684" width="30.7109375" style="15" customWidth="1"/>
    <col min="7685" max="7685" width="24.85546875" style="15" customWidth="1"/>
    <col min="7686" max="7686" width="34.42578125" style="15" customWidth="1"/>
    <col min="7687" max="7687" width="27.140625" style="15" customWidth="1"/>
    <col min="7688" max="7688" width="23.5703125" style="15" customWidth="1"/>
    <col min="7689" max="7936" width="8.7109375" style="15"/>
    <col min="7937" max="7937" width="8.140625" style="15" customWidth="1"/>
    <col min="7938" max="7938" width="40.140625" style="15" customWidth="1"/>
    <col min="7939" max="7939" width="43.42578125" style="15" customWidth="1"/>
    <col min="7940" max="7940" width="30.7109375" style="15" customWidth="1"/>
    <col min="7941" max="7941" width="24.85546875" style="15" customWidth="1"/>
    <col min="7942" max="7942" width="34.42578125" style="15" customWidth="1"/>
    <col min="7943" max="7943" width="27.140625" style="15" customWidth="1"/>
    <col min="7944" max="7944" width="23.5703125" style="15" customWidth="1"/>
    <col min="7945" max="8192" width="8.7109375" style="15"/>
    <col min="8193" max="8193" width="8.140625" style="15" customWidth="1"/>
    <col min="8194" max="8194" width="40.140625" style="15" customWidth="1"/>
    <col min="8195" max="8195" width="43.42578125" style="15" customWidth="1"/>
    <col min="8196" max="8196" width="30.7109375" style="15" customWidth="1"/>
    <col min="8197" max="8197" width="24.85546875" style="15" customWidth="1"/>
    <col min="8198" max="8198" width="34.42578125" style="15" customWidth="1"/>
    <col min="8199" max="8199" width="27.140625" style="15" customWidth="1"/>
    <col min="8200" max="8200" width="23.5703125" style="15" customWidth="1"/>
    <col min="8201" max="8448" width="8.7109375" style="15"/>
    <col min="8449" max="8449" width="8.140625" style="15" customWidth="1"/>
    <col min="8450" max="8450" width="40.140625" style="15" customWidth="1"/>
    <col min="8451" max="8451" width="43.42578125" style="15" customWidth="1"/>
    <col min="8452" max="8452" width="30.7109375" style="15" customWidth="1"/>
    <col min="8453" max="8453" width="24.85546875" style="15" customWidth="1"/>
    <col min="8454" max="8454" width="34.42578125" style="15" customWidth="1"/>
    <col min="8455" max="8455" width="27.140625" style="15" customWidth="1"/>
    <col min="8456" max="8456" width="23.5703125" style="15" customWidth="1"/>
    <col min="8457" max="8704" width="8.7109375" style="15"/>
    <col min="8705" max="8705" width="8.140625" style="15" customWidth="1"/>
    <col min="8706" max="8706" width="40.140625" style="15" customWidth="1"/>
    <col min="8707" max="8707" width="43.42578125" style="15" customWidth="1"/>
    <col min="8708" max="8708" width="30.7109375" style="15" customWidth="1"/>
    <col min="8709" max="8709" width="24.85546875" style="15" customWidth="1"/>
    <col min="8710" max="8710" width="34.42578125" style="15" customWidth="1"/>
    <col min="8711" max="8711" width="27.140625" style="15" customWidth="1"/>
    <col min="8712" max="8712" width="23.5703125" style="15" customWidth="1"/>
    <col min="8713" max="8960" width="8.7109375" style="15"/>
    <col min="8961" max="8961" width="8.140625" style="15" customWidth="1"/>
    <col min="8962" max="8962" width="40.140625" style="15" customWidth="1"/>
    <col min="8963" max="8963" width="43.42578125" style="15" customWidth="1"/>
    <col min="8964" max="8964" width="30.7109375" style="15" customWidth="1"/>
    <col min="8965" max="8965" width="24.85546875" style="15" customWidth="1"/>
    <col min="8966" max="8966" width="34.42578125" style="15" customWidth="1"/>
    <col min="8967" max="8967" width="27.140625" style="15" customWidth="1"/>
    <col min="8968" max="8968" width="23.5703125" style="15" customWidth="1"/>
    <col min="8969" max="9216" width="8.7109375" style="15"/>
    <col min="9217" max="9217" width="8.140625" style="15" customWidth="1"/>
    <col min="9218" max="9218" width="40.140625" style="15" customWidth="1"/>
    <col min="9219" max="9219" width="43.42578125" style="15" customWidth="1"/>
    <col min="9220" max="9220" width="30.7109375" style="15" customWidth="1"/>
    <col min="9221" max="9221" width="24.85546875" style="15" customWidth="1"/>
    <col min="9222" max="9222" width="34.42578125" style="15" customWidth="1"/>
    <col min="9223" max="9223" width="27.140625" style="15" customWidth="1"/>
    <col min="9224" max="9224" width="23.5703125" style="15" customWidth="1"/>
    <col min="9225" max="9472" width="8.7109375" style="15"/>
    <col min="9473" max="9473" width="8.140625" style="15" customWidth="1"/>
    <col min="9474" max="9474" width="40.140625" style="15" customWidth="1"/>
    <col min="9475" max="9475" width="43.42578125" style="15" customWidth="1"/>
    <col min="9476" max="9476" width="30.7109375" style="15" customWidth="1"/>
    <col min="9477" max="9477" width="24.85546875" style="15" customWidth="1"/>
    <col min="9478" max="9478" width="34.42578125" style="15" customWidth="1"/>
    <col min="9479" max="9479" width="27.140625" style="15" customWidth="1"/>
    <col min="9480" max="9480" width="23.5703125" style="15" customWidth="1"/>
    <col min="9481" max="9728" width="8.7109375" style="15"/>
    <col min="9729" max="9729" width="8.140625" style="15" customWidth="1"/>
    <col min="9730" max="9730" width="40.140625" style="15" customWidth="1"/>
    <col min="9731" max="9731" width="43.42578125" style="15" customWidth="1"/>
    <col min="9732" max="9732" width="30.7109375" style="15" customWidth="1"/>
    <col min="9733" max="9733" width="24.85546875" style="15" customWidth="1"/>
    <col min="9734" max="9734" width="34.42578125" style="15" customWidth="1"/>
    <col min="9735" max="9735" width="27.140625" style="15" customWidth="1"/>
    <col min="9736" max="9736" width="23.5703125" style="15" customWidth="1"/>
    <col min="9737" max="9984" width="8.7109375" style="15"/>
    <col min="9985" max="9985" width="8.140625" style="15" customWidth="1"/>
    <col min="9986" max="9986" width="40.140625" style="15" customWidth="1"/>
    <col min="9987" max="9987" width="43.42578125" style="15" customWidth="1"/>
    <col min="9988" max="9988" width="30.7109375" style="15" customWidth="1"/>
    <col min="9989" max="9989" width="24.85546875" style="15" customWidth="1"/>
    <col min="9990" max="9990" width="34.42578125" style="15" customWidth="1"/>
    <col min="9991" max="9991" width="27.140625" style="15" customWidth="1"/>
    <col min="9992" max="9992" width="23.5703125" style="15" customWidth="1"/>
    <col min="9993" max="10240" width="8.7109375" style="15"/>
    <col min="10241" max="10241" width="8.140625" style="15" customWidth="1"/>
    <col min="10242" max="10242" width="40.140625" style="15" customWidth="1"/>
    <col min="10243" max="10243" width="43.42578125" style="15" customWidth="1"/>
    <col min="10244" max="10244" width="30.7109375" style="15" customWidth="1"/>
    <col min="10245" max="10245" width="24.85546875" style="15" customWidth="1"/>
    <col min="10246" max="10246" width="34.42578125" style="15" customWidth="1"/>
    <col min="10247" max="10247" width="27.140625" style="15" customWidth="1"/>
    <col min="10248" max="10248" width="23.5703125" style="15" customWidth="1"/>
    <col min="10249" max="10496" width="8.7109375" style="15"/>
    <col min="10497" max="10497" width="8.140625" style="15" customWidth="1"/>
    <col min="10498" max="10498" width="40.140625" style="15" customWidth="1"/>
    <col min="10499" max="10499" width="43.42578125" style="15" customWidth="1"/>
    <col min="10500" max="10500" width="30.7109375" style="15" customWidth="1"/>
    <col min="10501" max="10501" width="24.85546875" style="15" customWidth="1"/>
    <col min="10502" max="10502" width="34.42578125" style="15" customWidth="1"/>
    <col min="10503" max="10503" width="27.140625" style="15" customWidth="1"/>
    <col min="10504" max="10504" width="23.5703125" style="15" customWidth="1"/>
    <col min="10505" max="10752" width="8.7109375" style="15"/>
    <col min="10753" max="10753" width="8.140625" style="15" customWidth="1"/>
    <col min="10754" max="10754" width="40.140625" style="15" customWidth="1"/>
    <col min="10755" max="10755" width="43.42578125" style="15" customWidth="1"/>
    <col min="10756" max="10756" width="30.7109375" style="15" customWidth="1"/>
    <col min="10757" max="10757" width="24.85546875" style="15" customWidth="1"/>
    <col min="10758" max="10758" width="34.42578125" style="15" customWidth="1"/>
    <col min="10759" max="10759" width="27.140625" style="15" customWidth="1"/>
    <col min="10760" max="10760" width="23.5703125" style="15" customWidth="1"/>
    <col min="10761" max="11008" width="8.7109375" style="15"/>
    <col min="11009" max="11009" width="8.140625" style="15" customWidth="1"/>
    <col min="11010" max="11010" width="40.140625" style="15" customWidth="1"/>
    <col min="11011" max="11011" width="43.42578125" style="15" customWidth="1"/>
    <col min="11012" max="11012" width="30.7109375" style="15" customWidth="1"/>
    <col min="11013" max="11013" width="24.85546875" style="15" customWidth="1"/>
    <col min="11014" max="11014" width="34.42578125" style="15" customWidth="1"/>
    <col min="11015" max="11015" width="27.140625" style="15" customWidth="1"/>
    <col min="11016" max="11016" width="23.5703125" style="15" customWidth="1"/>
    <col min="11017" max="11264" width="8.7109375" style="15"/>
    <col min="11265" max="11265" width="8.140625" style="15" customWidth="1"/>
    <col min="11266" max="11266" width="40.140625" style="15" customWidth="1"/>
    <col min="11267" max="11267" width="43.42578125" style="15" customWidth="1"/>
    <col min="11268" max="11268" width="30.7109375" style="15" customWidth="1"/>
    <col min="11269" max="11269" width="24.85546875" style="15" customWidth="1"/>
    <col min="11270" max="11270" width="34.42578125" style="15" customWidth="1"/>
    <col min="11271" max="11271" width="27.140625" style="15" customWidth="1"/>
    <col min="11272" max="11272" width="23.5703125" style="15" customWidth="1"/>
    <col min="11273" max="11520" width="8.7109375" style="15"/>
    <col min="11521" max="11521" width="8.140625" style="15" customWidth="1"/>
    <col min="11522" max="11522" width="40.140625" style="15" customWidth="1"/>
    <col min="11523" max="11523" width="43.42578125" style="15" customWidth="1"/>
    <col min="11524" max="11524" width="30.7109375" style="15" customWidth="1"/>
    <col min="11525" max="11525" width="24.85546875" style="15" customWidth="1"/>
    <col min="11526" max="11526" width="34.42578125" style="15" customWidth="1"/>
    <col min="11527" max="11527" width="27.140625" style="15" customWidth="1"/>
    <col min="11528" max="11528" width="23.5703125" style="15" customWidth="1"/>
    <col min="11529" max="11776" width="8.7109375" style="15"/>
    <col min="11777" max="11777" width="8.140625" style="15" customWidth="1"/>
    <col min="11778" max="11778" width="40.140625" style="15" customWidth="1"/>
    <col min="11779" max="11779" width="43.42578125" style="15" customWidth="1"/>
    <col min="11780" max="11780" width="30.7109375" style="15" customWidth="1"/>
    <col min="11781" max="11781" width="24.85546875" style="15" customWidth="1"/>
    <col min="11782" max="11782" width="34.42578125" style="15" customWidth="1"/>
    <col min="11783" max="11783" width="27.140625" style="15" customWidth="1"/>
    <col min="11784" max="11784" width="23.5703125" style="15" customWidth="1"/>
    <col min="11785" max="12032" width="8.7109375" style="15"/>
    <col min="12033" max="12033" width="8.140625" style="15" customWidth="1"/>
    <col min="12034" max="12034" width="40.140625" style="15" customWidth="1"/>
    <col min="12035" max="12035" width="43.42578125" style="15" customWidth="1"/>
    <col min="12036" max="12036" width="30.7109375" style="15" customWidth="1"/>
    <col min="12037" max="12037" width="24.85546875" style="15" customWidth="1"/>
    <col min="12038" max="12038" width="34.42578125" style="15" customWidth="1"/>
    <col min="12039" max="12039" width="27.140625" style="15" customWidth="1"/>
    <col min="12040" max="12040" width="23.5703125" style="15" customWidth="1"/>
    <col min="12041" max="12288" width="8.7109375" style="15"/>
    <col min="12289" max="12289" width="8.140625" style="15" customWidth="1"/>
    <col min="12290" max="12290" width="40.140625" style="15" customWidth="1"/>
    <col min="12291" max="12291" width="43.42578125" style="15" customWidth="1"/>
    <col min="12292" max="12292" width="30.7109375" style="15" customWidth="1"/>
    <col min="12293" max="12293" width="24.85546875" style="15" customWidth="1"/>
    <col min="12294" max="12294" width="34.42578125" style="15" customWidth="1"/>
    <col min="12295" max="12295" width="27.140625" style="15" customWidth="1"/>
    <col min="12296" max="12296" width="23.5703125" style="15" customWidth="1"/>
    <col min="12297" max="12544" width="8.7109375" style="15"/>
    <col min="12545" max="12545" width="8.140625" style="15" customWidth="1"/>
    <col min="12546" max="12546" width="40.140625" style="15" customWidth="1"/>
    <col min="12547" max="12547" width="43.42578125" style="15" customWidth="1"/>
    <col min="12548" max="12548" width="30.7109375" style="15" customWidth="1"/>
    <col min="12549" max="12549" width="24.85546875" style="15" customWidth="1"/>
    <col min="12550" max="12550" width="34.42578125" style="15" customWidth="1"/>
    <col min="12551" max="12551" width="27.140625" style="15" customWidth="1"/>
    <col min="12552" max="12552" width="23.5703125" style="15" customWidth="1"/>
    <col min="12553" max="12800" width="8.7109375" style="15"/>
    <col min="12801" max="12801" width="8.140625" style="15" customWidth="1"/>
    <col min="12802" max="12802" width="40.140625" style="15" customWidth="1"/>
    <col min="12803" max="12803" width="43.42578125" style="15" customWidth="1"/>
    <col min="12804" max="12804" width="30.7109375" style="15" customWidth="1"/>
    <col min="12805" max="12805" width="24.85546875" style="15" customWidth="1"/>
    <col min="12806" max="12806" width="34.42578125" style="15" customWidth="1"/>
    <col min="12807" max="12807" width="27.140625" style="15" customWidth="1"/>
    <col min="12808" max="12808" width="23.5703125" style="15" customWidth="1"/>
    <col min="12809" max="13056" width="8.7109375" style="15"/>
    <col min="13057" max="13057" width="8.140625" style="15" customWidth="1"/>
    <col min="13058" max="13058" width="40.140625" style="15" customWidth="1"/>
    <col min="13059" max="13059" width="43.42578125" style="15" customWidth="1"/>
    <col min="13060" max="13060" width="30.7109375" style="15" customWidth="1"/>
    <col min="13061" max="13061" width="24.85546875" style="15" customWidth="1"/>
    <col min="13062" max="13062" width="34.42578125" style="15" customWidth="1"/>
    <col min="13063" max="13063" width="27.140625" style="15" customWidth="1"/>
    <col min="13064" max="13064" width="23.5703125" style="15" customWidth="1"/>
    <col min="13065" max="13312" width="8.7109375" style="15"/>
    <col min="13313" max="13313" width="8.140625" style="15" customWidth="1"/>
    <col min="13314" max="13314" width="40.140625" style="15" customWidth="1"/>
    <col min="13315" max="13315" width="43.42578125" style="15" customWidth="1"/>
    <col min="13316" max="13316" width="30.7109375" style="15" customWidth="1"/>
    <col min="13317" max="13317" width="24.85546875" style="15" customWidth="1"/>
    <col min="13318" max="13318" width="34.42578125" style="15" customWidth="1"/>
    <col min="13319" max="13319" width="27.140625" style="15" customWidth="1"/>
    <col min="13320" max="13320" width="23.5703125" style="15" customWidth="1"/>
    <col min="13321" max="13568" width="8.7109375" style="15"/>
    <col min="13569" max="13569" width="8.140625" style="15" customWidth="1"/>
    <col min="13570" max="13570" width="40.140625" style="15" customWidth="1"/>
    <col min="13571" max="13571" width="43.42578125" style="15" customWidth="1"/>
    <col min="13572" max="13572" width="30.7109375" style="15" customWidth="1"/>
    <col min="13573" max="13573" width="24.85546875" style="15" customWidth="1"/>
    <col min="13574" max="13574" width="34.42578125" style="15" customWidth="1"/>
    <col min="13575" max="13575" width="27.140625" style="15" customWidth="1"/>
    <col min="13576" max="13576" width="23.5703125" style="15" customWidth="1"/>
    <col min="13577" max="13824" width="8.7109375" style="15"/>
    <col min="13825" max="13825" width="8.140625" style="15" customWidth="1"/>
    <col min="13826" max="13826" width="40.140625" style="15" customWidth="1"/>
    <col min="13827" max="13827" width="43.42578125" style="15" customWidth="1"/>
    <col min="13828" max="13828" width="30.7109375" style="15" customWidth="1"/>
    <col min="13829" max="13829" width="24.85546875" style="15" customWidth="1"/>
    <col min="13830" max="13830" width="34.42578125" style="15" customWidth="1"/>
    <col min="13831" max="13831" width="27.140625" style="15" customWidth="1"/>
    <col min="13832" max="13832" width="23.5703125" style="15" customWidth="1"/>
    <col min="13833" max="14080" width="8.7109375" style="15"/>
    <col min="14081" max="14081" width="8.140625" style="15" customWidth="1"/>
    <col min="14082" max="14082" width="40.140625" style="15" customWidth="1"/>
    <col min="14083" max="14083" width="43.42578125" style="15" customWidth="1"/>
    <col min="14084" max="14084" width="30.7109375" style="15" customWidth="1"/>
    <col min="14085" max="14085" width="24.85546875" style="15" customWidth="1"/>
    <col min="14086" max="14086" width="34.42578125" style="15" customWidth="1"/>
    <col min="14087" max="14087" width="27.140625" style="15" customWidth="1"/>
    <col min="14088" max="14088" width="23.5703125" style="15" customWidth="1"/>
    <col min="14089" max="14336" width="8.7109375" style="15"/>
    <col min="14337" max="14337" width="8.140625" style="15" customWidth="1"/>
    <col min="14338" max="14338" width="40.140625" style="15" customWidth="1"/>
    <col min="14339" max="14339" width="43.42578125" style="15" customWidth="1"/>
    <col min="14340" max="14340" width="30.7109375" style="15" customWidth="1"/>
    <col min="14341" max="14341" width="24.85546875" style="15" customWidth="1"/>
    <col min="14342" max="14342" width="34.42578125" style="15" customWidth="1"/>
    <col min="14343" max="14343" width="27.140625" style="15" customWidth="1"/>
    <col min="14344" max="14344" width="23.5703125" style="15" customWidth="1"/>
    <col min="14345" max="14592" width="8.7109375" style="15"/>
    <col min="14593" max="14593" width="8.140625" style="15" customWidth="1"/>
    <col min="14594" max="14594" width="40.140625" style="15" customWidth="1"/>
    <col min="14595" max="14595" width="43.42578125" style="15" customWidth="1"/>
    <col min="14596" max="14596" width="30.7109375" style="15" customWidth="1"/>
    <col min="14597" max="14597" width="24.85546875" style="15" customWidth="1"/>
    <col min="14598" max="14598" width="34.42578125" style="15" customWidth="1"/>
    <col min="14599" max="14599" width="27.140625" style="15" customWidth="1"/>
    <col min="14600" max="14600" width="23.5703125" style="15" customWidth="1"/>
    <col min="14601" max="14848" width="8.7109375" style="15"/>
    <col min="14849" max="14849" width="8.140625" style="15" customWidth="1"/>
    <col min="14850" max="14850" width="40.140625" style="15" customWidth="1"/>
    <col min="14851" max="14851" width="43.42578125" style="15" customWidth="1"/>
    <col min="14852" max="14852" width="30.7109375" style="15" customWidth="1"/>
    <col min="14853" max="14853" width="24.85546875" style="15" customWidth="1"/>
    <col min="14854" max="14854" width="34.42578125" style="15" customWidth="1"/>
    <col min="14855" max="14855" width="27.140625" style="15" customWidth="1"/>
    <col min="14856" max="14856" width="23.5703125" style="15" customWidth="1"/>
    <col min="14857" max="15104" width="8.7109375" style="15"/>
    <col min="15105" max="15105" width="8.140625" style="15" customWidth="1"/>
    <col min="15106" max="15106" width="40.140625" style="15" customWidth="1"/>
    <col min="15107" max="15107" width="43.42578125" style="15" customWidth="1"/>
    <col min="15108" max="15108" width="30.7109375" style="15" customWidth="1"/>
    <col min="15109" max="15109" width="24.85546875" style="15" customWidth="1"/>
    <col min="15110" max="15110" width="34.42578125" style="15" customWidth="1"/>
    <col min="15111" max="15111" width="27.140625" style="15" customWidth="1"/>
    <col min="15112" max="15112" width="23.5703125" style="15" customWidth="1"/>
    <col min="15113" max="15360" width="8.7109375" style="15"/>
    <col min="15361" max="15361" width="8.140625" style="15" customWidth="1"/>
    <col min="15362" max="15362" width="40.140625" style="15" customWidth="1"/>
    <col min="15363" max="15363" width="43.42578125" style="15" customWidth="1"/>
    <col min="15364" max="15364" width="30.7109375" style="15" customWidth="1"/>
    <col min="15365" max="15365" width="24.85546875" style="15" customWidth="1"/>
    <col min="15366" max="15366" width="34.42578125" style="15" customWidth="1"/>
    <col min="15367" max="15367" width="27.140625" style="15" customWidth="1"/>
    <col min="15368" max="15368" width="23.5703125" style="15" customWidth="1"/>
    <col min="15369" max="15616" width="8.7109375" style="15"/>
    <col min="15617" max="15617" width="8.140625" style="15" customWidth="1"/>
    <col min="15618" max="15618" width="40.140625" style="15" customWidth="1"/>
    <col min="15619" max="15619" width="43.42578125" style="15" customWidth="1"/>
    <col min="15620" max="15620" width="30.7109375" style="15" customWidth="1"/>
    <col min="15621" max="15621" width="24.85546875" style="15" customWidth="1"/>
    <col min="15622" max="15622" width="34.42578125" style="15" customWidth="1"/>
    <col min="15623" max="15623" width="27.140625" style="15" customWidth="1"/>
    <col min="15624" max="15624" width="23.5703125" style="15" customWidth="1"/>
    <col min="15625" max="15872" width="8.7109375" style="15"/>
    <col min="15873" max="15873" width="8.140625" style="15" customWidth="1"/>
    <col min="15874" max="15874" width="40.140625" style="15" customWidth="1"/>
    <col min="15875" max="15875" width="43.42578125" style="15" customWidth="1"/>
    <col min="15876" max="15876" width="30.7109375" style="15" customWidth="1"/>
    <col min="15877" max="15877" width="24.85546875" style="15" customWidth="1"/>
    <col min="15878" max="15878" width="34.42578125" style="15" customWidth="1"/>
    <col min="15879" max="15879" width="27.140625" style="15" customWidth="1"/>
    <col min="15880" max="15880" width="23.5703125" style="15" customWidth="1"/>
    <col min="15881" max="16128" width="8.7109375" style="15"/>
    <col min="16129" max="16129" width="8.140625" style="15" customWidth="1"/>
    <col min="16130" max="16130" width="40.140625" style="15" customWidth="1"/>
    <col min="16131" max="16131" width="43.42578125" style="15" customWidth="1"/>
    <col min="16132" max="16132" width="30.7109375" style="15" customWidth="1"/>
    <col min="16133" max="16133" width="24.85546875" style="15" customWidth="1"/>
    <col min="16134" max="16134" width="34.42578125" style="15" customWidth="1"/>
    <col min="16135" max="16135" width="27.140625" style="15" customWidth="1"/>
    <col min="16136" max="16136" width="23.5703125" style="15" customWidth="1"/>
    <col min="16137" max="16384" width="8.7109375" style="15"/>
  </cols>
  <sheetData>
    <row r="1" spans="2:9">
      <c r="C1" s="16"/>
      <c r="D1" s="16"/>
      <c r="E1" s="16"/>
    </row>
    <row r="2" spans="2:9">
      <c r="C2" s="16"/>
      <c r="D2" s="16"/>
      <c r="E2" s="16"/>
    </row>
    <row r="3" spans="2:9">
      <c r="C3" s="16"/>
      <c r="D3" s="16"/>
      <c r="E3" s="16"/>
    </row>
    <row r="4" spans="2:9">
      <c r="C4" s="16"/>
      <c r="D4" s="16"/>
      <c r="E4" s="16"/>
    </row>
    <row r="5" spans="2:9">
      <c r="C5" s="16"/>
      <c r="D5" s="16"/>
      <c r="E5" s="16"/>
    </row>
    <row r="6" spans="2:9">
      <c r="C6" s="16"/>
      <c r="D6" s="16"/>
      <c r="E6" s="16"/>
    </row>
    <row r="7" spans="2:9" ht="15.75" customHeight="1">
      <c r="B7" s="940" t="s">
        <v>0</v>
      </c>
      <c r="C7" s="940"/>
      <c r="D7" s="940"/>
      <c r="E7" s="940"/>
      <c r="F7" s="940"/>
      <c r="G7" s="940"/>
      <c r="H7" s="940"/>
    </row>
    <row r="8" spans="2:9" ht="15.75" customHeight="1">
      <c r="B8" s="940" t="s">
        <v>1</v>
      </c>
      <c r="C8" s="940"/>
      <c r="D8" s="940"/>
      <c r="E8" s="940"/>
      <c r="F8" s="940"/>
      <c r="G8" s="940"/>
      <c r="H8" s="940"/>
    </row>
    <row r="9" spans="2:9" ht="15" customHeight="1">
      <c r="B9" s="941" t="s">
        <v>4</v>
      </c>
      <c r="C9" s="941"/>
      <c r="D9" s="941"/>
      <c r="E9" s="941"/>
      <c r="F9" s="941"/>
      <c r="G9" s="941"/>
      <c r="H9" s="941"/>
    </row>
    <row r="12" spans="2:9" s="14" customFormat="1" ht="46.5" customHeight="1">
      <c r="B12" s="942" t="s">
        <v>756</v>
      </c>
      <c r="C12" s="943"/>
      <c r="D12" s="943"/>
      <c r="E12" s="943"/>
      <c r="F12" s="943"/>
      <c r="G12" s="943"/>
      <c r="H12" s="943"/>
    </row>
    <row r="13" spans="2:9">
      <c r="B13" s="936"/>
      <c r="C13" s="936"/>
      <c r="D13" s="936"/>
      <c r="E13" s="936"/>
      <c r="F13" s="936"/>
      <c r="G13" s="936"/>
      <c r="H13" s="17"/>
    </row>
    <row r="14" spans="2:9" s="14" customFormat="1">
      <c r="B14" s="936"/>
      <c r="C14" s="936"/>
      <c r="D14" s="936"/>
      <c r="E14" s="18" t="s">
        <v>270</v>
      </c>
      <c r="F14" s="18" t="s">
        <v>271</v>
      </c>
      <c r="G14" s="18"/>
      <c r="H14" s="19"/>
    </row>
    <row r="15" spans="2:9" ht="15.75" customHeight="1">
      <c r="B15" s="937" t="s">
        <v>272</v>
      </c>
      <c r="C15" s="937"/>
      <c r="D15" s="20">
        <v>22904.84</v>
      </c>
      <c r="E15" s="21">
        <v>0</v>
      </c>
      <c r="F15" s="21"/>
      <c r="G15" s="190"/>
      <c r="H15" s="22">
        <f>D15+E15+F15+G15</f>
        <v>22904.84</v>
      </c>
      <c r="I15" s="928">
        <f>H15+H17</f>
        <v>22904.84</v>
      </c>
    </row>
    <row r="16" spans="2:9">
      <c r="B16" s="23"/>
      <c r="C16" s="23"/>
      <c r="D16" s="23"/>
      <c r="E16" s="18" t="s">
        <v>270</v>
      </c>
      <c r="F16" s="18" t="s">
        <v>271</v>
      </c>
      <c r="G16" s="18"/>
      <c r="H16" s="23"/>
      <c r="I16" s="929"/>
    </row>
    <row r="17" spans="2:9" ht="21" customHeight="1">
      <c r="B17" s="938" t="s">
        <v>273</v>
      </c>
      <c r="C17" s="938"/>
      <c r="D17" s="24"/>
      <c r="E17" s="21">
        <f>D17*0.08</f>
        <v>0</v>
      </c>
      <c r="F17" s="25"/>
      <c r="G17" s="191"/>
      <c r="H17" s="22">
        <f>D17+E17+F17+G17</f>
        <v>0</v>
      </c>
      <c r="I17" s="930"/>
    </row>
    <row r="18" spans="2:9">
      <c r="B18" s="23"/>
      <c r="C18" s="23"/>
      <c r="D18" s="23"/>
      <c r="E18" s="18" t="s">
        <v>270</v>
      </c>
      <c r="F18" s="18" t="s">
        <v>271</v>
      </c>
      <c r="G18" s="18" t="s">
        <v>180</v>
      </c>
      <c r="H18" s="23"/>
    </row>
    <row r="19" spans="2:9">
      <c r="B19" s="939" t="s">
        <v>274</v>
      </c>
      <c r="C19" s="939"/>
      <c r="D19" s="24">
        <f>6622.13-D68</f>
        <v>6622.13</v>
      </c>
      <c r="E19" s="282">
        <f>(0)*8%</f>
        <v>0</v>
      </c>
      <c r="F19" s="25"/>
      <c r="G19" s="192">
        <f>G66</f>
        <v>0</v>
      </c>
      <c r="H19" s="22">
        <f>D19+E19+F19+G19</f>
        <v>6622.13</v>
      </c>
    </row>
    <row r="20" spans="2:9">
      <c r="B20" s="927"/>
      <c r="C20" s="927"/>
      <c r="D20" s="26"/>
      <c r="E20" s="17"/>
      <c r="F20" s="17"/>
      <c r="G20" s="17"/>
      <c r="H20" s="17"/>
    </row>
    <row r="21" spans="2:9">
      <c r="B21" s="17"/>
      <c r="C21" s="17"/>
      <c r="D21" s="17"/>
      <c r="E21" s="17"/>
      <c r="F21" s="17"/>
      <c r="G21" s="17"/>
      <c r="H21" s="17"/>
    </row>
    <row r="22" spans="2:9">
      <c r="B22" s="179" t="s">
        <v>275</v>
      </c>
      <c r="C22" s="180">
        <v>0</v>
      </c>
      <c r="D22" s="27" t="s">
        <v>276</v>
      </c>
      <c r="E22" s="28"/>
      <c r="F22" s="179" t="s">
        <v>277</v>
      </c>
      <c r="G22" s="555">
        <v>16246.72</v>
      </c>
      <c r="H22" s="27" t="s">
        <v>278</v>
      </c>
      <c r="I22" s="17"/>
    </row>
    <row r="23" spans="2:9">
      <c r="B23" s="181" t="s">
        <v>279</v>
      </c>
      <c r="C23" s="193">
        <f>SUM(0)*0.01</f>
        <v>0</v>
      </c>
      <c r="D23" s="28" t="s">
        <v>280</v>
      </c>
      <c r="E23" s="28"/>
      <c r="F23" s="184" t="s">
        <v>281</v>
      </c>
      <c r="G23" s="193">
        <v>16246.37</v>
      </c>
      <c r="H23" s="28" t="s">
        <v>282</v>
      </c>
      <c r="I23" s="17"/>
    </row>
    <row r="24" spans="2:9">
      <c r="B24" s="182" t="s">
        <v>283</v>
      </c>
      <c r="C24" s="186">
        <v>0</v>
      </c>
      <c r="D24" s="28" t="s">
        <v>284</v>
      </c>
      <c r="E24" s="28"/>
      <c r="F24" s="183" t="s">
        <v>285</v>
      </c>
      <c r="G24" s="186">
        <v>0</v>
      </c>
      <c r="H24" s="28" t="s">
        <v>286</v>
      </c>
      <c r="I24" s="17"/>
    </row>
    <row r="25" spans="2:9">
      <c r="B25" s="183" t="s">
        <v>287</v>
      </c>
      <c r="C25" s="186">
        <v>0</v>
      </c>
      <c r="D25" s="933" t="s">
        <v>288</v>
      </c>
      <c r="E25" s="933"/>
      <c r="F25" s="183" t="s">
        <v>289</v>
      </c>
      <c r="G25" s="185">
        <f>E15</f>
        <v>0</v>
      </c>
      <c r="H25" s="28" t="s">
        <v>290</v>
      </c>
      <c r="I25" s="17"/>
    </row>
    <row r="26" spans="2:9">
      <c r="B26" s="183" t="s">
        <v>291</v>
      </c>
      <c r="C26" s="186">
        <v>0</v>
      </c>
      <c r="D26" s="933" t="s">
        <v>292</v>
      </c>
      <c r="E26" s="933"/>
      <c r="F26" s="183" t="s">
        <v>293</v>
      </c>
      <c r="G26" s="186">
        <f>E17</f>
        <v>0</v>
      </c>
      <c r="H26" s="28" t="s">
        <v>294</v>
      </c>
      <c r="I26" s="17"/>
    </row>
    <row r="27" spans="2:9">
      <c r="B27" s="183" t="s">
        <v>295</v>
      </c>
      <c r="C27" s="186">
        <v>0</v>
      </c>
      <c r="D27" s="178" t="s">
        <v>296</v>
      </c>
      <c r="E27" s="178"/>
      <c r="F27" s="183" t="s">
        <v>297</v>
      </c>
      <c r="G27" s="186">
        <f>E19</f>
        <v>0</v>
      </c>
      <c r="H27" s="28" t="s">
        <v>298</v>
      </c>
      <c r="I27" s="17"/>
    </row>
    <row r="28" spans="2:9">
      <c r="B28" s="200" t="s">
        <v>105</v>
      </c>
      <c r="C28" s="202">
        <f>SUM(C23:C27)-C25</f>
        <v>0</v>
      </c>
      <c r="D28" s="17"/>
      <c r="E28" s="17"/>
      <c r="F28" s="200" t="s">
        <v>105</v>
      </c>
      <c r="G28" s="198">
        <f>SUM(G23:G27)</f>
        <v>16246.37</v>
      </c>
      <c r="H28" s="17"/>
    </row>
    <row r="29" spans="2:9">
      <c r="B29" s="201" t="s">
        <v>404</v>
      </c>
      <c r="C29" s="199">
        <f>C28-C22</f>
        <v>0</v>
      </c>
      <c r="D29" s="17"/>
      <c r="E29" s="17"/>
      <c r="F29" s="201" t="s">
        <v>404</v>
      </c>
      <c r="G29" s="199">
        <f>G28-G22</f>
        <v>-0.34999999999854481</v>
      </c>
      <c r="H29" s="17"/>
    </row>
    <row r="30" spans="2:9">
      <c r="B30" s="17"/>
      <c r="C30" s="17"/>
      <c r="D30" s="17"/>
      <c r="E30" s="17"/>
      <c r="F30" s="17"/>
      <c r="G30" s="17"/>
      <c r="H30" s="17"/>
    </row>
    <row r="31" spans="2:9">
      <c r="B31" s="17"/>
      <c r="C31" s="17"/>
      <c r="D31" s="17"/>
      <c r="E31" s="17"/>
      <c r="F31" s="17"/>
      <c r="G31" s="17"/>
      <c r="H31" s="17"/>
    </row>
    <row r="32" spans="2:9">
      <c r="B32" s="935" t="s">
        <v>299</v>
      </c>
      <c r="C32" s="935"/>
      <c r="D32" s="935"/>
      <c r="E32" s="935"/>
      <c r="F32" s="935"/>
      <c r="G32" s="935"/>
      <c r="H32" s="935"/>
    </row>
    <row r="33" spans="1:8" ht="21" customHeight="1">
      <c r="B33" s="31">
        <f>B37+B38-B34-B35-B36</f>
        <v>181482.36</v>
      </c>
      <c r="C33" s="32" t="s">
        <v>300</v>
      </c>
      <c r="D33" s="28"/>
      <c r="E33" s="28"/>
      <c r="F33" s="28"/>
      <c r="G33" s="17"/>
      <c r="H33" s="17"/>
    </row>
    <row r="34" spans="1:8">
      <c r="B34" s="33">
        <f>D15</f>
        <v>22904.84</v>
      </c>
      <c r="C34" s="931" t="s">
        <v>301</v>
      </c>
      <c r="D34" s="931"/>
      <c r="E34" s="931"/>
      <c r="F34" s="931"/>
      <c r="G34" s="17"/>
      <c r="H34" s="17"/>
    </row>
    <row r="35" spans="1:8" ht="15.75" customHeight="1">
      <c r="B35" s="34">
        <f>D17</f>
        <v>0</v>
      </c>
      <c r="C35" s="931" t="s">
        <v>302</v>
      </c>
      <c r="D35" s="931"/>
      <c r="E35" s="931"/>
      <c r="F35" s="931"/>
      <c r="G35" s="17"/>
      <c r="H35" s="17"/>
    </row>
    <row r="36" spans="1:8">
      <c r="B36" s="35">
        <f>D42</f>
        <v>7188.7000000000007</v>
      </c>
      <c r="C36" s="931" t="s">
        <v>303</v>
      </c>
      <c r="D36" s="931"/>
      <c r="E36" s="931"/>
      <c r="F36" s="931"/>
      <c r="G36" s="17"/>
      <c r="H36" s="17"/>
    </row>
    <row r="37" spans="1:8" ht="21" customHeight="1">
      <c r="A37" s="36"/>
      <c r="B37" s="37">
        <v>211575.9</v>
      </c>
      <c r="C37" s="932" t="s">
        <v>304</v>
      </c>
      <c r="D37" s="932"/>
      <c r="E37" s="932"/>
      <c r="F37" s="932"/>
      <c r="G37" s="17"/>
      <c r="H37" s="17"/>
    </row>
    <row r="38" spans="1:8">
      <c r="A38" s="36"/>
      <c r="B38" s="30">
        <v>0</v>
      </c>
      <c r="C38" s="933" t="s">
        <v>305</v>
      </c>
      <c r="D38" s="933"/>
      <c r="E38" s="933"/>
      <c r="F38" s="933"/>
      <c r="G38" s="17"/>
      <c r="H38" s="17"/>
    </row>
    <row r="39" spans="1:8">
      <c r="B39" s="35">
        <f>D19</f>
        <v>6622.13</v>
      </c>
      <c r="C39" s="933" t="s">
        <v>306</v>
      </c>
      <c r="D39" s="933"/>
      <c r="E39" s="933"/>
      <c r="F39" s="933"/>
      <c r="G39" s="17"/>
      <c r="H39" s="17"/>
    </row>
    <row r="40" spans="1:8">
      <c r="B40" s="38">
        <f>SUM(B37:B39)</f>
        <v>218198.03</v>
      </c>
      <c r="C40" s="934" t="s">
        <v>307</v>
      </c>
      <c r="D40" s="934"/>
      <c r="E40" s="934"/>
      <c r="F40" s="934"/>
      <c r="G40" s="17"/>
      <c r="H40" s="17"/>
    </row>
    <row r="41" spans="1:8">
      <c r="B41" s="17"/>
      <c r="C41" s="17"/>
      <c r="D41" s="17"/>
      <c r="E41" s="17"/>
      <c r="F41" s="17"/>
      <c r="G41" s="17"/>
      <c r="H41" s="17"/>
    </row>
    <row r="42" spans="1:8" ht="31.5">
      <c r="B42" s="39" t="s">
        <v>308</v>
      </c>
      <c r="C42" s="176" t="s">
        <v>309</v>
      </c>
      <c r="D42" s="40">
        <f>SUM(D43:D65)</f>
        <v>7188.7000000000007</v>
      </c>
      <c r="E42" s="17"/>
      <c r="F42" s="923" t="s">
        <v>310</v>
      </c>
      <c r="G42" s="923"/>
      <c r="H42" s="923"/>
    </row>
    <row r="43" spans="1:8">
      <c r="B43" s="41">
        <v>273</v>
      </c>
      <c r="C43" s="42" t="s">
        <v>734</v>
      </c>
      <c r="D43" s="43">
        <v>481.04</v>
      </c>
      <c r="E43" s="17"/>
      <c r="F43" s="44" t="s">
        <v>311</v>
      </c>
      <c r="G43" s="45" t="s">
        <v>312</v>
      </c>
      <c r="H43" s="45" t="s">
        <v>179</v>
      </c>
    </row>
    <row r="44" spans="1:8">
      <c r="B44" s="41">
        <v>277</v>
      </c>
      <c r="C44" s="42" t="s">
        <v>734</v>
      </c>
      <c r="D44" s="43">
        <v>698.09</v>
      </c>
      <c r="E44" s="17"/>
      <c r="F44" s="206" t="s">
        <v>749</v>
      </c>
      <c r="G44" s="46"/>
      <c r="H44" s="46">
        <v>356.97</v>
      </c>
    </row>
    <row r="45" spans="1:8">
      <c r="B45" s="41">
        <v>995</v>
      </c>
      <c r="C45" s="42" t="s">
        <v>733</v>
      </c>
      <c r="D45" s="43">
        <v>809.57</v>
      </c>
      <c r="E45" s="17"/>
      <c r="F45" s="207" t="s">
        <v>782</v>
      </c>
      <c r="G45" s="46"/>
      <c r="H45" s="46">
        <v>13.59</v>
      </c>
    </row>
    <row r="46" spans="1:8">
      <c r="B46" s="41">
        <v>4</v>
      </c>
      <c r="C46" s="42" t="s">
        <v>752</v>
      </c>
      <c r="D46" s="43">
        <v>5200</v>
      </c>
      <c r="E46" s="17"/>
      <c r="F46" s="207"/>
      <c r="G46" s="46"/>
      <c r="H46" s="46"/>
    </row>
    <row r="47" spans="1:8">
      <c r="B47" s="41"/>
      <c r="C47" s="42"/>
      <c r="D47" s="43"/>
      <c r="E47" s="17"/>
      <c r="F47" s="207"/>
      <c r="G47" s="43"/>
      <c r="H47" s="46"/>
    </row>
    <row r="48" spans="1:8">
      <c r="B48" s="41"/>
      <c r="C48" s="42"/>
      <c r="D48" s="43"/>
      <c r="E48" s="17"/>
      <c r="F48" s="207"/>
      <c r="G48" s="46"/>
      <c r="H48" s="46"/>
    </row>
    <row r="49" spans="2:8">
      <c r="B49" s="41"/>
      <c r="C49" s="42"/>
      <c r="D49" s="43"/>
      <c r="E49" s="17"/>
      <c r="F49" s="207"/>
      <c r="G49" s="46"/>
      <c r="H49" s="46"/>
    </row>
    <row r="50" spans="2:8">
      <c r="B50" s="41"/>
      <c r="C50" s="42"/>
      <c r="D50" s="43">
        <v>0</v>
      </c>
      <c r="E50" s="17"/>
      <c r="F50" s="207"/>
      <c r="G50" s="46"/>
      <c r="H50" s="46"/>
    </row>
    <row r="51" spans="2:8">
      <c r="B51" s="187"/>
      <c r="C51" s="188"/>
      <c r="D51" s="189">
        <v>0</v>
      </c>
      <c r="E51" s="17"/>
      <c r="F51" s="295"/>
      <c r="G51" s="46"/>
      <c r="H51" s="46"/>
    </row>
    <row r="52" spans="2:8">
      <c r="B52" s="187"/>
      <c r="C52" s="188"/>
      <c r="D52" s="189">
        <v>0</v>
      </c>
      <c r="E52" s="17"/>
      <c r="F52" s="295"/>
      <c r="G52" s="46"/>
      <c r="H52" s="46"/>
    </row>
    <row r="53" spans="2:8">
      <c r="B53" s="187"/>
      <c r="C53" s="188"/>
      <c r="D53" s="189">
        <v>0</v>
      </c>
      <c r="E53" s="17"/>
      <c r="F53" s="295"/>
      <c r="G53" s="46"/>
      <c r="H53" s="46"/>
    </row>
    <row r="54" spans="2:8">
      <c r="B54" s="187"/>
      <c r="C54" s="188"/>
      <c r="D54" s="189">
        <v>0</v>
      </c>
      <c r="E54" s="17"/>
      <c r="F54" s="295"/>
      <c r="G54" s="46"/>
      <c r="H54" s="46"/>
    </row>
    <row r="55" spans="2:8">
      <c r="B55" s="187"/>
      <c r="C55" s="188"/>
      <c r="D55" s="189">
        <v>0</v>
      </c>
      <c r="E55" s="17"/>
      <c r="F55" s="295"/>
      <c r="G55" s="46"/>
      <c r="H55" s="46"/>
    </row>
    <row r="56" spans="2:8">
      <c r="B56" s="187"/>
      <c r="C56" s="188"/>
      <c r="D56" s="189">
        <v>0</v>
      </c>
      <c r="E56" s="17"/>
      <c r="F56" s="295"/>
      <c r="G56" s="46"/>
      <c r="H56" s="46"/>
    </row>
    <row r="57" spans="2:8">
      <c r="B57" s="187"/>
      <c r="C57" s="188"/>
      <c r="D57" s="189">
        <v>0</v>
      </c>
      <c r="E57" s="17"/>
      <c r="F57" s="295"/>
      <c r="G57" s="46"/>
      <c r="H57" s="46"/>
    </row>
    <row r="58" spans="2:8">
      <c r="B58" s="187"/>
      <c r="C58" s="188"/>
      <c r="D58" s="189">
        <v>0</v>
      </c>
      <c r="E58" s="17"/>
      <c r="F58" s="295"/>
      <c r="G58" s="46"/>
      <c r="H58" s="46"/>
    </row>
    <row r="59" spans="2:8">
      <c r="B59" s="41"/>
      <c r="C59" s="42"/>
      <c r="D59" s="43">
        <v>0</v>
      </c>
      <c r="E59" s="17"/>
      <c r="F59" s="207"/>
      <c r="G59" s="46"/>
      <c r="H59" s="46"/>
    </row>
    <row r="60" spans="2:8">
      <c r="B60" s="41"/>
      <c r="C60" s="42"/>
      <c r="D60" s="43">
        <v>0</v>
      </c>
      <c r="E60" s="17"/>
      <c r="F60" s="207"/>
      <c r="G60" s="46"/>
      <c r="H60" s="46"/>
    </row>
    <row r="61" spans="2:8">
      <c r="B61" s="336"/>
      <c r="C61" s="337"/>
      <c r="D61" s="338"/>
      <c r="E61" s="17"/>
      <c r="F61" s="48"/>
      <c r="G61" s="46"/>
      <c r="H61" s="46"/>
    </row>
    <row r="62" spans="2:8">
      <c r="B62" s="336"/>
      <c r="C62" s="337"/>
      <c r="D62" s="338"/>
      <c r="E62" s="17"/>
      <c r="F62" s="48"/>
      <c r="G62" s="46"/>
      <c r="H62" s="46"/>
    </row>
    <row r="63" spans="2:8">
      <c r="B63" s="336"/>
      <c r="C63" s="337"/>
      <c r="D63" s="338"/>
      <c r="E63" s="17"/>
      <c r="F63" s="48"/>
      <c r="G63" s="46"/>
      <c r="H63" s="46"/>
    </row>
    <row r="64" spans="2:8">
      <c r="B64" s="336"/>
      <c r="C64" s="337"/>
      <c r="D64" s="338"/>
      <c r="E64" s="17"/>
      <c r="F64" s="48"/>
      <c r="G64" s="46"/>
      <c r="H64" s="46"/>
    </row>
    <row r="65" spans="2:9">
      <c r="B65" s="336"/>
      <c r="C65" s="337"/>
      <c r="D65" s="338"/>
      <c r="E65" s="17"/>
      <c r="F65" s="48"/>
      <c r="G65" s="46"/>
      <c r="H65" s="46"/>
    </row>
    <row r="66" spans="2:9">
      <c r="B66" s="17"/>
      <c r="C66" s="17"/>
      <c r="D66" s="17"/>
      <c r="E66" s="17"/>
      <c r="F66" s="49" t="s">
        <v>105</v>
      </c>
      <c r="G66" s="50">
        <f>SUM(G44:G65)</f>
        <v>0</v>
      </c>
      <c r="H66" s="50">
        <f>SUM(H44:H65)</f>
        <v>370.56</v>
      </c>
    </row>
    <row r="67" spans="2:9">
      <c r="D67" s="17"/>
      <c r="E67" s="17"/>
      <c r="F67" s="203"/>
      <c r="G67" s="203"/>
      <c r="H67" s="203"/>
    </row>
    <row r="68" spans="2:9" ht="33.950000000000003" customHeight="1">
      <c r="B68" s="39" t="s">
        <v>308</v>
      </c>
      <c r="C68" s="176" t="s">
        <v>313</v>
      </c>
      <c r="D68" s="40">
        <f>SUM(D69:D84)</f>
        <v>0</v>
      </c>
      <c r="F68" s="924" t="s">
        <v>314</v>
      </c>
      <c r="G68" s="925"/>
      <c r="H68" s="925"/>
      <c r="I68" s="194"/>
    </row>
    <row r="69" spans="2:9">
      <c r="B69" s="41"/>
      <c r="C69" s="42"/>
      <c r="D69" s="43">
        <v>0</v>
      </c>
      <c r="F69" s="51" t="s">
        <v>315</v>
      </c>
      <c r="G69" s="52">
        <f>G23+G24</f>
        <v>16246.37</v>
      </c>
      <c r="H69" s="53" t="s">
        <v>316</v>
      </c>
      <c r="I69" s="195"/>
    </row>
    <row r="70" spans="2:9">
      <c r="B70" s="41"/>
      <c r="C70" s="42"/>
      <c r="D70" s="43">
        <v>0</v>
      </c>
      <c r="F70" s="51" t="s">
        <v>317</v>
      </c>
      <c r="G70" s="52">
        <f>C23+C24</f>
        <v>0</v>
      </c>
      <c r="H70" s="53" t="s">
        <v>318</v>
      </c>
      <c r="I70" s="195"/>
    </row>
    <row r="71" spans="2:9">
      <c r="B71" s="41"/>
      <c r="C71" s="42"/>
      <c r="D71" s="43"/>
      <c r="F71" s="18"/>
      <c r="G71" s="54"/>
      <c r="H71" s="55"/>
      <c r="I71" s="18"/>
    </row>
    <row r="72" spans="2:9" ht="15.75" customHeight="1">
      <c r="B72" s="41"/>
      <c r="C72" s="42"/>
      <c r="D72" s="43"/>
      <c r="F72" s="926" t="s">
        <v>319</v>
      </c>
      <c r="G72" s="926"/>
      <c r="H72" s="56"/>
      <c r="I72" s="18"/>
    </row>
    <row r="73" spans="2:9">
      <c r="B73" s="41"/>
      <c r="C73" s="42"/>
      <c r="D73" s="43"/>
      <c r="F73" s="57" t="s">
        <v>320</v>
      </c>
      <c r="G73" s="22">
        <f>G74-G80</f>
        <v>20699</v>
      </c>
      <c r="H73" s="17"/>
      <c r="I73" s="18"/>
    </row>
    <row r="74" spans="2:9">
      <c r="B74" s="41"/>
      <c r="C74" s="42"/>
      <c r="D74" s="43"/>
      <c r="F74" s="58" t="s">
        <v>321</v>
      </c>
      <c r="G74" s="59">
        <f>SUM(G75:G79)</f>
        <v>24458.27</v>
      </c>
      <c r="H74" s="17"/>
      <c r="I74" s="18"/>
    </row>
    <row r="75" spans="2:9">
      <c r="B75" s="41"/>
      <c r="C75" s="42"/>
      <c r="D75" s="43"/>
      <c r="F75" s="196" t="s">
        <v>322</v>
      </c>
      <c r="G75" s="29">
        <v>4699.2700000000004</v>
      </c>
      <c r="I75" s="60"/>
    </row>
    <row r="76" spans="2:9">
      <c r="B76" s="41"/>
      <c r="C76" s="42"/>
      <c r="D76" s="43">
        <v>0</v>
      </c>
      <c r="F76" s="196" t="s">
        <v>323</v>
      </c>
      <c r="G76" s="29">
        <v>0</v>
      </c>
      <c r="I76" s="60"/>
    </row>
    <row r="77" spans="2:9">
      <c r="B77" s="41"/>
      <c r="C77" s="42"/>
      <c r="D77" s="43">
        <v>0</v>
      </c>
      <c r="F77" s="196" t="s">
        <v>324</v>
      </c>
      <c r="G77" s="29">
        <f>481.04+698.09</f>
        <v>1179.1300000000001</v>
      </c>
      <c r="I77" s="60"/>
    </row>
    <row r="78" spans="2:9">
      <c r="B78" s="41"/>
      <c r="C78" s="42"/>
      <c r="D78" s="43">
        <v>0</v>
      </c>
      <c r="F78" s="196" t="s">
        <v>325</v>
      </c>
      <c r="G78" s="29">
        <v>0</v>
      </c>
      <c r="I78" s="60"/>
    </row>
    <row r="79" spans="2:9">
      <c r="B79" s="41"/>
      <c r="C79" s="42"/>
      <c r="D79" s="43">
        <v>0</v>
      </c>
      <c r="F79" s="197" t="s">
        <v>326</v>
      </c>
      <c r="G79" s="29">
        <v>18579.87</v>
      </c>
      <c r="I79" s="60"/>
    </row>
    <row r="80" spans="2:9">
      <c r="B80" s="41"/>
      <c r="C80" s="42"/>
      <c r="D80" s="43">
        <v>0</v>
      </c>
      <c r="F80" s="58" t="s">
        <v>327</v>
      </c>
      <c r="G80" s="59">
        <f>SUM(G81:G83)</f>
        <v>3759.27</v>
      </c>
      <c r="H80" s="17"/>
      <c r="I80" s="17"/>
    </row>
    <row r="81" spans="2:9">
      <c r="B81" s="41"/>
      <c r="C81" s="42"/>
      <c r="D81" s="43">
        <v>0</v>
      </c>
      <c r="F81" s="196" t="s">
        <v>328</v>
      </c>
      <c r="G81" s="29">
        <f>2279.22+123</f>
        <v>2402.2199999999998</v>
      </c>
      <c r="H81" s="177"/>
      <c r="I81" s="177"/>
    </row>
    <row r="82" spans="2:9">
      <c r="B82" s="41"/>
      <c r="C82" s="42"/>
      <c r="D82" s="43">
        <v>0</v>
      </c>
      <c r="F82" s="197" t="s">
        <v>329</v>
      </c>
      <c r="G82" s="29">
        <v>0</v>
      </c>
      <c r="H82" s="177" t="s">
        <v>403</v>
      </c>
      <c r="I82" s="177"/>
    </row>
    <row r="83" spans="2:9">
      <c r="B83" s="42"/>
      <c r="C83" s="47"/>
      <c r="D83" s="43">
        <v>0</v>
      </c>
      <c r="F83" s="196" t="s">
        <v>330</v>
      </c>
      <c r="G83" s="29">
        <f>77.48+18.71+1258.22+2.64</f>
        <v>1357.0500000000002</v>
      </c>
      <c r="H83" s="927"/>
      <c r="I83" s="927"/>
    </row>
    <row r="84" spans="2:9">
      <c r="B84" s="41"/>
      <c r="C84" s="42"/>
      <c r="D84" s="43">
        <v>0</v>
      </c>
    </row>
  </sheetData>
  <sheetProtection password="B090" sheet="1" objects="1" scenarios="1"/>
  <customSheetViews>
    <customSheetView guid="{4D67ECEB-8567-46A4-915F-4BBFDD1E02FC}" scale="85" topLeftCell="A59">
      <selection activeCell="C69" sqref="C69"/>
      <colBreaks count="1" manualBreakCount="1">
        <brk id="9" max="1048575" man="1"/>
      </colBreaks>
      <pageMargins left="0.51181102362204722" right="0.51181102362204722" top="0.78740157480314965" bottom="0.78740157480314965" header="0.31496062992125984" footer="0.31496062992125984"/>
      <pageSetup paperSize="9" scale="35" orientation="landscape" r:id="rId1"/>
    </customSheetView>
  </customSheetViews>
  <mergeCells count="26">
    <mergeCell ref="B7:H7"/>
    <mergeCell ref="B8:H8"/>
    <mergeCell ref="B9:H9"/>
    <mergeCell ref="B12:H12"/>
    <mergeCell ref="B13:D13"/>
    <mergeCell ref="E13:G13"/>
    <mergeCell ref="B14:D14"/>
    <mergeCell ref="B15:C15"/>
    <mergeCell ref="B17:C17"/>
    <mergeCell ref="B19:C19"/>
    <mergeCell ref="B20:C20"/>
    <mergeCell ref="F42:H42"/>
    <mergeCell ref="F68:H68"/>
    <mergeCell ref="F72:G72"/>
    <mergeCell ref="H83:I83"/>
    <mergeCell ref="I15:I17"/>
    <mergeCell ref="C36:F36"/>
    <mergeCell ref="C37:F37"/>
    <mergeCell ref="C38:F38"/>
    <mergeCell ref="C39:F39"/>
    <mergeCell ref="C40:F40"/>
    <mergeCell ref="D25:E25"/>
    <mergeCell ref="D26:E26"/>
    <mergeCell ref="B32:H32"/>
    <mergeCell ref="C34:F34"/>
    <mergeCell ref="C35:F35"/>
  </mergeCells>
  <pageMargins left="0.51181102362204722" right="0.51181102362204722" top="0.78740157480314965" bottom="0.78740157480314965" header="0.31496062992125984" footer="0.31496062992125984"/>
  <pageSetup paperSize="9" scale="35" orientation="landscape" horizontalDpi="300" verticalDpi="300" r:id="rId2"/>
  <colBreaks count="1" manualBreakCount="1">
    <brk id="9" max="1048575" man="1"/>
  </colBreaks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"/>
  <sheetViews>
    <sheetView workbookViewId="0">
      <selection activeCell="A2" sqref="A2"/>
    </sheetView>
  </sheetViews>
  <sheetFormatPr defaultRowHeight="15"/>
  <cols>
    <col min="1" max="1" width="15.140625" bestFit="1" customWidth="1"/>
    <col min="2" max="2" width="19.7109375" bestFit="1" customWidth="1"/>
    <col min="3" max="3" width="19.5703125" bestFit="1" customWidth="1"/>
    <col min="4" max="4" width="31.140625" bestFit="1" customWidth="1"/>
    <col min="5" max="5" width="15.5703125" customWidth="1"/>
    <col min="6" max="6" width="10.7109375" bestFit="1" customWidth="1"/>
    <col min="7" max="7" width="12" customWidth="1"/>
    <col min="8" max="8" width="15.140625" customWidth="1"/>
    <col min="9" max="9" width="14.5703125" bestFit="1" customWidth="1"/>
    <col min="10" max="10" width="9" bestFit="1" customWidth="1"/>
  </cols>
  <sheetData>
    <row r="1" spans="1:16" ht="30.75" customHeight="1">
      <c r="A1" s="461" t="s">
        <v>171</v>
      </c>
      <c r="B1" s="461" t="s">
        <v>172</v>
      </c>
      <c r="C1" s="462" t="s">
        <v>173</v>
      </c>
      <c r="D1" s="462" t="s">
        <v>174</v>
      </c>
      <c r="E1" s="462" t="s">
        <v>175</v>
      </c>
      <c r="F1" s="462" t="s">
        <v>176</v>
      </c>
      <c r="G1" s="462" t="s">
        <v>177</v>
      </c>
      <c r="H1" s="463" t="s">
        <v>394</v>
      </c>
      <c r="I1" s="463" t="s">
        <v>395</v>
      </c>
      <c r="J1" s="464" t="s">
        <v>396</v>
      </c>
      <c r="K1" s="464" t="s">
        <v>397</v>
      </c>
      <c r="L1" s="464" t="s">
        <v>398</v>
      </c>
      <c r="M1" s="464" t="s">
        <v>399</v>
      </c>
      <c r="N1" s="464" t="s">
        <v>400</v>
      </c>
      <c r="O1" s="464" t="s">
        <v>401</v>
      </c>
      <c r="P1" s="464" t="s">
        <v>402</v>
      </c>
    </row>
    <row r="2" spans="1:16" ht="15.75">
      <c r="A2" s="324" t="s">
        <v>520</v>
      </c>
      <c r="B2" s="173" t="s">
        <v>552</v>
      </c>
      <c r="C2" s="283"/>
      <c r="D2" s="323"/>
      <c r="E2" s="326">
        <v>1</v>
      </c>
      <c r="F2" s="327">
        <v>225124</v>
      </c>
      <c r="G2" s="328"/>
      <c r="H2" s="331">
        <v>1</v>
      </c>
      <c r="I2" s="332">
        <v>4</v>
      </c>
      <c r="J2" s="436">
        <v>0</v>
      </c>
      <c r="K2" s="401">
        <v>0</v>
      </c>
      <c r="L2" s="401">
        <v>0</v>
      </c>
      <c r="M2" s="401">
        <v>0</v>
      </c>
      <c r="N2" s="401">
        <v>0</v>
      </c>
      <c r="O2" s="401">
        <v>0</v>
      </c>
      <c r="P2" s="401">
        <f t="shared" ref="P2" si="0">SUM(J2:N2)-O2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4D67ECEB-8567-46A4-915F-4BBFDD1E02FC}" state="hidden"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2:K25"/>
  <sheetViews>
    <sheetView topLeftCell="A4" zoomScale="89" zoomScaleNormal="89" workbookViewId="0">
      <selection activeCell="B20" sqref="B20:C20"/>
    </sheetView>
  </sheetViews>
  <sheetFormatPr defaultColWidth="9.140625" defaultRowHeight="15"/>
  <cols>
    <col min="1" max="1" width="50.5703125" style="61" customWidth="1"/>
    <col min="2" max="2" width="14.28515625" style="61" customWidth="1"/>
    <col min="3" max="3" width="8.5703125" style="61" customWidth="1"/>
    <col min="4" max="4" width="7.7109375" style="61" customWidth="1"/>
    <col min="5" max="5" width="9.140625" style="61"/>
    <col min="6" max="6" width="9.28515625" style="61" customWidth="1"/>
    <col min="7" max="7" width="6.140625" style="61" customWidth="1"/>
    <col min="8" max="10" width="9.140625" style="61"/>
    <col min="11" max="11" width="12" style="61" customWidth="1"/>
    <col min="12" max="16384" width="9.140625" style="61"/>
  </cols>
  <sheetData>
    <row r="2" spans="1:11" ht="21">
      <c r="A2" s="957"/>
      <c r="B2" s="957"/>
      <c r="C2" s="64"/>
      <c r="D2" s="64"/>
      <c r="E2" s="64"/>
      <c r="F2" s="64"/>
      <c r="G2" s="64"/>
      <c r="H2" s="64"/>
      <c r="I2" s="64"/>
      <c r="J2" s="64"/>
      <c r="K2" s="64"/>
    </row>
    <row r="3" spans="1:11" ht="21">
      <c r="A3" s="62"/>
      <c r="B3" s="62"/>
      <c r="C3" s="64"/>
      <c r="D3" s="64"/>
      <c r="E3" s="64"/>
      <c r="F3" s="64"/>
      <c r="G3" s="64"/>
      <c r="H3" s="64"/>
      <c r="I3" s="64"/>
      <c r="J3" s="64"/>
      <c r="K3" s="64"/>
    </row>
    <row r="4" spans="1:11" ht="21">
      <c r="A4" s="62"/>
      <c r="B4" s="62"/>
      <c r="C4" s="64"/>
      <c r="D4" s="64"/>
      <c r="E4" s="64"/>
      <c r="F4" s="64"/>
      <c r="G4" s="64"/>
      <c r="H4" s="64"/>
      <c r="I4" s="64"/>
      <c r="J4" s="64"/>
      <c r="K4" s="64"/>
    </row>
    <row r="5" spans="1:11" ht="21">
      <c r="A5" s="62"/>
      <c r="B5" s="62"/>
      <c r="C5" s="64"/>
      <c r="D5" s="64"/>
      <c r="E5" s="64"/>
      <c r="F5" s="64"/>
      <c r="G5" s="64"/>
      <c r="H5" s="64"/>
      <c r="I5" s="64"/>
      <c r="J5" s="64"/>
      <c r="K5" s="64"/>
    </row>
    <row r="6" spans="1:11" ht="21" customHeight="1">
      <c r="A6" s="940" t="s">
        <v>0</v>
      </c>
      <c r="B6" s="940"/>
      <c r="C6" s="940"/>
      <c r="D6" s="940"/>
      <c r="E6" s="940"/>
      <c r="F6" s="940"/>
      <c r="G6" s="940"/>
      <c r="H6" s="940"/>
      <c r="I6" s="940"/>
      <c r="J6" s="940"/>
      <c r="K6" s="940"/>
    </row>
    <row r="7" spans="1:11" ht="21" customHeight="1">
      <c r="A7" s="940" t="s">
        <v>1</v>
      </c>
      <c r="B7" s="940"/>
      <c r="C7" s="940"/>
      <c r="D7" s="940"/>
      <c r="E7" s="940"/>
      <c r="F7" s="940"/>
      <c r="G7" s="940"/>
      <c r="H7" s="940"/>
      <c r="I7" s="940"/>
      <c r="J7" s="940"/>
      <c r="K7" s="940"/>
    </row>
    <row r="8" spans="1:11" ht="21" customHeight="1">
      <c r="A8" s="940" t="s">
        <v>4</v>
      </c>
      <c r="B8" s="940"/>
      <c r="C8" s="940"/>
      <c r="D8" s="940"/>
      <c r="E8" s="940"/>
      <c r="F8" s="940"/>
      <c r="G8" s="940"/>
      <c r="H8" s="940"/>
      <c r="I8" s="940"/>
      <c r="J8" s="940"/>
      <c r="K8" s="940"/>
    </row>
    <row r="9" spans="1:11" ht="21">
      <c r="A9" s="63"/>
      <c r="B9" s="63"/>
      <c r="C9" s="64"/>
      <c r="D9" s="64"/>
      <c r="E9" s="64"/>
      <c r="F9" s="64"/>
      <c r="G9" s="64"/>
      <c r="H9" s="64"/>
    </row>
    <row r="10" spans="1:11" ht="21" customHeight="1">
      <c r="A10" s="961" t="s">
        <v>231</v>
      </c>
      <c r="B10" s="962"/>
      <c r="C10" s="962"/>
      <c r="D10" s="962"/>
      <c r="E10" s="962"/>
      <c r="F10" s="962"/>
      <c r="G10" s="962"/>
      <c r="H10" s="963"/>
      <c r="I10" s="958" t="s">
        <v>738</v>
      </c>
      <c r="J10" s="959"/>
      <c r="K10" s="960"/>
    </row>
    <row r="11" spans="1:11" ht="21" customHeight="1">
      <c r="A11" s="409" t="s">
        <v>6</v>
      </c>
      <c r="B11" s="953" t="s">
        <v>232</v>
      </c>
      <c r="C11" s="953"/>
      <c r="D11" s="953"/>
      <c r="E11" s="953"/>
      <c r="F11" s="953"/>
      <c r="G11" s="953"/>
      <c r="H11" s="953"/>
      <c r="I11" s="954" t="s">
        <v>233</v>
      </c>
      <c r="J11" s="954"/>
      <c r="K11" s="954"/>
    </row>
    <row r="12" spans="1:11" ht="42.75" customHeight="1">
      <c r="A12" s="408" t="s">
        <v>514</v>
      </c>
      <c r="B12" s="955"/>
      <c r="C12" s="955"/>
      <c r="D12" s="955"/>
      <c r="E12" s="955"/>
      <c r="F12" s="955"/>
      <c r="G12" s="955"/>
      <c r="H12" s="955"/>
      <c r="I12" s="956" t="s">
        <v>755</v>
      </c>
      <c r="J12" s="956"/>
      <c r="K12" s="956"/>
    </row>
    <row r="13" spans="1:11" ht="21">
      <c r="A13" s="78"/>
      <c r="B13" s="64"/>
      <c r="C13" s="64"/>
      <c r="D13" s="64"/>
      <c r="E13" s="64"/>
      <c r="F13" s="64"/>
      <c r="G13" s="64"/>
      <c r="H13" s="96"/>
      <c r="I13" s="96"/>
      <c r="J13" s="96"/>
      <c r="K13" s="64"/>
    </row>
    <row r="14" spans="1:11" ht="15.75">
      <c r="A14" s="947" t="s">
        <v>234</v>
      </c>
      <c r="B14" s="948"/>
      <c r="C14" s="949" t="s">
        <v>235</v>
      </c>
      <c r="D14" s="949"/>
      <c r="E14" s="949"/>
      <c r="F14" s="949"/>
      <c r="G14" s="949"/>
      <c r="H14" s="949"/>
      <c r="I14" s="949"/>
      <c r="J14" s="949"/>
      <c r="K14" s="949"/>
    </row>
    <row r="15" spans="1:11" ht="34.5" customHeight="1">
      <c r="A15" s="829" t="s">
        <v>514</v>
      </c>
      <c r="B15" s="830"/>
      <c r="C15" s="950" t="s">
        <v>757</v>
      </c>
      <c r="D15" s="951"/>
      <c r="E15" s="951"/>
      <c r="F15" s="951"/>
      <c r="G15" s="951"/>
      <c r="H15" s="951"/>
      <c r="I15" s="951"/>
      <c r="J15" s="951"/>
      <c r="K15" s="952"/>
    </row>
    <row r="16" spans="1:11" ht="2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ht="2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 ht="21">
      <c r="A18" s="80"/>
      <c r="B18" s="946"/>
      <c r="C18" s="946"/>
      <c r="D18" s="81"/>
      <c r="E18" s="946"/>
      <c r="F18" s="946"/>
      <c r="G18" s="80"/>
      <c r="H18" s="80"/>
      <c r="I18" s="79"/>
      <c r="J18" s="64"/>
      <c r="K18" s="64"/>
    </row>
    <row r="19" spans="1:11" ht="21">
      <c r="A19" s="82" t="s">
        <v>236</v>
      </c>
      <c r="B19" s="83" t="s">
        <v>237</v>
      </c>
      <c r="C19" s="84">
        <v>10</v>
      </c>
      <c r="D19" s="85" t="s">
        <v>238</v>
      </c>
      <c r="E19" s="84">
        <v>2</v>
      </c>
      <c r="F19" s="86" t="s">
        <v>239</v>
      </c>
      <c r="G19" s="85" t="s">
        <v>240</v>
      </c>
      <c r="H19" s="85">
        <v>2</v>
      </c>
      <c r="I19" s="64"/>
      <c r="J19" s="64"/>
      <c r="K19" s="64"/>
    </row>
    <row r="20" spans="1:11" ht="21">
      <c r="A20" s="82" t="s">
        <v>241</v>
      </c>
      <c r="B20" s="944">
        <v>71</v>
      </c>
      <c r="C20" s="944"/>
      <c r="D20" s="87"/>
      <c r="E20" s="88" t="s">
        <v>242</v>
      </c>
      <c r="F20" s="89"/>
      <c r="G20" s="945">
        <v>100</v>
      </c>
      <c r="H20" s="945"/>
      <c r="I20" s="64"/>
      <c r="J20" s="64"/>
      <c r="K20" s="64"/>
    </row>
    <row r="21" spans="1:11" ht="21">
      <c r="A21" s="87"/>
      <c r="B21" s="946"/>
      <c r="C21" s="946"/>
      <c r="D21" s="87"/>
      <c r="E21" s="87"/>
      <c r="F21" s="87"/>
      <c r="G21" s="87"/>
      <c r="H21" s="87"/>
      <c r="I21" s="64"/>
      <c r="J21" s="64"/>
      <c r="K21" s="64"/>
    </row>
    <row r="22" spans="1:11" ht="21">
      <c r="A22" s="82" t="s">
        <v>243</v>
      </c>
      <c r="B22" s="90">
        <f>(C19+E19)/H19/B20*G20</f>
        <v>8.4507042253521121</v>
      </c>
      <c r="C22" s="91"/>
      <c r="D22" s="91"/>
      <c r="E22" s="87"/>
      <c r="F22" s="87"/>
      <c r="G22" s="87"/>
      <c r="H22" s="87"/>
      <c r="I22" s="64"/>
      <c r="J22" s="64"/>
      <c r="K22" s="64"/>
    </row>
    <row r="23" spans="1:11" ht="2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 ht="21">
      <c r="A24" s="92"/>
      <c r="B24" s="93"/>
      <c r="C24" s="64"/>
      <c r="D24" s="64"/>
      <c r="E24" s="64"/>
      <c r="F24" s="64"/>
      <c r="G24" s="64"/>
      <c r="H24" s="64"/>
      <c r="I24" s="64"/>
      <c r="J24" s="64"/>
      <c r="K24" s="64"/>
    </row>
    <row r="25" spans="1:11" ht="21">
      <c r="A25" s="92"/>
      <c r="B25" s="94"/>
      <c r="C25" s="95"/>
      <c r="D25" s="64"/>
      <c r="E25" s="64"/>
      <c r="F25" s="64"/>
      <c r="G25" s="64"/>
      <c r="H25" s="64"/>
      <c r="I25" s="64"/>
      <c r="J25" s="64"/>
      <c r="K25" s="64"/>
    </row>
  </sheetData>
  <sheetProtection password="B090" sheet="1" objects="1" scenarios="1"/>
  <customSheetViews>
    <customSheetView guid="{4D67ECEB-8567-46A4-915F-4BBFDD1E02FC}" scale="89">
      <selection activeCell="C15" sqref="C15:K15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75" orientation="landscape" r:id="rId1"/>
    </customSheetView>
  </customSheetViews>
  <mergeCells count="19">
    <mergeCell ref="B11:H11"/>
    <mergeCell ref="I11:K11"/>
    <mergeCell ref="B12:H12"/>
    <mergeCell ref="I12:K12"/>
    <mergeCell ref="A2:B2"/>
    <mergeCell ref="I10:K10"/>
    <mergeCell ref="A6:K6"/>
    <mergeCell ref="A7:K7"/>
    <mergeCell ref="A8:K8"/>
    <mergeCell ref="A10:H10"/>
    <mergeCell ref="B20:C20"/>
    <mergeCell ref="G20:H20"/>
    <mergeCell ref="B21:C21"/>
    <mergeCell ref="A14:B14"/>
    <mergeCell ref="C14:K14"/>
    <mergeCell ref="A15:B15"/>
    <mergeCell ref="C15:K15"/>
    <mergeCell ref="B18:C18"/>
    <mergeCell ref="E18:F1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5" orientation="landscape" horizontalDpi="300" verticalDpi="3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2"/>
  <sheetViews>
    <sheetView showGridLines="0" zoomScale="70" zoomScaleNormal="70" zoomScaleSheetLayoutView="80" zoomScalePageLayoutView="75" workbookViewId="0">
      <selection activeCell="H12" sqref="H12"/>
    </sheetView>
  </sheetViews>
  <sheetFormatPr defaultColWidth="9" defaultRowHeight="15"/>
  <cols>
    <col min="1" max="1" width="2.42578125" style="494" customWidth="1"/>
    <col min="2" max="2" width="4.140625" style="494" customWidth="1"/>
    <col min="3" max="3" width="14.28515625" style="494" customWidth="1"/>
    <col min="4" max="4" width="22.85546875" style="494" customWidth="1"/>
    <col min="5" max="5" width="21.28515625" style="494" customWidth="1"/>
    <col min="6" max="6" width="23.28515625" style="494" customWidth="1"/>
    <col min="7" max="7" width="52.7109375" style="494" customWidth="1"/>
    <col min="8" max="8" width="76.140625" style="494" customWidth="1"/>
    <col min="9" max="10" width="15.5703125" style="494" customWidth="1"/>
    <col min="11" max="11" width="16.5703125" style="494" customWidth="1"/>
    <col min="12" max="12" width="10" style="494" bestFit="1" customWidth="1"/>
    <col min="13" max="16384" width="9" style="494"/>
  </cols>
  <sheetData>
    <row r="1" spans="2:12" ht="17.25" thickBot="1">
      <c r="B1" s="490"/>
      <c r="C1" s="491"/>
      <c r="D1" s="492"/>
      <c r="E1" s="492"/>
      <c r="F1" s="492"/>
      <c r="G1" s="492"/>
      <c r="H1" s="492"/>
      <c r="I1" s="490"/>
      <c r="J1" s="493"/>
      <c r="K1" s="490"/>
    </row>
    <row r="2" spans="2:12" ht="31.5" customHeight="1" thickBot="1">
      <c r="B2" s="965"/>
      <c r="C2" s="965"/>
      <c r="D2" s="965"/>
      <c r="E2" s="966" t="s">
        <v>697</v>
      </c>
      <c r="F2" s="966"/>
      <c r="G2" s="966"/>
      <c r="H2" s="966"/>
      <c r="I2" s="967"/>
      <c r="J2" s="967"/>
      <c r="K2" s="967"/>
      <c r="L2" s="490"/>
    </row>
    <row r="3" spans="2:12" ht="31.5" customHeight="1" thickBot="1">
      <c r="B3" s="965"/>
      <c r="C3" s="965"/>
      <c r="D3" s="965"/>
      <c r="E3" s="968" t="s">
        <v>698</v>
      </c>
      <c r="F3" s="968"/>
      <c r="G3" s="968"/>
      <c r="H3" s="968"/>
      <c r="I3" s="967"/>
      <c r="J3" s="967"/>
      <c r="K3" s="967"/>
      <c r="L3" s="490"/>
    </row>
    <row r="4" spans="2:12" ht="31.5" customHeight="1" thickBot="1">
      <c r="B4" s="965"/>
      <c r="C4" s="965"/>
      <c r="D4" s="965"/>
      <c r="E4" s="968"/>
      <c r="F4" s="968"/>
      <c r="G4" s="968"/>
      <c r="H4" s="968"/>
      <c r="I4" s="967"/>
      <c r="J4" s="967"/>
      <c r="K4" s="967"/>
      <c r="L4" s="490"/>
    </row>
    <row r="5" spans="2:12" ht="31.5" customHeight="1" thickBot="1">
      <c r="B5" s="965"/>
      <c r="C5" s="965"/>
      <c r="D5" s="965"/>
      <c r="E5" s="969" t="s">
        <v>758</v>
      </c>
      <c r="F5" s="969"/>
      <c r="G5" s="969"/>
      <c r="H5" s="969"/>
      <c r="I5" s="967"/>
      <c r="J5" s="967"/>
      <c r="K5" s="967"/>
      <c r="L5" s="490"/>
    </row>
    <row r="6" spans="2:12" s="497" customFormat="1">
      <c r="B6" s="495"/>
      <c r="C6" s="496"/>
      <c r="D6" s="496"/>
      <c r="E6" s="496"/>
      <c r="F6" s="496"/>
      <c r="G6" s="496"/>
      <c r="H6" s="496"/>
      <c r="I6" s="964" t="s">
        <v>699</v>
      </c>
      <c r="J6" s="964"/>
      <c r="K6" s="549">
        <v>818.06</v>
      </c>
    </row>
    <row r="7" spans="2:12" s="502" customFormat="1" ht="32.25" customHeight="1">
      <c r="B7" s="498"/>
      <c r="C7" s="499" t="s">
        <v>123</v>
      </c>
      <c r="D7" s="500" t="s">
        <v>122</v>
      </c>
      <c r="E7" s="500" t="s">
        <v>700</v>
      </c>
      <c r="F7" s="500" t="s">
        <v>701</v>
      </c>
      <c r="G7" s="499" t="s">
        <v>702</v>
      </c>
      <c r="H7" s="499" t="s">
        <v>703</v>
      </c>
      <c r="I7" s="499" t="s">
        <v>704</v>
      </c>
      <c r="J7" s="499" t="s">
        <v>705</v>
      </c>
      <c r="K7" s="501" t="s">
        <v>706</v>
      </c>
    </row>
    <row r="8" spans="2:12" s="502" customFormat="1" ht="15.75">
      <c r="B8" s="498" t="s">
        <v>707</v>
      </c>
      <c r="C8" s="503"/>
      <c r="D8" s="499"/>
      <c r="E8" s="499"/>
      <c r="F8" s="504"/>
      <c r="G8" s="504" t="s">
        <v>708</v>
      </c>
      <c r="H8" s="504"/>
      <c r="I8" s="505"/>
      <c r="J8" s="506"/>
      <c r="K8" s="507">
        <f>$K$6+I8-J8</f>
        <v>818.06</v>
      </c>
    </row>
    <row r="9" spans="2:12" ht="15.75">
      <c r="B9" s="508">
        <v>1</v>
      </c>
      <c r="C9" s="509">
        <v>45089</v>
      </c>
      <c r="D9" s="510" t="s">
        <v>741</v>
      </c>
      <c r="E9" s="511" t="s">
        <v>692</v>
      </c>
      <c r="F9" s="509">
        <v>45062</v>
      </c>
      <c r="G9" s="510" t="s">
        <v>742</v>
      </c>
      <c r="H9" s="510" t="s">
        <v>909</v>
      </c>
      <c r="I9" s="512"/>
      <c r="J9" s="513">
        <v>24.91</v>
      </c>
      <c r="K9" s="514">
        <f>K8+I9-J9</f>
        <v>793.15</v>
      </c>
    </row>
    <row r="10" spans="2:12" ht="15.75">
      <c r="B10" s="508">
        <v>2</v>
      </c>
      <c r="C10" s="509">
        <v>45089</v>
      </c>
      <c r="D10" s="510" t="s">
        <v>741</v>
      </c>
      <c r="E10" s="511" t="s">
        <v>692</v>
      </c>
      <c r="F10" s="509">
        <v>45062</v>
      </c>
      <c r="G10" s="510" t="s">
        <v>742</v>
      </c>
      <c r="H10" s="510" t="s">
        <v>910</v>
      </c>
      <c r="I10" s="512"/>
      <c r="J10" s="513">
        <v>24.98</v>
      </c>
      <c r="K10" s="514">
        <f>K9+I10-J10</f>
        <v>768.17</v>
      </c>
    </row>
    <row r="11" spans="2:12" ht="15.75">
      <c r="B11" s="508">
        <v>3</v>
      </c>
      <c r="C11" s="509">
        <v>45072</v>
      </c>
      <c r="D11" s="510"/>
      <c r="E11" s="511" t="s">
        <v>692</v>
      </c>
      <c r="F11" s="509">
        <v>45072</v>
      </c>
      <c r="G11" s="510" t="s">
        <v>923</v>
      </c>
      <c r="H11" s="515" t="s">
        <v>924</v>
      </c>
      <c r="I11" s="512">
        <v>1000</v>
      </c>
      <c r="J11" s="516"/>
      <c r="K11" s="514">
        <f>K10+I11-J11</f>
        <v>1768.17</v>
      </c>
    </row>
    <row r="12" spans="2:12" ht="15.75">
      <c r="B12" s="508">
        <v>4</v>
      </c>
      <c r="C12" s="509"/>
      <c r="D12" s="510"/>
      <c r="E12" s="517"/>
      <c r="F12" s="509"/>
      <c r="G12" s="510"/>
      <c r="H12" s="515"/>
      <c r="I12" s="512"/>
      <c r="J12" s="516"/>
      <c r="K12" s="514">
        <f t="shared" ref="K12:K36" si="0">K11+I12-J12</f>
        <v>1768.17</v>
      </c>
      <c r="L12" s="518"/>
    </row>
    <row r="13" spans="2:12" ht="15.75">
      <c r="B13" s="508">
        <v>5</v>
      </c>
      <c r="C13" s="509"/>
      <c r="D13" s="510"/>
      <c r="E13" s="511"/>
      <c r="F13" s="509"/>
      <c r="G13" s="510"/>
      <c r="H13" s="515"/>
      <c r="I13" s="512"/>
      <c r="J13" s="516"/>
      <c r="K13" s="514">
        <f t="shared" si="0"/>
        <v>1768.17</v>
      </c>
    </row>
    <row r="14" spans="2:12" ht="15.75">
      <c r="B14" s="508">
        <v>6</v>
      </c>
      <c r="C14" s="509"/>
      <c r="D14" s="510"/>
      <c r="E14" s="511"/>
      <c r="F14" s="509"/>
      <c r="G14" s="510"/>
      <c r="H14" s="515"/>
      <c r="I14" s="519"/>
      <c r="J14" s="513"/>
      <c r="K14" s="514">
        <f t="shared" si="0"/>
        <v>1768.17</v>
      </c>
    </row>
    <row r="15" spans="2:12" ht="15.75">
      <c r="B15" s="508">
        <v>7</v>
      </c>
      <c r="C15" s="509"/>
      <c r="D15" s="510"/>
      <c r="E15" s="511"/>
      <c r="F15" s="520"/>
      <c r="G15" s="510"/>
      <c r="H15" s="510"/>
      <c r="I15" s="512"/>
      <c r="J15" s="521"/>
      <c r="K15" s="514">
        <f t="shared" si="0"/>
        <v>1768.17</v>
      </c>
    </row>
    <row r="16" spans="2:12" ht="15.75">
      <c r="B16" s="508">
        <v>8</v>
      </c>
      <c r="C16" s="520"/>
      <c r="D16" s="510"/>
      <c r="E16" s="522"/>
      <c r="F16" s="520"/>
      <c r="G16" s="510"/>
      <c r="H16" s="515"/>
      <c r="I16" s="512"/>
      <c r="J16" s="513"/>
      <c r="K16" s="514">
        <f t="shared" si="0"/>
        <v>1768.17</v>
      </c>
    </row>
    <row r="17" spans="2:11" ht="15.75">
      <c r="B17" s="508">
        <v>9</v>
      </c>
      <c r="C17" s="520"/>
      <c r="D17" s="510"/>
      <c r="E17" s="511"/>
      <c r="F17" s="520"/>
      <c r="G17" s="510"/>
      <c r="H17" s="510"/>
      <c r="I17" s="512"/>
      <c r="J17" s="512"/>
      <c r="K17" s="514">
        <f t="shared" si="0"/>
        <v>1768.17</v>
      </c>
    </row>
    <row r="18" spans="2:11" ht="15.75">
      <c r="B18" s="508">
        <v>10</v>
      </c>
      <c r="C18" s="520"/>
      <c r="D18" s="510"/>
      <c r="E18" s="511"/>
      <c r="F18" s="509"/>
      <c r="G18" s="510"/>
      <c r="H18" s="510"/>
      <c r="I18" s="512"/>
      <c r="J18" s="512"/>
      <c r="K18" s="514">
        <f t="shared" si="0"/>
        <v>1768.17</v>
      </c>
    </row>
    <row r="19" spans="2:11" ht="15.75">
      <c r="B19" s="508">
        <v>11</v>
      </c>
      <c r="C19" s="509"/>
      <c r="D19" s="510"/>
      <c r="E19" s="511"/>
      <c r="F19" s="509"/>
      <c r="G19" s="510"/>
      <c r="H19" s="510"/>
      <c r="I19" s="512"/>
      <c r="J19" s="512"/>
      <c r="K19" s="514">
        <f t="shared" si="0"/>
        <v>1768.17</v>
      </c>
    </row>
    <row r="20" spans="2:11" ht="15.75">
      <c r="B20" s="508">
        <v>12</v>
      </c>
      <c r="C20" s="509"/>
      <c r="D20" s="510"/>
      <c r="E20" s="511"/>
      <c r="F20" s="509"/>
      <c r="G20" s="510"/>
      <c r="H20" s="510"/>
      <c r="I20" s="512"/>
      <c r="J20" s="512"/>
      <c r="K20" s="514">
        <f t="shared" si="0"/>
        <v>1768.17</v>
      </c>
    </row>
    <row r="21" spans="2:11" ht="15.75">
      <c r="B21" s="508">
        <v>13</v>
      </c>
      <c r="C21" s="509"/>
      <c r="D21" s="510"/>
      <c r="E21" s="511"/>
      <c r="F21" s="509"/>
      <c r="G21" s="510"/>
      <c r="H21" s="510"/>
      <c r="I21" s="512"/>
      <c r="J21" s="512"/>
      <c r="K21" s="514">
        <f t="shared" si="0"/>
        <v>1768.17</v>
      </c>
    </row>
    <row r="22" spans="2:11" ht="15.75">
      <c r="B22" s="508">
        <v>14</v>
      </c>
      <c r="C22" s="509"/>
      <c r="D22" s="510"/>
      <c r="E22" s="511"/>
      <c r="F22" s="520"/>
      <c r="G22" s="510"/>
      <c r="H22" s="510"/>
      <c r="I22" s="512"/>
      <c r="J22" s="512"/>
      <c r="K22" s="514">
        <f t="shared" si="0"/>
        <v>1768.17</v>
      </c>
    </row>
    <row r="23" spans="2:11" ht="15.75">
      <c r="B23" s="508">
        <v>15</v>
      </c>
      <c r="C23" s="520"/>
      <c r="D23" s="510"/>
      <c r="E23" s="510"/>
      <c r="F23" s="520"/>
      <c r="G23" s="510"/>
      <c r="H23" s="510"/>
      <c r="I23" s="512"/>
      <c r="J23" s="512"/>
      <c r="K23" s="514">
        <f t="shared" si="0"/>
        <v>1768.17</v>
      </c>
    </row>
    <row r="24" spans="2:11" ht="15.75">
      <c r="B24" s="508">
        <v>16</v>
      </c>
      <c r="C24" s="520"/>
      <c r="D24" s="510"/>
      <c r="E24" s="511"/>
      <c r="F24" s="509"/>
      <c r="G24" s="510"/>
      <c r="H24" s="510"/>
      <c r="I24" s="512"/>
      <c r="J24" s="512"/>
      <c r="K24" s="514">
        <f t="shared" si="0"/>
        <v>1768.17</v>
      </c>
    </row>
    <row r="25" spans="2:11" ht="15.75">
      <c r="B25" s="508">
        <v>17</v>
      </c>
      <c r="C25" s="523"/>
      <c r="D25" s="515"/>
      <c r="E25" s="524"/>
      <c r="F25" s="523"/>
      <c r="G25" s="515"/>
      <c r="H25" s="515"/>
      <c r="I25" s="525"/>
      <c r="J25" s="526"/>
      <c r="K25" s="514">
        <f t="shared" si="0"/>
        <v>1768.17</v>
      </c>
    </row>
    <row r="26" spans="2:11" ht="15.75">
      <c r="B26" s="508">
        <v>18</v>
      </c>
      <c r="C26" s="523"/>
      <c r="D26" s="515"/>
      <c r="E26" s="524"/>
      <c r="F26" s="523"/>
      <c r="G26" s="515"/>
      <c r="H26" s="515"/>
      <c r="I26" s="527"/>
      <c r="J26" s="526"/>
      <c r="K26" s="514">
        <f t="shared" si="0"/>
        <v>1768.17</v>
      </c>
    </row>
    <row r="27" spans="2:11" ht="15.75">
      <c r="B27" s="508">
        <v>19</v>
      </c>
      <c r="C27" s="523"/>
      <c r="D27" s="515"/>
      <c r="E27" s="524"/>
      <c r="F27" s="523"/>
      <c r="G27" s="515"/>
      <c r="H27" s="515"/>
      <c r="I27" s="525"/>
      <c r="J27" s="526"/>
      <c r="K27" s="514">
        <f t="shared" si="0"/>
        <v>1768.17</v>
      </c>
    </row>
    <row r="28" spans="2:11" ht="15.75">
      <c r="B28" s="508">
        <v>20</v>
      </c>
      <c r="C28" s="523"/>
      <c r="D28" s="515"/>
      <c r="E28" s="524"/>
      <c r="F28" s="523"/>
      <c r="G28" s="515"/>
      <c r="H28" s="515"/>
      <c r="I28" s="525"/>
      <c r="J28" s="526"/>
      <c r="K28" s="514">
        <f t="shared" si="0"/>
        <v>1768.17</v>
      </c>
    </row>
    <row r="29" spans="2:11" ht="15.75">
      <c r="B29" s="508">
        <v>21</v>
      </c>
      <c r="C29" s="523"/>
      <c r="D29" s="515"/>
      <c r="E29" s="524"/>
      <c r="F29" s="523"/>
      <c r="G29" s="515"/>
      <c r="H29" s="515"/>
      <c r="I29" s="525"/>
      <c r="J29" s="526"/>
      <c r="K29" s="514">
        <f t="shared" si="0"/>
        <v>1768.17</v>
      </c>
    </row>
    <row r="30" spans="2:11" ht="15.75">
      <c r="B30" s="508">
        <v>22</v>
      </c>
      <c r="C30" s="523"/>
      <c r="D30" s="515"/>
      <c r="E30" s="524"/>
      <c r="F30" s="523"/>
      <c r="G30" s="515"/>
      <c r="H30" s="515"/>
      <c r="I30" s="525"/>
      <c r="J30" s="526"/>
      <c r="K30" s="514">
        <f t="shared" si="0"/>
        <v>1768.17</v>
      </c>
    </row>
    <row r="31" spans="2:11" ht="15.75">
      <c r="B31" s="508">
        <v>23</v>
      </c>
      <c r="C31" s="523"/>
      <c r="D31" s="515"/>
      <c r="E31" s="524"/>
      <c r="F31" s="523"/>
      <c r="G31" s="515"/>
      <c r="H31" s="515"/>
      <c r="I31" s="525"/>
      <c r="J31" s="526"/>
      <c r="K31" s="514">
        <f t="shared" si="0"/>
        <v>1768.17</v>
      </c>
    </row>
    <row r="32" spans="2:11" ht="15.75">
      <c r="B32" s="508">
        <v>24</v>
      </c>
      <c r="C32" s="523"/>
      <c r="D32" s="515"/>
      <c r="E32" s="524"/>
      <c r="F32" s="523"/>
      <c r="G32" s="515"/>
      <c r="H32" s="515"/>
      <c r="I32" s="525"/>
      <c r="J32" s="526"/>
      <c r="K32" s="514">
        <f t="shared" si="0"/>
        <v>1768.17</v>
      </c>
    </row>
    <row r="33" spans="2:11" ht="15.75">
      <c r="B33" s="508">
        <v>25</v>
      </c>
      <c r="C33" s="523"/>
      <c r="D33" s="515"/>
      <c r="E33" s="524"/>
      <c r="F33" s="523"/>
      <c r="G33" s="515"/>
      <c r="H33" s="515"/>
      <c r="I33" s="525"/>
      <c r="J33" s="526"/>
      <c r="K33" s="514">
        <f t="shared" si="0"/>
        <v>1768.17</v>
      </c>
    </row>
    <row r="34" spans="2:11" ht="15.75">
      <c r="B34" s="508">
        <v>26</v>
      </c>
      <c r="C34" s="523"/>
      <c r="D34" s="515"/>
      <c r="E34" s="524"/>
      <c r="F34" s="523"/>
      <c r="G34" s="515"/>
      <c r="H34" s="515"/>
      <c r="I34" s="525"/>
      <c r="J34" s="526"/>
      <c r="K34" s="514">
        <f t="shared" si="0"/>
        <v>1768.17</v>
      </c>
    </row>
    <row r="35" spans="2:11" ht="15.75">
      <c r="B35" s="508">
        <v>27</v>
      </c>
      <c r="C35" s="523"/>
      <c r="D35" s="515"/>
      <c r="E35" s="524"/>
      <c r="F35" s="523"/>
      <c r="G35" s="515"/>
      <c r="H35" s="515"/>
      <c r="I35" s="525"/>
      <c r="J35" s="526"/>
      <c r="K35" s="514">
        <f t="shared" si="0"/>
        <v>1768.17</v>
      </c>
    </row>
    <row r="36" spans="2:11" ht="16.5" thickBot="1">
      <c r="B36" s="508">
        <v>28</v>
      </c>
      <c r="C36" s="528"/>
      <c r="D36" s="550"/>
      <c r="E36" s="528"/>
      <c r="F36" s="528"/>
      <c r="G36" s="528"/>
      <c r="H36" s="528"/>
      <c r="I36" s="529"/>
      <c r="J36" s="530"/>
      <c r="K36" s="514">
        <f t="shared" si="0"/>
        <v>1768.17</v>
      </c>
    </row>
    <row r="37" spans="2:11" ht="18">
      <c r="H37" s="531" t="s">
        <v>709</v>
      </c>
      <c r="I37" s="532">
        <f>SUM(I8:I36)</f>
        <v>1000</v>
      </c>
      <c r="J37" s="533">
        <f>SUM(J8:J36)</f>
        <v>49.89</v>
      </c>
    </row>
    <row r="38" spans="2:11" ht="18">
      <c r="H38" s="534" t="s">
        <v>710</v>
      </c>
      <c r="I38" s="535">
        <f>K6</f>
        <v>818.06</v>
      </c>
      <c r="J38" s="536"/>
    </row>
    <row r="39" spans="2:11" ht="18">
      <c r="H39" s="534" t="s">
        <v>706</v>
      </c>
      <c r="I39" s="537"/>
      <c r="J39" s="538">
        <f>K36</f>
        <v>1768.17</v>
      </c>
    </row>
    <row r="40" spans="2:11" ht="18.75" thickBot="1">
      <c r="H40" s="539" t="s">
        <v>711</v>
      </c>
      <c r="I40" s="540">
        <f>I37+I38</f>
        <v>1818.06</v>
      </c>
      <c r="J40" s="541">
        <f>J37+J39</f>
        <v>1818.0600000000002</v>
      </c>
    </row>
    <row r="41" spans="2:11">
      <c r="K41" s="518"/>
    </row>
    <row r="42" spans="2:11">
      <c r="J42" s="542"/>
    </row>
    <row r="43" spans="2:11" ht="15" customHeight="1"/>
    <row r="44" spans="2:11" ht="15" customHeight="1">
      <c r="C44" s="543"/>
      <c r="D44" s="543"/>
      <c r="E44" s="543"/>
      <c r="F44" s="543"/>
      <c r="G44" s="543"/>
      <c r="H44" s="543"/>
      <c r="I44" s="543"/>
      <c r="J44" s="543"/>
      <c r="K44" s="543"/>
    </row>
    <row r="45" spans="2:11">
      <c r="C45" s="543"/>
      <c r="D45" s="543"/>
      <c r="E45" s="543"/>
      <c r="F45" s="543"/>
      <c r="G45" s="543"/>
      <c r="H45" s="543"/>
      <c r="I45" s="543"/>
      <c r="J45" s="543"/>
      <c r="K45" s="543"/>
    </row>
    <row r="46" spans="2:11">
      <c r="C46" s="543"/>
      <c r="D46" s="543" t="s">
        <v>712</v>
      </c>
      <c r="E46" s="543"/>
      <c r="F46" s="543"/>
      <c r="G46" s="543" t="s">
        <v>712</v>
      </c>
      <c r="H46" s="543"/>
      <c r="I46" s="543"/>
      <c r="J46" s="543"/>
      <c r="K46" s="543"/>
    </row>
    <row r="47" spans="2:11">
      <c r="C47" s="543"/>
      <c r="D47" s="543"/>
      <c r="E47" s="543"/>
      <c r="F47" s="543"/>
      <c r="G47" s="543"/>
      <c r="H47" s="543"/>
      <c r="I47" s="543"/>
      <c r="J47" s="543"/>
      <c r="K47" s="543"/>
    </row>
    <row r="48" spans="2:11" ht="18">
      <c r="C48" s="543"/>
      <c r="D48" s="543"/>
      <c r="E48" s="543"/>
      <c r="F48" s="543"/>
      <c r="G48" s="543"/>
      <c r="H48" s="544" t="s">
        <v>713</v>
      </c>
      <c r="I48" s="543"/>
      <c r="J48" s="543"/>
      <c r="K48" s="543"/>
    </row>
    <row r="49" spans="3:11" ht="18">
      <c r="C49" s="543"/>
      <c r="D49" s="545"/>
      <c r="E49" s="545"/>
      <c r="F49" s="543"/>
      <c r="G49" s="545"/>
      <c r="H49" s="546" t="s">
        <v>714</v>
      </c>
      <c r="I49" s="547">
        <f>1000-J39</f>
        <v>-768.17000000000007</v>
      </c>
      <c r="J49" s="543"/>
      <c r="K49" s="543"/>
    </row>
    <row r="50" spans="3:11">
      <c r="C50" s="543"/>
      <c r="D50" s="543" t="s">
        <v>715</v>
      </c>
      <c r="E50" s="543"/>
      <c r="F50" s="543"/>
      <c r="G50" s="543" t="s">
        <v>715</v>
      </c>
      <c r="H50" s="543"/>
      <c r="I50" s="543"/>
      <c r="J50" s="543"/>
      <c r="K50" s="543"/>
    </row>
    <row r="51" spans="3:11">
      <c r="C51" s="543"/>
      <c r="D51" s="543" t="s">
        <v>716</v>
      </c>
      <c r="E51" s="543"/>
      <c r="F51" s="543"/>
      <c r="G51" s="543" t="s">
        <v>717</v>
      </c>
      <c r="H51" s="543"/>
      <c r="I51" s="543" t="s">
        <v>718</v>
      </c>
      <c r="J51" s="543"/>
      <c r="K51" s="543"/>
    </row>
    <row r="52" spans="3:11">
      <c r="C52" s="543"/>
      <c r="D52" s="543"/>
      <c r="E52" s="543"/>
      <c r="F52" s="543"/>
      <c r="G52" s="543"/>
      <c r="H52" s="543"/>
      <c r="I52" s="543"/>
      <c r="J52" s="543"/>
      <c r="K52" s="543"/>
    </row>
    <row r="53" spans="3:11">
      <c r="C53" s="543"/>
      <c r="D53" s="543"/>
      <c r="E53" s="543"/>
      <c r="F53" s="543"/>
      <c r="G53" s="543"/>
      <c r="H53" s="543"/>
      <c r="I53" s="543"/>
      <c r="J53" s="543"/>
      <c r="K53" s="543"/>
    </row>
    <row r="54" spans="3:11">
      <c r="C54" s="543" t="s">
        <v>719</v>
      </c>
      <c r="D54" s="543"/>
      <c r="E54" s="543"/>
      <c r="F54" s="543"/>
      <c r="G54" s="543"/>
      <c r="H54" s="543"/>
    </row>
    <row r="55" spans="3:11">
      <c r="C55" s="543" t="s">
        <v>720</v>
      </c>
      <c r="D55" s="543"/>
      <c r="E55" s="543"/>
      <c r="F55" s="543"/>
      <c r="G55" s="543"/>
      <c r="H55" s="543"/>
      <c r="I55" s="545"/>
      <c r="J55" s="545"/>
      <c r="K55" s="545"/>
    </row>
    <row r="56" spans="3:11">
      <c r="C56" s="548"/>
      <c r="D56" s="543"/>
      <c r="E56" s="543"/>
      <c r="F56" s="543"/>
      <c r="G56" s="543"/>
      <c r="H56" s="543"/>
      <c r="I56" s="543" t="s">
        <v>311</v>
      </c>
      <c r="J56" s="543"/>
      <c r="K56" s="543"/>
    </row>
    <row r="57" spans="3:11">
      <c r="C57" s="543"/>
      <c r="D57" s="543"/>
      <c r="E57" s="543"/>
      <c r="F57" s="543"/>
      <c r="G57" s="543"/>
      <c r="H57" s="543"/>
      <c r="I57" s="543" t="s">
        <v>721</v>
      </c>
      <c r="J57" s="543"/>
      <c r="K57" s="543"/>
    </row>
    <row r="58" spans="3:11">
      <c r="C58" s="543"/>
      <c r="D58" s="543"/>
      <c r="E58" s="543"/>
      <c r="F58" s="543"/>
      <c r="G58" s="543"/>
      <c r="H58" s="543"/>
      <c r="I58" s="543"/>
      <c r="J58" s="543"/>
      <c r="K58" s="543"/>
    </row>
    <row r="59" spans="3:11">
      <c r="C59" s="543"/>
      <c r="D59" s="543"/>
      <c r="E59" s="543"/>
      <c r="F59" s="543"/>
      <c r="G59" s="543"/>
      <c r="H59" s="543"/>
      <c r="I59" s="543"/>
      <c r="J59" s="543"/>
      <c r="K59" s="543"/>
    </row>
    <row r="60" spans="3:11">
      <c r="C60" s="543"/>
      <c r="D60" s="543"/>
      <c r="E60" s="543"/>
      <c r="F60" s="543"/>
      <c r="G60" s="543"/>
      <c r="H60" s="543"/>
      <c r="I60" s="543"/>
      <c r="J60" s="543"/>
      <c r="K60" s="543"/>
    </row>
    <row r="61" spans="3:11">
      <c r="C61" s="543"/>
      <c r="D61" s="543"/>
      <c r="E61" s="543"/>
      <c r="F61" s="543"/>
      <c r="G61" s="543"/>
      <c r="H61" s="543"/>
      <c r="I61" s="543"/>
      <c r="J61" s="543"/>
      <c r="K61" s="543"/>
    </row>
    <row r="62" spans="3:11">
      <c r="C62" s="543"/>
      <c r="D62" s="543"/>
      <c r="E62" s="543"/>
      <c r="F62" s="543"/>
      <c r="G62" s="543"/>
      <c r="H62" s="543"/>
      <c r="I62" s="543"/>
      <c r="J62" s="543"/>
      <c r="K62" s="543"/>
    </row>
  </sheetData>
  <sheetProtection sheet="1" objects="1" scenarios="1" selectLockedCells="1"/>
  <mergeCells count="6">
    <mergeCell ref="I6:J6"/>
    <mergeCell ref="B2:D5"/>
    <mergeCell ref="E2:H2"/>
    <mergeCell ref="I2:K5"/>
    <mergeCell ref="E3:H4"/>
    <mergeCell ref="E5:H5"/>
  </mergeCells>
  <pageMargins left="0.51180555555555596" right="0.51180555555555596" top="0.78749999999999998" bottom="0.78749999999999998" header="0.511811023622047" footer="0.511811023622047"/>
  <pageSetup paperSize="9" scale="48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7"/>
  <sheetViews>
    <sheetView topLeftCell="A334" workbookViewId="0">
      <selection activeCell="C128" sqref="C128"/>
    </sheetView>
  </sheetViews>
  <sheetFormatPr defaultColWidth="9.140625" defaultRowHeight="15"/>
  <cols>
    <col min="1" max="1" width="25.5703125" style="1" customWidth="1"/>
    <col min="2" max="2" width="29.140625" style="99" customWidth="1"/>
    <col min="3" max="4" width="29.140625" style="1" customWidth="1"/>
    <col min="5" max="5" width="23.28515625" style="1" customWidth="1"/>
    <col min="6" max="6" width="13.28515625" style="1" bestFit="1" customWidth="1"/>
    <col min="7" max="16384" width="9.140625" style="1"/>
  </cols>
  <sheetData>
    <row r="3" spans="1:5" ht="15.75" customHeight="1">
      <c r="A3" s="970" t="s">
        <v>0</v>
      </c>
      <c r="B3" s="970"/>
      <c r="C3" s="970"/>
      <c r="D3" s="970"/>
      <c r="E3" s="970"/>
    </row>
    <row r="4" spans="1:5" ht="15.75" customHeight="1">
      <c r="A4" s="970" t="s">
        <v>1</v>
      </c>
      <c r="B4" s="970"/>
      <c r="C4" s="970"/>
      <c r="D4" s="970"/>
      <c r="E4" s="970"/>
    </row>
    <row r="5" spans="1:5" ht="15.75" customHeight="1">
      <c r="A5" s="970" t="s">
        <v>4</v>
      </c>
      <c r="B5" s="970"/>
      <c r="C5" s="970"/>
      <c r="D5" s="970"/>
      <c r="E5" s="970"/>
    </row>
    <row r="8" spans="1:5" ht="50.25" customHeight="1">
      <c r="A8" s="975" t="s">
        <v>743</v>
      </c>
      <c r="B8" s="976"/>
      <c r="C8" s="976"/>
      <c r="D8" s="976"/>
      <c r="E8" s="976"/>
    </row>
    <row r="10" spans="1:5" ht="46.5" customHeight="1">
      <c r="A10" s="977" t="s">
        <v>516</v>
      </c>
      <c r="B10" s="978"/>
      <c r="C10" s="978"/>
      <c r="D10" s="978"/>
      <c r="E10" s="978"/>
    </row>
    <row r="13" spans="1:5">
      <c r="B13" s="971" t="s">
        <v>131</v>
      </c>
      <c r="C13" s="971"/>
      <c r="D13" s="121">
        <v>61.83</v>
      </c>
    </row>
    <row r="14" spans="1:5">
      <c r="B14" s="122" t="s">
        <v>123</v>
      </c>
      <c r="C14" s="122" t="s">
        <v>132</v>
      </c>
      <c r="D14" s="369" t="s">
        <v>693</v>
      </c>
    </row>
    <row r="15" spans="1:5">
      <c r="B15" s="171">
        <v>45048</v>
      </c>
      <c r="C15" s="439">
        <v>0</v>
      </c>
      <c r="D15" s="365">
        <v>200</v>
      </c>
    </row>
    <row r="16" spans="1:5">
      <c r="B16" s="171">
        <v>45048</v>
      </c>
      <c r="C16" s="439">
        <v>0</v>
      </c>
      <c r="D16" s="365">
        <v>11620.16</v>
      </c>
    </row>
    <row r="17" spans="2:4">
      <c r="B17" s="171">
        <v>45048</v>
      </c>
      <c r="C17" s="365">
        <v>2059.89</v>
      </c>
      <c r="D17" s="439">
        <v>0</v>
      </c>
    </row>
    <row r="18" spans="2:4">
      <c r="B18" s="171">
        <v>45048</v>
      </c>
      <c r="C18" s="628">
        <v>178.71</v>
      </c>
      <c r="D18" s="365">
        <v>0</v>
      </c>
    </row>
    <row r="19" spans="2:4">
      <c r="B19" s="171">
        <v>45048</v>
      </c>
      <c r="C19" s="439">
        <v>1.53</v>
      </c>
      <c r="D19" s="365">
        <v>0</v>
      </c>
    </row>
    <row r="20" spans="2:4">
      <c r="B20" s="171">
        <v>45048</v>
      </c>
      <c r="C20" s="439">
        <v>7845.91</v>
      </c>
      <c r="D20" s="365">
        <v>0</v>
      </c>
    </row>
    <row r="21" spans="2:4">
      <c r="B21" s="171">
        <v>45048</v>
      </c>
      <c r="C21" s="439">
        <v>1714.36</v>
      </c>
      <c r="D21" s="365">
        <v>0</v>
      </c>
    </row>
    <row r="22" spans="2:4">
      <c r="B22" s="171">
        <v>45048</v>
      </c>
      <c r="C22" s="439">
        <v>3.19</v>
      </c>
      <c r="D22" s="365">
        <v>0</v>
      </c>
    </row>
    <row r="23" spans="2:4">
      <c r="B23" s="171">
        <v>45051</v>
      </c>
      <c r="C23" s="365">
        <v>0</v>
      </c>
      <c r="D23" s="439">
        <v>13558.56</v>
      </c>
    </row>
    <row r="24" spans="2:4">
      <c r="B24" s="171">
        <v>45051</v>
      </c>
      <c r="C24" s="365">
        <v>0</v>
      </c>
      <c r="D24" s="439">
        <v>7500</v>
      </c>
    </row>
    <row r="25" spans="2:4">
      <c r="B25" s="171">
        <v>45051</v>
      </c>
      <c r="C25" s="439">
        <v>0.48</v>
      </c>
      <c r="D25" s="365">
        <v>0</v>
      </c>
    </row>
    <row r="26" spans="2:4">
      <c r="B26" s="171">
        <v>45051</v>
      </c>
      <c r="C26" s="439">
        <v>13558.56</v>
      </c>
      <c r="D26" s="365">
        <v>0</v>
      </c>
    </row>
    <row r="27" spans="2:4">
      <c r="B27" s="171">
        <v>45054</v>
      </c>
      <c r="C27" s="439">
        <v>0</v>
      </c>
      <c r="D27" s="365">
        <v>44675.19</v>
      </c>
    </row>
    <row r="28" spans="2:4">
      <c r="B28" s="171">
        <v>45054</v>
      </c>
      <c r="C28" s="439">
        <v>0</v>
      </c>
      <c r="D28" s="365">
        <v>298991.59000000003</v>
      </c>
    </row>
    <row r="29" spans="2:4">
      <c r="B29" s="171">
        <v>45054</v>
      </c>
      <c r="C29" s="439">
        <v>0</v>
      </c>
      <c r="D29" s="365">
        <v>1758.28</v>
      </c>
    </row>
    <row r="30" spans="2:4">
      <c r="B30" s="171">
        <v>45054</v>
      </c>
      <c r="C30" s="439">
        <v>161000</v>
      </c>
      <c r="D30" s="365">
        <v>0</v>
      </c>
    </row>
    <row r="31" spans="2:4">
      <c r="B31" s="171">
        <v>45054</v>
      </c>
      <c r="C31" s="439">
        <v>145469.04</v>
      </c>
      <c r="D31" s="365">
        <v>0</v>
      </c>
    </row>
    <row r="32" spans="2:4">
      <c r="B32" s="171">
        <v>45054</v>
      </c>
      <c r="C32" s="439">
        <v>844.65</v>
      </c>
      <c r="D32" s="365">
        <v>0</v>
      </c>
    </row>
    <row r="33" spans="2:4">
      <c r="B33" s="171">
        <v>45054</v>
      </c>
      <c r="C33" s="439">
        <v>93.33</v>
      </c>
      <c r="D33" s="365">
        <v>0</v>
      </c>
    </row>
    <row r="34" spans="2:4">
      <c r="B34" s="171">
        <v>45054</v>
      </c>
      <c r="C34" s="439">
        <v>10000</v>
      </c>
      <c r="D34" s="365">
        <v>0</v>
      </c>
    </row>
    <row r="35" spans="2:4">
      <c r="B35" s="171">
        <v>45054</v>
      </c>
      <c r="C35" s="439">
        <v>1758.28</v>
      </c>
      <c r="D35" s="365">
        <v>0</v>
      </c>
    </row>
    <row r="36" spans="2:4">
      <c r="B36" s="171">
        <v>45054</v>
      </c>
      <c r="C36" s="439">
        <v>5799.39</v>
      </c>
      <c r="D36" s="365">
        <v>0</v>
      </c>
    </row>
    <row r="37" spans="2:4">
      <c r="B37" s="171">
        <v>45054</v>
      </c>
      <c r="C37" s="439">
        <v>1825.98</v>
      </c>
      <c r="D37" s="365">
        <v>0</v>
      </c>
    </row>
    <row r="38" spans="2:4">
      <c r="B38" s="171">
        <v>45054</v>
      </c>
      <c r="C38" s="439">
        <v>3051.53</v>
      </c>
      <c r="D38" s="365">
        <v>0</v>
      </c>
    </row>
    <row r="39" spans="2:4">
      <c r="B39" s="171">
        <v>45054</v>
      </c>
      <c r="C39" s="439">
        <v>4000</v>
      </c>
      <c r="D39" s="365">
        <v>0</v>
      </c>
    </row>
    <row r="40" spans="2:4">
      <c r="B40" s="171">
        <v>45054</v>
      </c>
      <c r="C40" s="439">
        <v>4000</v>
      </c>
      <c r="D40" s="365">
        <v>0</v>
      </c>
    </row>
    <row r="41" spans="2:4">
      <c r="B41" s="171">
        <v>45054</v>
      </c>
      <c r="C41" s="554">
        <v>3.19</v>
      </c>
      <c r="D41" s="365">
        <v>0</v>
      </c>
    </row>
    <row r="42" spans="2:4">
      <c r="B42" s="171">
        <v>45054</v>
      </c>
      <c r="C42" s="439">
        <v>3.19</v>
      </c>
      <c r="D42" s="365">
        <v>0</v>
      </c>
    </row>
    <row r="43" spans="2:4">
      <c r="B43" s="171">
        <v>45054</v>
      </c>
      <c r="C43" s="439">
        <v>3.19</v>
      </c>
      <c r="D43" s="365">
        <v>0</v>
      </c>
    </row>
    <row r="44" spans="2:4">
      <c r="B44" s="171">
        <v>45054</v>
      </c>
      <c r="C44" s="439">
        <v>3.19</v>
      </c>
      <c r="D44" s="365">
        <v>0</v>
      </c>
    </row>
    <row r="45" spans="2:4">
      <c r="B45" s="171">
        <v>45054</v>
      </c>
      <c r="C45" s="439">
        <v>3.19</v>
      </c>
      <c r="D45" s="365">
        <v>0</v>
      </c>
    </row>
    <row r="46" spans="2:4">
      <c r="B46" s="171">
        <v>45054</v>
      </c>
      <c r="C46" s="439">
        <v>13558.56</v>
      </c>
      <c r="D46" s="365">
        <v>0</v>
      </c>
    </row>
    <row r="47" spans="2:4">
      <c r="B47" s="171">
        <v>45055</v>
      </c>
      <c r="C47" s="439">
        <v>0</v>
      </c>
      <c r="D47" s="365">
        <v>224.5</v>
      </c>
    </row>
    <row r="48" spans="2:4">
      <c r="B48" s="171">
        <v>45055</v>
      </c>
      <c r="C48" s="439">
        <v>0</v>
      </c>
      <c r="D48" s="365">
        <v>6775.5</v>
      </c>
    </row>
    <row r="49" spans="2:4">
      <c r="B49" s="171">
        <v>45055</v>
      </c>
      <c r="C49" s="439">
        <v>1758.28</v>
      </c>
      <c r="D49" s="365">
        <v>0</v>
      </c>
    </row>
    <row r="50" spans="2:4">
      <c r="B50" s="171">
        <v>45055</v>
      </c>
      <c r="C50" s="439">
        <v>69.099999999999994</v>
      </c>
      <c r="D50" s="365">
        <v>0</v>
      </c>
    </row>
    <row r="51" spans="2:4">
      <c r="B51" s="171">
        <v>45055</v>
      </c>
      <c r="C51" s="439">
        <v>276.18</v>
      </c>
      <c r="D51" s="365">
        <v>0</v>
      </c>
    </row>
    <row r="52" spans="2:4">
      <c r="B52" s="171">
        <v>45055</v>
      </c>
      <c r="C52" s="439">
        <v>5828.41</v>
      </c>
      <c r="D52" s="365">
        <v>0</v>
      </c>
    </row>
    <row r="53" spans="2:4">
      <c r="B53" s="171">
        <v>45055</v>
      </c>
      <c r="C53" s="439">
        <v>3.19</v>
      </c>
      <c r="D53" s="365">
        <v>0</v>
      </c>
    </row>
    <row r="54" spans="2:4">
      <c r="B54" s="171">
        <v>45056</v>
      </c>
      <c r="C54" s="439">
        <v>0</v>
      </c>
      <c r="D54" s="365">
        <v>13000</v>
      </c>
    </row>
    <row r="55" spans="2:4">
      <c r="B55" s="171">
        <v>45056</v>
      </c>
      <c r="C55" s="439">
        <v>7000</v>
      </c>
      <c r="D55" s="365">
        <v>0</v>
      </c>
    </row>
    <row r="56" spans="2:4">
      <c r="B56" s="171">
        <v>45056</v>
      </c>
      <c r="C56" s="439">
        <v>3.19</v>
      </c>
      <c r="D56" s="365">
        <v>0</v>
      </c>
    </row>
    <row r="57" spans="2:4">
      <c r="B57" s="171">
        <v>45056</v>
      </c>
      <c r="C57" s="439">
        <v>6000</v>
      </c>
      <c r="D57" s="365">
        <v>0</v>
      </c>
    </row>
    <row r="58" spans="2:4">
      <c r="B58" s="171">
        <v>45057</v>
      </c>
      <c r="C58" s="439">
        <v>0</v>
      </c>
      <c r="D58" s="365">
        <v>5530.93</v>
      </c>
    </row>
    <row r="59" spans="2:4">
      <c r="B59" s="171">
        <v>45057</v>
      </c>
      <c r="C59" s="439">
        <v>288.45999999999998</v>
      </c>
      <c r="D59" s="365">
        <v>0</v>
      </c>
    </row>
    <row r="60" spans="2:4">
      <c r="B60" s="171">
        <v>45057</v>
      </c>
      <c r="C60" s="439">
        <v>0.96</v>
      </c>
      <c r="D60" s="365">
        <v>0</v>
      </c>
    </row>
    <row r="61" spans="2:4">
      <c r="B61" s="171">
        <v>45057</v>
      </c>
      <c r="C61" s="439">
        <v>9</v>
      </c>
      <c r="D61" s="365">
        <v>0</v>
      </c>
    </row>
    <row r="62" spans="2:4">
      <c r="B62" s="171">
        <v>45057</v>
      </c>
      <c r="C62" s="439">
        <v>349.5</v>
      </c>
      <c r="D62" s="439">
        <v>0</v>
      </c>
    </row>
    <row r="63" spans="2:4">
      <c r="B63" s="171">
        <v>45057</v>
      </c>
      <c r="C63" s="439">
        <v>5530.93</v>
      </c>
      <c r="D63" s="365">
        <v>0</v>
      </c>
    </row>
    <row r="64" spans="2:4">
      <c r="B64" s="171">
        <v>45058</v>
      </c>
      <c r="C64" s="439">
        <v>0</v>
      </c>
      <c r="D64" s="365">
        <v>100</v>
      </c>
    </row>
    <row r="65" spans="2:4">
      <c r="B65" s="171">
        <v>45058</v>
      </c>
      <c r="C65" s="439">
        <v>0</v>
      </c>
      <c r="D65" s="365">
        <v>69.22</v>
      </c>
    </row>
    <row r="66" spans="2:4">
      <c r="B66" s="171">
        <v>45058</v>
      </c>
      <c r="C66" s="439">
        <v>77.849999999999994</v>
      </c>
      <c r="D66" s="365">
        <v>0</v>
      </c>
    </row>
    <row r="67" spans="2:4">
      <c r="B67" s="171">
        <v>45058</v>
      </c>
      <c r="C67" s="439">
        <v>69.22</v>
      </c>
      <c r="D67" s="365">
        <v>0</v>
      </c>
    </row>
    <row r="68" spans="2:4">
      <c r="B68" s="171">
        <v>45058</v>
      </c>
      <c r="C68" s="439">
        <v>9</v>
      </c>
      <c r="D68" s="365">
        <v>0</v>
      </c>
    </row>
    <row r="69" spans="2:4">
      <c r="B69" s="171">
        <v>45061</v>
      </c>
      <c r="C69" s="439">
        <v>0</v>
      </c>
      <c r="D69" s="365">
        <v>18600</v>
      </c>
    </row>
    <row r="70" spans="2:4">
      <c r="B70" s="171">
        <v>45061</v>
      </c>
      <c r="C70" s="439">
        <v>1134.44</v>
      </c>
      <c r="D70" s="365">
        <v>0</v>
      </c>
    </row>
    <row r="71" spans="2:4">
      <c r="B71" s="171">
        <v>45061</v>
      </c>
      <c r="C71" s="439">
        <v>1782.26</v>
      </c>
      <c r="D71" s="365">
        <v>0</v>
      </c>
    </row>
    <row r="72" spans="2:4">
      <c r="B72" s="171">
        <v>45061</v>
      </c>
      <c r="C72" s="439">
        <v>1500</v>
      </c>
      <c r="D72" s="365">
        <v>0</v>
      </c>
    </row>
    <row r="73" spans="2:4">
      <c r="B73" s="171">
        <v>45061</v>
      </c>
      <c r="C73" s="439">
        <v>994</v>
      </c>
      <c r="D73" s="365">
        <v>0</v>
      </c>
    </row>
    <row r="74" spans="2:4">
      <c r="B74" s="171">
        <v>45061</v>
      </c>
      <c r="C74" s="439">
        <v>13000</v>
      </c>
      <c r="D74" s="365">
        <v>0</v>
      </c>
    </row>
    <row r="75" spans="2:4">
      <c r="B75" s="171">
        <v>45061</v>
      </c>
      <c r="C75" s="365">
        <v>9</v>
      </c>
      <c r="D75" s="439">
        <v>0</v>
      </c>
    </row>
    <row r="76" spans="2:4">
      <c r="B76" s="171">
        <v>45061</v>
      </c>
      <c r="C76" s="439">
        <v>124.44</v>
      </c>
      <c r="D76" s="365">
        <v>0</v>
      </c>
    </row>
    <row r="77" spans="2:4">
      <c r="B77" s="171">
        <v>45061</v>
      </c>
      <c r="C77" s="439">
        <v>3.19</v>
      </c>
      <c r="D77" s="365">
        <v>0</v>
      </c>
    </row>
    <row r="78" spans="2:4">
      <c r="B78" s="171">
        <v>45062</v>
      </c>
      <c r="C78" s="439">
        <v>0.48</v>
      </c>
      <c r="D78" s="365">
        <v>0</v>
      </c>
    </row>
    <row r="79" spans="2:4">
      <c r="B79" s="171">
        <v>45063</v>
      </c>
      <c r="C79" s="439">
        <v>0</v>
      </c>
      <c r="D79" s="365">
        <v>14000</v>
      </c>
    </row>
    <row r="80" spans="2:4">
      <c r="B80" s="171">
        <v>45063</v>
      </c>
      <c r="C80" s="439">
        <v>10647.28</v>
      </c>
      <c r="D80" s="365">
        <v>0</v>
      </c>
    </row>
    <row r="81" spans="1:6">
      <c r="B81" s="171">
        <v>45063</v>
      </c>
      <c r="C81" s="365">
        <v>109.22</v>
      </c>
      <c r="D81" s="439">
        <v>0</v>
      </c>
    </row>
    <row r="82" spans="1:6">
      <c r="B82" s="171">
        <v>45063</v>
      </c>
      <c r="C82" s="439">
        <v>27.99</v>
      </c>
      <c r="D82" s="365">
        <v>0</v>
      </c>
    </row>
    <row r="83" spans="1:6">
      <c r="B83" s="171">
        <v>45063</v>
      </c>
      <c r="C83" s="439">
        <v>2400</v>
      </c>
      <c r="D83" s="365">
        <v>0</v>
      </c>
    </row>
    <row r="84" spans="1:6">
      <c r="B84" s="171">
        <v>45064</v>
      </c>
      <c r="C84" s="439">
        <v>0</v>
      </c>
      <c r="D84" s="365">
        <v>36000</v>
      </c>
    </row>
    <row r="85" spans="1:6">
      <c r="B85" s="171">
        <v>45064</v>
      </c>
      <c r="C85" s="439">
        <v>495</v>
      </c>
      <c r="D85" s="365">
        <v>0</v>
      </c>
    </row>
    <row r="86" spans="1:6">
      <c r="B86" s="171">
        <v>45064</v>
      </c>
      <c r="C86" s="439">
        <v>24569.7</v>
      </c>
      <c r="D86" s="365">
        <v>0</v>
      </c>
    </row>
    <row r="87" spans="1:6">
      <c r="B87" s="171">
        <v>45064</v>
      </c>
      <c r="C87" s="439">
        <v>875.24</v>
      </c>
      <c r="D87" s="365">
        <v>0</v>
      </c>
      <c r="F87" s="334"/>
    </row>
    <row r="88" spans="1:6">
      <c r="B88" s="171">
        <v>45064</v>
      </c>
      <c r="C88" s="439">
        <v>10270.950000000001</v>
      </c>
      <c r="D88" s="365">
        <v>0</v>
      </c>
    </row>
    <row r="89" spans="1:6">
      <c r="B89" s="171">
        <v>45064</v>
      </c>
      <c r="C89" s="439">
        <v>3.19</v>
      </c>
      <c r="D89" s="365">
        <v>0</v>
      </c>
    </row>
    <row r="90" spans="1:6">
      <c r="A90" s="334"/>
      <c r="B90" s="171">
        <v>45064</v>
      </c>
      <c r="C90" s="439">
        <v>3.19</v>
      </c>
      <c r="D90" s="365">
        <v>0</v>
      </c>
      <c r="E90" s="334"/>
      <c r="F90" s="335"/>
    </row>
    <row r="91" spans="1:6">
      <c r="B91" s="171">
        <v>45065</v>
      </c>
      <c r="C91" s="365">
        <v>0</v>
      </c>
      <c r="D91" s="439">
        <v>10400</v>
      </c>
    </row>
    <row r="92" spans="1:6">
      <c r="B92" s="171">
        <v>45065</v>
      </c>
      <c r="C92" s="439">
        <v>5000</v>
      </c>
      <c r="D92" s="365">
        <v>0</v>
      </c>
    </row>
    <row r="93" spans="1:6">
      <c r="B93" s="171">
        <v>45065</v>
      </c>
      <c r="C93" s="365">
        <v>120</v>
      </c>
      <c r="D93" s="439">
        <v>0</v>
      </c>
    </row>
    <row r="94" spans="1:6">
      <c r="B94" s="171">
        <v>45065</v>
      </c>
      <c r="C94" s="439">
        <v>9</v>
      </c>
      <c r="D94" s="365">
        <v>0</v>
      </c>
    </row>
    <row r="95" spans="1:6">
      <c r="B95" s="171">
        <v>45065</v>
      </c>
      <c r="C95" s="439">
        <v>3.19</v>
      </c>
      <c r="D95" s="365">
        <v>0</v>
      </c>
    </row>
    <row r="96" spans="1:6">
      <c r="B96" s="171">
        <v>45068</v>
      </c>
      <c r="C96" s="365">
        <v>0</v>
      </c>
      <c r="D96" s="439">
        <v>288.45999999999998</v>
      </c>
    </row>
    <row r="97" spans="2:4">
      <c r="B97" s="171">
        <v>45068</v>
      </c>
      <c r="C97" s="439">
        <v>4107.74</v>
      </c>
      <c r="D97" s="365">
        <v>0</v>
      </c>
    </row>
    <row r="98" spans="2:4">
      <c r="B98" s="171">
        <v>45068</v>
      </c>
      <c r="C98" s="439">
        <v>120</v>
      </c>
      <c r="D98" s="365">
        <v>0</v>
      </c>
    </row>
    <row r="99" spans="2:4">
      <c r="B99" s="171">
        <v>45068</v>
      </c>
      <c r="C99" s="439">
        <v>130</v>
      </c>
      <c r="D99" s="365">
        <v>0</v>
      </c>
    </row>
    <row r="100" spans="2:4">
      <c r="B100" s="171">
        <v>45068</v>
      </c>
      <c r="C100" s="439">
        <v>1862.11</v>
      </c>
      <c r="D100" s="365">
        <v>0</v>
      </c>
    </row>
    <row r="101" spans="2:4">
      <c r="B101" s="171">
        <v>45069</v>
      </c>
      <c r="C101" s="439">
        <v>0</v>
      </c>
      <c r="D101" s="365">
        <v>13500</v>
      </c>
    </row>
    <row r="102" spans="2:4">
      <c r="B102" s="171">
        <v>45069</v>
      </c>
      <c r="C102" s="439">
        <v>0.48</v>
      </c>
      <c r="D102" s="365">
        <v>0</v>
      </c>
    </row>
    <row r="103" spans="2:4">
      <c r="B103" s="171">
        <v>45070</v>
      </c>
      <c r="C103" s="439">
        <v>746.25</v>
      </c>
      <c r="D103" s="365">
        <v>0</v>
      </c>
    </row>
    <row r="104" spans="2:4">
      <c r="B104" s="171">
        <v>45071</v>
      </c>
      <c r="C104" s="439"/>
      <c r="D104" s="365">
        <v>120</v>
      </c>
    </row>
    <row r="105" spans="2:4">
      <c r="B105" s="171">
        <v>45071</v>
      </c>
      <c r="C105" s="365">
        <v>0</v>
      </c>
      <c r="D105" s="439">
        <v>130</v>
      </c>
    </row>
    <row r="106" spans="2:4">
      <c r="B106" s="171">
        <v>45071</v>
      </c>
      <c r="C106" s="365">
        <v>0</v>
      </c>
      <c r="D106" s="439">
        <v>1862.11</v>
      </c>
    </row>
    <row r="107" spans="2:4">
      <c r="B107" s="171">
        <v>45071</v>
      </c>
      <c r="C107" s="439">
        <v>0</v>
      </c>
      <c r="D107" s="365">
        <v>120</v>
      </c>
    </row>
    <row r="108" spans="2:4">
      <c r="B108" s="171">
        <v>45071</v>
      </c>
      <c r="C108" s="439">
        <v>120</v>
      </c>
      <c r="D108" s="365">
        <v>0</v>
      </c>
    </row>
    <row r="109" spans="2:4">
      <c r="B109" s="171">
        <v>45072</v>
      </c>
      <c r="C109" s="365">
        <v>0</v>
      </c>
      <c r="D109" s="365">
        <v>9000</v>
      </c>
    </row>
    <row r="110" spans="2:4">
      <c r="B110" s="171">
        <v>45072</v>
      </c>
      <c r="C110" s="365">
        <v>1000</v>
      </c>
      <c r="D110" s="365">
        <v>0</v>
      </c>
    </row>
    <row r="111" spans="2:4">
      <c r="B111" s="171">
        <v>45072</v>
      </c>
      <c r="C111" s="365">
        <v>2457.36</v>
      </c>
      <c r="D111" s="365">
        <v>0</v>
      </c>
    </row>
    <row r="112" spans="2:4">
      <c r="B112" s="171">
        <v>45072</v>
      </c>
      <c r="C112" s="365">
        <v>11.75</v>
      </c>
      <c r="D112" s="365">
        <v>0</v>
      </c>
    </row>
    <row r="113" spans="2:4">
      <c r="B113" s="171">
        <v>45072</v>
      </c>
      <c r="C113" s="365">
        <v>2206.4299999999998</v>
      </c>
      <c r="D113" s="365">
        <v>0</v>
      </c>
    </row>
    <row r="114" spans="2:4">
      <c r="B114" s="171">
        <v>45072</v>
      </c>
      <c r="C114" s="365">
        <v>2277.63</v>
      </c>
      <c r="D114" s="365">
        <v>0</v>
      </c>
    </row>
    <row r="115" spans="2:4">
      <c r="B115" s="171">
        <v>45072</v>
      </c>
      <c r="C115" s="365">
        <v>2227.83</v>
      </c>
      <c r="D115" s="365">
        <v>0</v>
      </c>
    </row>
    <row r="116" spans="2:4">
      <c r="B116" s="171">
        <v>45072</v>
      </c>
      <c r="C116" s="365">
        <v>3923.19</v>
      </c>
      <c r="D116" s="365">
        <v>0</v>
      </c>
    </row>
    <row r="117" spans="2:4">
      <c r="B117" s="171">
        <v>45072</v>
      </c>
      <c r="C117" s="365">
        <v>5589.61</v>
      </c>
      <c r="D117" s="365">
        <v>0</v>
      </c>
    </row>
    <row r="118" spans="2:4">
      <c r="B118" s="171">
        <v>45072</v>
      </c>
      <c r="C118" s="365">
        <v>3912.44</v>
      </c>
      <c r="D118" s="365">
        <v>0</v>
      </c>
    </row>
    <row r="119" spans="2:4">
      <c r="B119" s="171">
        <v>45072</v>
      </c>
      <c r="C119" s="365">
        <v>3.19</v>
      </c>
      <c r="D119" s="365">
        <v>0</v>
      </c>
    </row>
    <row r="120" spans="2:4">
      <c r="B120" s="171">
        <v>45075</v>
      </c>
      <c r="C120" s="365">
        <v>0</v>
      </c>
      <c r="D120" s="365">
        <v>5800</v>
      </c>
    </row>
    <row r="121" spans="2:4">
      <c r="B121" s="171">
        <v>45075</v>
      </c>
      <c r="C121" s="365">
        <v>1221.3</v>
      </c>
      <c r="D121" s="365">
        <v>0</v>
      </c>
    </row>
    <row r="122" spans="2:4">
      <c r="B122" s="171">
        <v>45075</v>
      </c>
      <c r="C122" s="365">
        <v>853.77</v>
      </c>
      <c r="D122" s="365">
        <v>0</v>
      </c>
    </row>
    <row r="123" spans="2:4">
      <c r="B123" s="171">
        <v>45075</v>
      </c>
      <c r="C123" s="365">
        <v>1224.02</v>
      </c>
      <c r="D123" s="365">
        <v>0</v>
      </c>
    </row>
    <row r="124" spans="2:4">
      <c r="B124" s="171">
        <v>45075</v>
      </c>
      <c r="C124" s="365">
        <v>218.81</v>
      </c>
      <c r="D124" s="365">
        <v>0</v>
      </c>
    </row>
    <row r="125" spans="2:4">
      <c r="B125" s="171">
        <v>45075</v>
      </c>
      <c r="C125" s="365">
        <v>2351.41</v>
      </c>
      <c r="D125" s="365">
        <v>0</v>
      </c>
    </row>
    <row r="126" spans="2:4">
      <c r="B126" s="171">
        <v>45075</v>
      </c>
      <c r="C126" s="365">
        <v>3.19</v>
      </c>
      <c r="D126" s="365">
        <v>0</v>
      </c>
    </row>
    <row r="127" spans="2:4">
      <c r="B127" s="171">
        <v>45077</v>
      </c>
      <c r="C127" s="365">
        <v>2.88</v>
      </c>
      <c r="D127" s="365">
        <v>0</v>
      </c>
    </row>
    <row r="128" spans="2:4">
      <c r="B128" s="171"/>
      <c r="C128" s="365">
        <v>0</v>
      </c>
      <c r="D128" s="365">
        <v>0</v>
      </c>
    </row>
    <row r="129" spans="2:4">
      <c r="B129" s="171"/>
      <c r="C129" s="365">
        <v>0</v>
      </c>
      <c r="D129" s="365">
        <v>0</v>
      </c>
    </row>
    <row r="130" spans="2:4">
      <c r="B130" s="171"/>
      <c r="C130" s="365">
        <v>0</v>
      </c>
      <c r="D130" s="365">
        <v>0</v>
      </c>
    </row>
    <row r="131" spans="2:4">
      <c r="B131" s="171"/>
      <c r="C131" s="365">
        <v>0</v>
      </c>
      <c r="D131" s="365">
        <v>0</v>
      </c>
    </row>
    <row r="132" spans="2:4">
      <c r="B132" s="171"/>
      <c r="C132" s="365">
        <v>0</v>
      </c>
      <c r="D132" s="365">
        <v>0</v>
      </c>
    </row>
    <row r="133" spans="2:4">
      <c r="B133" s="171"/>
      <c r="C133" s="365">
        <v>0</v>
      </c>
      <c r="D133" s="365">
        <v>0</v>
      </c>
    </row>
    <row r="134" spans="2:4">
      <c r="B134" s="171"/>
      <c r="C134" s="365">
        <v>0</v>
      </c>
      <c r="D134" s="365">
        <v>0</v>
      </c>
    </row>
    <row r="135" spans="2:4">
      <c r="B135" s="171"/>
      <c r="C135" s="365">
        <v>0</v>
      </c>
      <c r="D135" s="365">
        <v>0</v>
      </c>
    </row>
    <row r="136" spans="2:4">
      <c r="B136" s="171"/>
      <c r="C136" s="365">
        <v>0</v>
      </c>
      <c r="D136" s="365">
        <v>0</v>
      </c>
    </row>
    <row r="137" spans="2:4">
      <c r="B137" s="171"/>
      <c r="C137" s="365">
        <v>0</v>
      </c>
      <c r="D137" s="365">
        <v>0</v>
      </c>
    </row>
    <row r="138" spans="2:4">
      <c r="B138" s="171"/>
      <c r="C138" s="365">
        <v>0</v>
      </c>
      <c r="D138" s="365">
        <v>0</v>
      </c>
    </row>
    <row r="139" spans="2:4">
      <c r="B139" s="171"/>
      <c r="C139" s="365">
        <v>0</v>
      </c>
      <c r="D139" s="365">
        <v>0</v>
      </c>
    </row>
    <row r="140" spans="2:4">
      <c r="B140" s="171"/>
      <c r="C140" s="365">
        <v>0</v>
      </c>
      <c r="D140" s="365">
        <v>0</v>
      </c>
    </row>
    <row r="141" spans="2:4">
      <c r="B141" s="171"/>
      <c r="C141" s="365">
        <v>0</v>
      </c>
      <c r="D141" s="365">
        <v>0</v>
      </c>
    </row>
    <row r="142" spans="2:4">
      <c r="B142" s="171"/>
      <c r="C142" s="365">
        <v>0</v>
      </c>
      <c r="D142" s="365">
        <v>0</v>
      </c>
    </row>
    <row r="143" spans="2:4">
      <c r="B143" s="171"/>
      <c r="C143" s="365">
        <v>0</v>
      </c>
      <c r="D143" s="365">
        <v>0</v>
      </c>
    </row>
    <row r="144" spans="2:4">
      <c r="B144" s="171"/>
      <c r="C144" s="365">
        <v>0</v>
      </c>
      <c r="D144" s="365">
        <v>0</v>
      </c>
    </row>
    <row r="145" spans="2:4">
      <c r="B145" s="171"/>
      <c r="C145" s="365">
        <v>0</v>
      </c>
      <c r="D145" s="365">
        <v>0</v>
      </c>
    </row>
    <row r="146" spans="2:4">
      <c r="B146" s="171"/>
      <c r="C146" s="365">
        <v>0</v>
      </c>
      <c r="D146" s="365">
        <v>0</v>
      </c>
    </row>
    <row r="147" spans="2:4">
      <c r="B147" s="171"/>
      <c r="C147" s="365">
        <v>0</v>
      </c>
      <c r="D147" s="365">
        <v>0</v>
      </c>
    </row>
    <row r="148" spans="2:4">
      <c r="B148" s="171"/>
      <c r="C148" s="365">
        <v>0</v>
      </c>
      <c r="D148" s="365">
        <v>0</v>
      </c>
    </row>
    <row r="149" spans="2:4">
      <c r="B149" s="171"/>
      <c r="C149" s="365">
        <v>0</v>
      </c>
      <c r="D149" s="365">
        <v>0</v>
      </c>
    </row>
    <row r="150" spans="2:4">
      <c r="B150" s="171"/>
      <c r="C150" s="365">
        <v>0</v>
      </c>
      <c r="D150" s="365">
        <v>0</v>
      </c>
    </row>
    <row r="151" spans="2:4">
      <c r="B151" s="171"/>
      <c r="C151" s="365">
        <v>0</v>
      </c>
      <c r="D151" s="365">
        <v>0</v>
      </c>
    </row>
    <row r="152" spans="2:4">
      <c r="B152" s="171"/>
      <c r="C152" s="365">
        <v>0</v>
      </c>
      <c r="D152" s="365">
        <v>0</v>
      </c>
    </row>
    <row r="153" spans="2:4">
      <c r="B153" s="171"/>
      <c r="C153" s="365">
        <v>0</v>
      </c>
      <c r="D153" s="365">
        <v>0</v>
      </c>
    </row>
    <row r="154" spans="2:4">
      <c r="B154" s="171"/>
      <c r="C154" s="365">
        <v>0</v>
      </c>
      <c r="D154" s="365">
        <v>0</v>
      </c>
    </row>
    <row r="155" spans="2:4">
      <c r="B155" s="171"/>
      <c r="C155" s="365">
        <v>0</v>
      </c>
      <c r="D155" s="365">
        <v>0</v>
      </c>
    </row>
    <row r="156" spans="2:4">
      <c r="B156" s="171"/>
      <c r="C156" s="365">
        <v>0</v>
      </c>
      <c r="D156" s="365">
        <v>0</v>
      </c>
    </row>
    <row r="157" spans="2:4">
      <c r="B157" s="171"/>
      <c r="C157" s="365">
        <v>0</v>
      </c>
      <c r="D157" s="365">
        <v>0</v>
      </c>
    </row>
    <row r="158" spans="2:4">
      <c r="B158" s="171"/>
      <c r="C158" s="365">
        <v>0</v>
      </c>
      <c r="D158" s="365">
        <v>0</v>
      </c>
    </row>
    <row r="159" spans="2:4">
      <c r="B159" s="171"/>
      <c r="C159" s="365">
        <v>0</v>
      </c>
      <c r="D159" s="365">
        <v>0</v>
      </c>
    </row>
    <row r="160" spans="2:4">
      <c r="B160" s="171"/>
      <c r="C160" s="365">
        <v>0</v>
      </c>
      <c r="D160" s="365">
        <v>0</v>
      </c>
    </row>
    <row r="161" spans="2:4">
      <c r="B161" s="171"/>
      <c r="C161" s="365">
        <v>0</v>
      </c>
      <c r="D161" s="365">
        <v>0</v>
      </c>
    </row>
    <row r="162" spans="2:4">
      <c r="B162" s="171"/>
      <c r="C162" s="365">
        <v>0</v>
      </c>
      <c r="D162" s="365">
        <v>0</v>
      </c>
    </row>
    <row r="163" spans="2:4">
      <c r="B163" s="171"/>
      <c r="C163" s="365">
        <v>0</v>
      </c>
      <c r="D163" s="365">
        <v>0</v>
      </c>
    </row>
    <row r="164" spans="2:4">
      <c r="B164" s="171"/>
      <c r="C164" s="365">
        <v>0</v>
      </c>
      <c r="D164" s="365">
        <v>0</v>
      </c>
    </row>
    <row r="165" spans="2:4">
      <c r="B165" s="171"/>
      <c r="C165" s="365">
        <v>0</v>
      </c>
      <c r="D165" s="365">
        <v>0</v>
      </c>
    </row>
    <row r="166" spans="2:4">
      <c r="B166" s="171"/>
      <c r="C166" s="365">
        <v>0</v>
      </c>
      <c r="D166" s="365">
        <v>0</v>
      </c>
    </row>
    <row r="167" spans="2:4">
      <c r="B167" s="171"/>
      <c r="C167" s="365">
        <v>0</v>
      </c>
      <c r="D167" s="365">
        <v>0</v>
      </c>
    </row>
    <row r="168" spans="2:4">
      <c r="B168" s="171"/>
      <c r="C168" s="365">
        <v>0</v>
      </c>
      <c r="D168" s="365">
        <v>0</v>
      </c>
    </row>
    <row r="169" spans="2:4">
      <c r="B169" s="171"/>
      <c r="C169" s="365">
        <v>0</v>
      </c>
      <c r="D169" s="365">
        <v>0</v>
      </c>
    </row>
    <row r="170" spans="2:4">
      <c r="B170" s="171"/>
      <c r="C170" s="365">
        <v>0</v>
      </c>
      <c r="D170" s="365">
        <v>0</v>
      </c>
    </row>
    <row r="171" spans="2:4">
      <c r="B171" s="171"/>
      <c r="C171" s="365">
        <v>0</v>
      </c>
      <c r="D171" s="365">
        <v>0</v>
      </c>
    </row>
    <row r="172" spans="2:4">
      <c r="B172" s="171"/>
      <c r="C172" s="365">
        <v>0</v>
      </c>
      <c r="D172" s="365">
        <v>0</v>
      </c>
    </row>
    <row r="173" spans="2:4">
      <c r="B173" s="171"/>
      <c r="C173" s="365">
        <v>0</v>
      </c>
      <c r="D173" s="365">
        <v>0</v>
      </c>
    </row>
    <row r="174" spans="2:4">
      <c r="B174" s="171"/>
      <c r="C174" s="365">
        <v>0</v>
      </c>
      <c r="D174" s="365">
        <v>0</v>
      </c>
    </row>
    <row r="175" spans="2:4">
      <c r="B175" s="171"/>
      <c r="C175" s="365">
        <v>0</v>
      </c>
      <c r="D175" s="365">
        <v>0</v>
      </c>
    </row>
    <row r="176" spans="2:4">
      <c r="B176" s="171"/>
      <c r="C176" s="365">
        <v>0</v>
      </c>
      <c r="D176" s="365">
        <v>0</v>
      </c>
    </row>
    <row r="177" spans="2:4">
      <c r="B177" s="171"/>
      <c r="C177" s="365">
        <v>0</v>
      </c>
      <c r="D177" s="365">
        <v>0</v>
      </c>
    </row>
    <row r="178" spans="2:4">
      <c r="B178" s="171"/>
      <c r="C178" s="365">
        <v>0</v>
      </c>
      <c r="D178" s="365">
        <v>0</v>
      </c>
    </row>
    <row r="179" spans="2:4">
      <c r="B179" s="171"/>
      <c r="C179" s="365">
        <v>0</v>
      </c>
      <c r="D179" s="365">
        <v>0</v>
      </c>
    </row>
    <row r="180" spans="2:4">
      <c r="B180" s="171"/>
      <c r="C180" s="365">
        <v>0</v>
      </c>
      <c r="D180" s="365">
        <v>0</v>
      </c>
    </row>
    <row r="181" spans="2:4">
      <c r="B181" s="171"/>
      <c r="C181" s="365">
        <v>0</v>
      </c>
      <c r="D181" s="365">
        <v>0</v>
      </c>
    </row>
    <row r="182" spans="2:4">
      <c r="B182" s="171"/>
      <c r="C182" s="365">
        <v>0</v>
      </c>
      <c r="D182" s="365">
        <v>0</v>
      </c>
    </row>
    <row r="183" spans="2:4">
      <c r="B183" s="171"/>
      <c r="C183" s="365">
        <v>0</v>
      </c>
      <c r="D183" s="365">
        <v>0</v>
      </c>
    </row>
    <row r="184" spans="2:4">
      <c r="B184" s="171"/>
      <c r="C184" s="365">
        <v>0</v>
      </c>
      <c r="D184" s="365">
        <v>0</v>
      </c>
    </row>
    <row r="185" spans="2:4">
      <c r="B185" s="171"/>
      <c r="C185" s="365">
        <v>0</v>
      </c>
      <c r="D185" s="365">
        <v>0</v>
      </c>
    </row>
    <row r="186" spans="2:4">
      <c r="B186" s="171"/>
      <c r="C186" s="365">
        <v>0</v>
      </c>
      <c r="D186" s="365">
        <v>0</v>
      </c>
    </row>
    <row r="187" spans="2:4">
      <c r="B187" s="171"/>
      <c r="C187" s="365">
        <v>0</v>
      </c>
      <c r="D187" s="365">
        <v>0</v>
      </c>
    </row>
    <row r="188" spans="2:4">
      <c r="B188" s="171"/>
      <c r="C188" s="365">
        <v>0</v>
      </c>
      <c r="D188" s="365">
        <v>0</v>
      </c>
    </row>
    <row r="189" spans="2:4">
      <c r="B189" s="171"/>
      <c r="C189" s="365">
        <v>0</v>
      </c>
      <c r="D189" s="365">
        <v>0</v>
      </c>
    </row>
    <row r="190" spans="2:4">
      <c r="B190" s="171"/>
      <c r="C190" s="365">
        <v>0</v>
      </c>
      <c r="D190" s="365">
        <v>0</v>
      </c>
    </row>
    <row r="191" spans="2:4">
      <c r="B191" s="171"/>
      <c r="C191" s="365">
        <v>0</v>
      </c>
      <c r="D191" s="365">
        <v>0</v>
      </c>
    </row>
    <row r="192" spans="2:4">
      <c r="B192" s="171"/>
      <c r="C192" s="365">
        <v>0</v>
      </c>
      <c r="D192" s="365">
        <v>0</v>
      </c>
    </row>
    <row r="193" spans="2:4">
      <c r="B193" s="171"/>
      <c r="C193" s="365">
        <v>0</v>
      </c>
      <c r="D193" s="365">
        <v>0</v>
      </c>
    </row>
    <row r="194" spans="2:4">
      <c r="B194" s="171"/>
      <c r="C194" s="365">
        <v>0</v>
      </c>
      <c r="D194" s="365">
        <v>0</v>
      </c>
    </row>
    <row r="195" spans="2:4">
      <c r="B195" s="171"/>
      <c r="C195" s="365">
        <v>0</v>
      </c>
      <c r="D195" s="365">
        <v>0</v>
      </c>
    </row>
    <row r="196" spans="2:4">
      <c r="B196" s="171"/>
      <c r="C196" s="365">
        <v>0</v>
      </c>
      <c r="D196" s="365">
        <v>0</v>
      </c>
    </row>
    <row r="197" spans="2:4">
      <c r="B197" s="171"/>
      <c r="C197" s="365">
        <v>0</v>
      </c>
      <c r="D197" s="365">
        <v>0</v>
      </c>
    </row>
    <row r="198" spans="2:4">
      <c r="B198" s="171"/>
      <c r="C198" s="365">
        <v>0</v>
      </c>
      <c r="D198" s="365">
        <v>0</v>
      </c>
    </row>
    <row r="199" spans="2:4">
      <c r="B199" s="171"/>
      <c r="C199" s="365">
        <v>0</v>
      </c>
      <c r="D199" s="365">
        <v>0</v>
      </c>
    </row>
    <row r="200" spans="2:4">
      <c r="B200" s="171"/>
      <c r="C200" s="365">
        <v>0</v>
      </c>
      <c r="D200" s="365">
        <v>0</v>
      </c>
    </row>
    <row r="201" spans="2:4">
      <c r="B201" s="171"/>
      <c r="C201" s="365">
        <v>0</v>
      </c>
      <c r="D201" s="365">
        <v>0</v>
      </c>
    </row>
    <row r="202" spans="2:4">
      <c r="B202" s="171"/>
      <c r="C202" s="365">
        <v>0</v>
      </c>
      <c r="D202" s="365">
        <v>0</v>
      </c>
    </row>
    <row r="203" spans="2:4">
      <c r="B203" s="171"/>
      <c r="C203" s="365">
        <v>0</v>
      </c>
      <c r="D203" s="365">
        <v>0</v>
      </c>
    </row>
    <row r="204" spans="2:4">
      <c r="B204" s="171"/>
      <c r="C204" s="365">
        <v>0</v>
      </c>
      <c r="D204" s="365">
        <v>0</v>
      </c>
    </row>
    <row r="205" spans="2:4">
      <c r="B205" s="171"/>
      <c r="C205" s="365">
        <v>0</v>
      </c>
      <c r="D205" s="365">
        <v>0</v>
      </c>
    </row>
    <row r="206" spans="2:4">
      <c r="B206" s="171"/>
      <c r="C206" s="365">
        <v>0</v>
      </c>
      <c r="D206" s="365">
        <v>0</v>
      </c>
    </row>
    <row r="207" spans="2:4">
      <c r="B207" s="171"/>
      <c r="C207" s="365">
        <v>0</v>
      </c>
      <c r="D207" s="365">
        <v>0</v>
      </c>
    </row>
    <row r="208" spans="2:4">
      <c r="B208" s="171"/>
      <c r="C208" s="365">
        <v>0</v>
      </c>
      <c r="D208" s="365">
        <v>0</v>
      </c>
    </row>
    <row r="209" spans="2:4">
      <c r="B209" s="171"/>
      <c r="C209" s="365">
        <v>0</v>
      </c>
      <c r="D209" s="365">
        <v>0</v>
      </c>
    </row>
    <row r="210" spans="2:4">
      <c r="B210" s="171"/>
      <c r="C210" s="365">
        <v>0</v>
      </c>
      <c r="D210" s="365">
        <v>0</v>
      </c>
    </row>
    <row r="211" spans="2:4">
      <c r="B211" s="171"/>
      <c r="C211" s="365">
        <v>0</v>
      </c>
      <c r="D211" s="365">
        <v>0</v>
      </c>
    </row>
    <row r="212" spans="2:4">
      <c r="B212" s="171"/>
      <c r="C212" s="365">
        <v>0</v>
      </c>
      <c r="D212" s="365">
        <v>0</v>
      </c>
    </row>
    <row r="213" spans="2:4">
      <c r="B213" s="171"/>
      <c r="C213" s="365">
        <v>0</v>
      </c>
      <c r="D213" s="365">
        <v>0</v>
      </c>
    </row>
    <row r="214" spans="2:4">
      <c r="B214" s="171"/>
      <c r="C214" s="365">
        <v>0</v>
      </c>
      <c r="D214" s="365">
        <v>0</v>
      </c>
    </row>
    <row r="215" spans="2:4">
      <c r="B215" s="171"/>
      <c r="C215" s="365">
        <v>0</v>
      </c>
      <c r="D215" s="365">
        <v>0</v>
      </c>
    </row>
    <row r="216" spans="2:4">
      <c r="B216" s="171"/>
      <c r="C216" s="365">
        <v>0</v>
      </c>
      <c r="D216" s="365">
        <v>0</v>
      </c>
    </row>
    <row r="217" spans="2:4">
      <c r="B217" s="171"/>
      <c r="C217" s="365">
        <v>0</v>
      </c>
      <c r="D217" s="365">
        <v>0</v>
      </c>
    </row>
    <row r="218" spans="2:4">
      <c r="B218" s="171"/>
      <c r="C218" s="365">
        <v>0</v>
      </c>
      <c r="D218" s="365">
        <v>0</v>
      </c>
    </row>
    <row r="219" spans="2:4">
      <c r="B219" s="171"/>
      <c r="C219" s="365">
        <v>0</v>
      </c>
      <c r="D219" s="365">
        <v>0</v>
      </c>
    </row>
    <row r="220" spans="2:4">
      <c r="B220" s="171"/>
      <c r="C220" s="365">
        <v>0</v>
      </c>
      <c r="D220" s="365">
        <v>0</v>
      </c>
    </row>
    <row r="221" spans="2:4">
      <c r="B221" s="171"/>
      <c r="C221" s="365">
        <v>0</v>
      </c>
      <c r="D221" s="365">
        <v>0</v>
      </c>
    </row>
    <row r="222" spans="2:4">
      <c r="B222" s="171"/>
      <c r="C222" s="365">
        <v>0</v>
      </c>
      <c r="D222" s="365">
        <v>0</v>
      </c>
    </row>
    <row r="223" spans="2:4">
      <c r="B223" s="171"/>
      <c r="C223" s="365">
        <v>0</v>
      </c>
      <c r="D223" s="365">
        <v>0</v>
      </c>
    </row>
    <row r="224" spans="2:4">
      <c r="B224" s="171"/>
      <c r="C224" s="365">
        <v>0</v>
      </c>
      <c r="D224" s="365">
        <v>0</v>
      </c>
    </row>
    <row r="225" spans="2:4">
      <c r="B225" s="171"/>
      <c r="C225" s="365">
        <v>0</v>
      </c>
      <c r="D225" s="365">
        <v>0</v>
      </c>
    </row>
    <row r="226" spans="2:4">
      <c r="B226" s="171"/>
      <c r="C226" s="365">
        <v>0</v>
      </c>
      <c r="D226" s="365">
        <v>0</v>
      </c>
    </row>
    <row r="227" spans="2:4">
      <c r="B227" s="171"/>
      <c r="C227" s="365">
        <v>0</v>
      </c>
      <c r="D227" s="365">
        <v>0</v>
      </c>
    </row>
    <row r="228" spans="2:4">
      <c r="B228" s="171"/>
      <c r="C228" s="365">
        <v>0</v>
      </c>
      <c r="D228" s="365">
        <v>0</v>
      </c>
    </row>
    <row r="229" spans="2:4">
      <c r="B229" s="171"/>
      <c r="C229" s="365">
        <v>0</v>
      </c>
      <c r="D229" s="365">
        <v>0</v>
      </c>
    </row>
    <row r="230" spans="2:4">
      <c r="B230" s="171"/>
      <c r="C230" s="365">
        <v>0</v>
      </c>
      <c r="D230" s="365">
        <v>0</v>
      </c>
    </row>
    <row r="231" spans="2:4">
      <c r="B231" s="171"/>
      <c r="C231" s="365">
        <v>0</v>
      </c>
      <c r="D231" s="365">
        <v>0</v>
      </c>
    </row>
    <row r="232" spans="2:4">
      <c r="B232" s="171"/>
      <c r="C232" s="365">
        <v>0</v>
      </c>
      <c r="D232" s="365">
        <v>0</v>
      </c>
    </row>
    <row r="233" spans="2:4">
      <c r="B233" s="171"/>
      <c r="C233" s="365">
        <v>0</v>
      </c>
      <c r="D233" s="365">
        <v>0</v>
      </c>
    </row>
    <row r="234" spans="2:4">
      <c r="B234" s="171"/>
      <c r="C234" s="365">
        <v>0</v>
      </c>
      <c r="D234" s="365">
        <v>0</v>
      </c>
    </row>
    <row r="235" spans="2:4">
      <c r="B235" s="171"/>
      <c r="C235" s="365">
        <v>0</v>
      </c>
      <c r="D235" s="365">
        <v>0</v>
      </c>
    </row>
    <row r="236" spans="2:4">
      <c r="B236" s="171"/>
      <c r="C236" s="365">
        <v>0</v>
      </c>
      <c r="D236" s="365">
        <v>0</v>
      </c>
    </row>
    <row r="237" spans="2:4">
      <c r="B237" s="171"/>
      <c r="C237" s="365">
        <v>0</v>
      </c>
      <c r="D237" s="365">
        <v>0</v>
      </c>
    </row>
    <row r="238" spans="2:4">
      <c r="B238" s="171"/>
      <c r="C238" s="365">
        <v>0</v>
      </c>
      <c r="D238" s="365">
        <v>0</v>
      </c>
    </row>
    <row r="239" spans="2:4">
      <c r="B239" s="171"/>
      <c r="C239" s="365">
        <v>0</v>
      </c>
      <c r="D239" s="365">
        <v>0</v>
      </c>
    </row>
    <row r="240" spans="2:4">
      <c r="B240" s="171"/>
      <c r="C240" s="365">
        <v>0</v>
      </c>
      <c r="D240" s="365">
        <v>0</v>
      </c>
    </row>
    <row r="241" spans="2:4">
      <c r="B241" s="171"/>
      <c r="C241" s="365">
        <v>0</v>
      </c>
      <c r="D241" s="365">
        <v>0</v>
      </c>
    </row>
    <row r="242" spans="2:4">
      <c r="B242" s="171"/>
      <c r="C242" s="365">
        <v>0</v>
      </c>
      <c r="D242" s="365">
        <v>0</v>
      </c>
    </row>
    <row r="243" spans="2:4">
      <c r="B243" s="171"/>
      <c r="C243" s="365">
        <v>0</v>
      </c>
      <c r="D243" s="365">
        <v>0</v>
      </c>
    </row>
    <row r="244" spans="2:4">
      <c r="B244" s="171"/>
      <c r="C244" s="365">
        <v>0</v>
      </c>
      <c r="D244" s="365">
        <v>0</v>
      </c>
    </row>
    <row r="245" spans="2:4">
      <c r="B245" s="171"/>
      <c r="C245" s="365">
        <v>0</v>
      </c>
      <c r="D245" s="365">
        <v>0</v>
      </c>
    </row>
    <row r="246" spans="2:4">
      <c r="B246" s="171"/>
      <c r="C246" s="365">
        <v>0</v>
      </c>
      <c r="D246" s="365">
        <v>0</v>
      </c>
    </row>
    <row r="247" spans="2:4">
      <c r="B247" s="171"/>
      <c r="C247" s="365">
        <v>0</v>
      </c>
      <c r="D247" s="365">
        <v>0</v>
      </c>
    </row>
    <row r="248" spans="2:4">
      <c r="B248" s="171"/>
      <c r="C248" s="365">
        <v>0</v>
      </c>
      <c r="D248" s="365">
        <v>0</v>
      </c>
    </row>
    <row r="249" spans="2:4">
      <c r="B249" s="171"/>
      <c r="C249" s="365">
        <v>0</v>
      </c>
      <c r="D249" s="365">
        <v>0</v>
      </c>
    </row>
    <row r="250" spans="2:4">
      <c r="B250" s="171"/>
      <c r="C250" s="365">
        <v>0</v>
      </c>
      <c r="D250" s="365">
        <v>0</v>
      </c>
    </row>
    <row r="251" spans="2:4">
      <c r="B251" s="171"/>
      <c r="C251" s="365">
        <v>0</v>
      </c>
      <c r="D251" s="365">
        <v>0</v>
      </c>
    </row>
    <row r="252" spans="2:4">
      <c r="B252" s="171"/>
      <c r="C252" s="365">
        <v>0</v>
      </c>
      <c r="D252" s="365">
        <v>0</v>
      </c>
    </row>
    <row r="253" spans="2:4">
      <c r="B253" s="171"/>
      <c r="C253" s="365">
        <v>0</v>
      </c>
      <c r="D253" s="365">
        <v>0</v>
      </c>
    </row>
    <row r="254" spans="2:4">
      <c r="B254" s="171"/>
      <c r="C254" s="365">
        <v>0</v>
      </c>
      <c r="D254" s="365">
        <v>0</v>
      </c>
    </row>
    <row r="255" spans="2:4">
      <c r="B255" s="171"/>
      <c r="C255" s="365">
        <v>0</v>
      </c>
      <c r="D255" s="365">
        <v>0</v>
      </c>
    </row>
    <row r="256" spans="2:4">
      <c r="B256" s="171"/>
      <c r="C256" s="365">
        <v>0</v>
      </c>
      <c r="D256" s="365">
        <v>0</v>
      </c>
    </row>
    <row r="257" spans="2:4">
      <c r="B257" s="171"/>
      <c r="C257" s="365">
        <v>0</v>
      </c>
      <c r="D257" s="365">
        <v>0</v>
      </c>
    </row>
    <row r="258" spans="2:4">
      <c r="B258" s="171"/>
      <c r="C258" s="365">
        <v>0</v>
      </c>
      <c r="D258" s="365">
        <v>0</v>
      </c>
    </row>
    <row r="259" spans="2:4">
      <c r="B259" s="171"/>
      <c r="C259" s="365">
        <v>0</v>
      </c>
      <c r="D259" s="365">
        <v>0</v>
      </c>
    </row>
    <row r="260" spans="2:4">
      <c r="B260" s="171"/>
      <c r="C260" s="365">
        <v>0</v>
      </c>
      <c r="D260" s="365">
        <v>0</v>
      </c>
    </row>
    <row r="261" spans="2:4">
      <c r="B261" s="171"/>
      <c r="C261" s="365">
        <v>0</v>
      </c>
      <c r="D261" s="365">
        <v>0</v>
      </c>
    </row>
    <row r="262" spans="2:4">
      <c r="B262" s="171"/>
      <c r="C262" s="365">
        <v>0</v>
      </c>
      <c r="D262" s="365">
        <v>0</v>
      </c>
    </row>
    <row r="263" spans="2:4">
      <c r="B263" s="171"/>
      <c r="C263" s="365">
        <v>0</v>
      </c>
      <c r="D263" s="365">
        <v>0</v>
      </c>
    </row>
    <row r="264" spans="2:4">
      <c r="B264" s="171"/>
      <c r="C264" s="365">
        <v>0</v>
      </c>
      <c r="D264" s="365">
        <v>0</v>
      </c>
    </row>
    <row r="265" spans="2:4">
      <c r="B265" s="171"/>
      <c r="C265" s="365">
        <v>0</v>
      </c>
      <c r="D265" s="365">
        <v>0</v>
      </c>
    </row>
    <row r="266" spans="2:4">
      <c r="B266" s="171"/>
      <c r="C266" s="365">
        <v>0</v>
      </c>
      <c r="D266" s="365">
        <v>0</v>
      </c>
    </row>
    <row r="267" spans="2:4">
      <c r="B267" s="171"/>
      <c r="C267" s="365">
        <v>0</v>
      </c>
      <c r="D267" s="365">
        <v>0</v>
      </c>
    </row>
    <row r="268" spans="2:4">
      <c r="B268" s="171"/>
      <c r="C268" s="365">
        <v>0</v>
      </c>
      <c r="D268" s="365">
        <v>0</v>
      </c>
    </row>
    <row r="269" spans="2:4">
      <c r="B269" s="171"/>
      <c r="C269" s="365">
        <v>0</v>
      </c>
      <c r="D269" s="365">
        <v>0</v>
      </c>
    </row>
    <row r="270" spans="2:4">
      <c r="B270" s="171"/>
      <c r="C270" s="365">
        <v>0</v>
      </c>
      <c r="D270" s="365">
        <v>0</v>
      </c>
    </row>
    <row r="271" spans="2:4">
      <c r="B271" s="171"/>
      <c r="C271" s="365">
        <v>0</v>
      </c>
      <c r="D271" s="365">
        <v>0</v>
      </c>
    </row>
    <row r="272" spans="2:4">
      <c r="B272" s="171"/>
      <c r="C272" s="365">
        <v>0</v>
      </c>
      <c r="D272" s="365">
        <v>0</v>
      </c>
    </row>
    <row r="273" spans="2:4">
      <c r="B273" s="171"/>
      <c r="C273" s="365">
        <v>0</v>
      </c>
      <c r="D273" s="365">
        <v>0</v>
      </c>
    </row>
    <row r="274" spans="2:4">
      <c r="B274" s="171"/>
      <c r="C274" s="365">
        <v>0</v>
      </c>
      <c r="D274" s="365">
        <v>0</v>
      </c>
    </row>
    <row r="275" spans="2:4">
      <c r="B275" s="171"/>
      <c r="C275" s="365">
        <v>0</v>
      </c>
      <c r="D275" s="365">
        <v>0</v>
      </c>
    </row>
    <row r="276" spans="2:4">
      <c r="B276" s="171"/>
      <c r="C276" s="365">
        <v>0</v>
      </c>
      <c r="D276" s="365">
        <v>0</v>
      </c>
    </row>
    <row r="277" spans="2:4">
      <c r="B277" s="171"/>
      <c r="C277" s="365">
        <v>0</v>
      </c>
      <c r="D277" s="365">
        <v>0</v>
      </c>
    </row>
    <row r="278" spans="2:4">
      <c r="B278" s="171"/>
      <c r="C278" s="365">
        <v>0</v>
      </c>
      <c r="D278" s="365">
        <v>0</v>
      </c>
    </row>
    <row r="279" spans="2:4">
      <c r="B279" s="171"/>
      <c r="C279" s="365">
        <v>0</v>
      </c>
      <c r="D279" s="365">
        <v>0</v>
      </c>
    </row>
    <row r="280" spans="2:4">
      <c r="B280" s="171"/>
      <c r="C280" s="365">
        <v>0</v>
      </c>
      <c r="D280" s="365">
        <v>0</v>
      </c>
    </row>
    <row r="281" spans="2:4">
      <c r="B281" s="171"/>
      <c r="C281" s="365">
        <v>0</v>
      </c>
      <c r="D281" s="365">
        <v>0</v>
      </c>
    </row>
    <row r="282" spans="2:4">
      <c r="B282" s="171"/>
      <c r="C282" s="365">
        <v>0</v>
      </c>
      <c r="D282" s="365">
        <v>0</v>
      </c>
    </row>
    <row r="283" spans="2:4">
      <c r="B283" s="171"/>
      <c r="C283" s="365">
        <v>0</v>
      </c>
      <c r="D283" s="365">
        <v>0</v>
      </c>
    </row>
    <row r="284" spans="2:4">
      <c r="B284" s="171"/>
      <c r="C284" s="365">
        <v>0</v>
      </c>
      <c r="D284" s="365">
        <v>0</v>
      </c>
    </row>
    <row r="285" spans="2:4">
      <c r="B285" s="171"/>
      <c r="C285" s="365">
        <v>0</v>
      </c>
      <c r="D285" s="365">
        <v>0</v>
      </c>
    </row>
    <row r="286" spans="2:4">
      <c r="B286" s="171"/>
      <c r="C286" s="365">
        <v>0</v>
      </c>
      <c r="D286" s="365">
        <v>0</v>
      </c>
    </row>
    <row r="287" spans="2:4">
      <c r="B287" s="171"/>
      <c r="C287" s="365">
        <v>0</v>
      </c>
      <c r="D287" s="365">
        <v>0</v>
      </c>
    </row>
    <row r="288" spans="2:4">
      <c r="B288" s="171"/>
      <c r="C288" s="365">
        <v>0</v>
      </c>
      <c r="D288" s="365">
        <v>0</v>
      </c>
    </row>
    <row r="289" spans="2:4">
      <c r="B289" s="171"/>
      <c r="C289" s="365">
        <v>0</v>
      </c>
      <c r="D289" s="365">
        <v>0</v>
      </c>
    </row>
    <row r="290" spans="2:4">
      <c r="B290" s="171"/>
      <c r="C290" s="365">
        <v>0</v>
      </c>
      <c r="D290" s="365">
        <v>0</v>
      </c>
    </row>
    <row r="291" spans="2:4">
      <c r="B291" s="171"/>
      <c r="C291" s="365">
        <v>0</v>
      </c>
      <c r="D291" s="365">
        <v>0</v>
      </c>
    </row>
    <row r="292" spans="2:4">
      <c r="B292" s="171"/>
      <c r="C292" s="365">
        <v>0</v>
      </c>
      <c r="D292" s="365">
        <v>0</v>
      </c>
    </row>
    <row r="293" spans="2:4">
      <c r="B293" s="171"/>
      <c r="C293" s="365">
        <v>0</v>
      </c>
      <c r="D293" s="365">
        <v>0</v>
      </c>
    </row>
    <row r="294" spans="2:4">
      <c r="B294" s="171"/>
      <c r="C294" s="365">
        <v>0</v>
      </c>
      <c r="D294" s="365">
        <v>0</v>
      </c>
    </row>
    <row r="295" spans="2:4">
      <c r="B295" s="171"/>
      <c r="C295" s="365">
        <v>0</v>
      </c>
      <c r="D295" s="365">
        <v>0</v>
      </c>
    </row>
    <row r="296" spans="2:4">
      <c r="B296" s="171"/>
      <c r="C296" s="365">
        <v>0</v>
      </c>
      <c r="D296" s="365">
        <v>0</v>
      </c>
    </row>
    <row r="297" spans="2:4">
      <c r="B297" s="171"/>
      <c r="C297" s="365">
        <v>0</v>
      </c>
      <c r="D297" s="365">
        <v>0</v>
      </c>
    </row>
    <row r="298" spans="2:4">
      <c r="B298" s="171"/>
      <c r="C298" s="365">
        <v>0</v>
      </c>
      <c r="D298" s="365">
        <v>0</v>
      </c>
    </row>
    <row r="299" spans="2:4">
      <c r="B299" s="171"/>
      <c r="C299" s="365">
        <v>0</v>
      </c>
      <c r="D299" s="365">
        <v>0</v>
      </c>
    </row>
    <row r="300" spans="2:4">
      <c r="B300" s="171"/>
      <c r="C300" s="365">
        <v>0</v>
      </c>
      <c r="D300" s="365">
        <v>0</v>
      </c>
    </row>
    <row r="301" spans="2:4">
      <c r="B301" s="171"/>
      <c r="C301" s="365">
        <v>0</v>
      </c>
      <c r="D301" s="365">
        <v>0</v>
      </c>
    </row>
    <row r="302" spans="2:4">
      <c r="B302" s="171"/>
      <c r="C302" s="365">
        <v>0</v>
      </c>
      <c r="D302" s="365">
        <v>0</v>
      </c>
    </row>
    <row r="303" spans="2:4">
      <c r="B303" s="171"/>
      <c r="C303" s="365">
        <v>0</v>
      </c>
      <c r="D303" s="365">
        <v>0</v>
      </c>
    </row>
    <row r="304" spans="2:4">
      <c r="B304" s="171"/>
      <c r="C304" s="365">
        <v>0</v>
      </c>
      <c r="D304" s="365">
        <v>0</v>
      </c>
    </row>
    <row r="305" spans="2:4">
      <c r="B305" s="171"/>
      <c r="C305" s="365">
        <v>0</v>
      </c>
      <c r="D305" s="365">
        <v>0</v>
      </c>
    </row>
    <row r="306" spans="2:4">
      <c r="B306" s="171"/>
      <c r="C306" s="365">
        <v>0</v>
      </c>
      <c r="D306" s="365">
        <v>0</v>
      </c>
    </row>
    <row r="307" spans="2:4">
      <c r="B307" s="171"/>
      <c r="C307" s="365">
        <v>0</v>
      </c>
      <c r="D307" s="365">
        <v>0</v>
      </c>
    </row>
    <row r="308" spans="2:4">
      <c r="B308" s="171"/>
      <c r="C308" s="365">
        <v>0</v>
      </c>
      <c r="D308" s="365">
        <v>0</v>
      </c>
    </row>
    <row r="309" spans="2:4">
      <c r="B309" s="171"/>
      <c r="C309" s="365">
        <v>0</v>
      </c>
      <c r="D309" s="365">
        <v>0</v>
      </c>
    </row>
    <row r="310" spans="2:4">
      <c r="B310" s="171"/>
      <c r="C310" s="365">
        <v>0</v>
      </c>
      <c r="D310" s="365">
        <v>0</v>
      </c>
    </row>
    <row r="311" spans="2:4">
      <c r="B311" s="171"/>
      <c r="C311" s="365">
        <v>0</v>
      </c>
      <c r="D311" s="365">
        <v>0</v>
      </c>
    </row>
    <row r="312" spans="2:4">
      <c r="B312" s="171"/>
      <c r="C312" s="365">
        <v>0</v>
      </c>
      <c r="D312" s="365">
        <v>0</v>
      </c>
    </row>
    <row r="313" spans="2:4">
      <c r="B313" s="171"/>
      <c r="C313" s="365">
        <v>0</v>
      </c>
      <c r="D313" s="365">
        <v>0</v>
      </c>
    </row>
    <row r="314" spans="2:4">
      <c r="B314" s="171"/>
      <c r="C314" s="365">
        <v>0</v>
      </c>
      <c r="D314" s="365">
        <v>0</v>
      </c>
    </row>
    <row r="315" spans="2:4">
      <c r="B315" s="171"/>
      <c r="C315" s="365">
        <v>0</v>
      </c>
      <c r="D315" s="365">
        <v>0</v>
      </c>
    </row>
    <row r="316" spans="2:4">
      <c r="B316" s="171"/>
      <c r="C316" s="365">
        <v>0</v>
      </c>
      <c r="D316" s="365">
        <v>0</v>
      </c>
    </row>
    <row r="317" spans="2:4">
      <c r="B317" s="171"/>
      <c r="C317" s="365">
        <v>0</v>
      </c>
      <c r="D317" s="365">
        <v>0</v>
      </c>
    </row>
    <row r="318" spans="2:4">
      <c r="B318" s="171"/>
      <c r="C318" s="365">
        <v>0</v>
      </c>
      <c r="D318" s="365">
        <v>0</v>
      </c>
    </row>
    <row r="319" spans="2:4">
      <c r="B319" s="171"/>
      <c r="C319" s="365">
        <v>0</v>
      </c>
      <c r="D319" s="365">
        <v>0</v>
      </c>
    </row>
    <row r="320" spans="2:4">
      <c r="B320" s="171"/>
      <c r="C320" s="365">
        <v>0</v>
      </c>
      <c r="D320" s="365">
        <v>0</v>
      </c>
    </row>
    <row r="321" spans="2:4">
      <c r="B321" s="171"/>
      <c r="C321" s="365">
        <v>0</v>
      </c>
      <c r="D321" s="365">
        <v>0</v>
      </c>
    </row>
    <row r="322" spans="2:4">
      <c r="B322" s="171"/>
      <c r="C322" s="365">
        <v>0</v>
      </c>
      <c r="D322" s="365">
        <v>0</v>
      </c>
    </row>
    <row r="323" spans="2:4">
      <c r="B323" s="171"/>
      <c r="C323" s="365">
        <v>0</v>
      </c>
      <c r="D323" s="365">
        <v>0</v>
      </c>
    </row>
    <row r="324" spans="2:4">
      <c r="B324" s="171"/>
      <c r="C324" s="365">
        <v>0</v>
      </c>
      <c r="D324" s="365">
        <v>0</v>
      </c>
    </row>
    <row r="325" spans="2:4">
      <c r="B325" s="171"/>
      <c r="C325" s="365">
        <v>0</v>
      </c>
      <c r="D325" s="365">
        <v>0</v>
      </c>
    </row>
    <row r="326" spans="2:4">
      <c r="B326" s="171"/>
      <c r="C326" s="365">
        <v>0</v>
      </c>
      <c r="D326" s="365">
        <v>0</v>
      </c>
    </row>
    <row r="327" spans="2:4">
      <c r="B327" s="171"/>
      <c r="C327" s="365">
        <v>0</v>
      </c>
      <c r="D327" s="365">
        <v>0</v>
      </c>
    </row>
    <row r="328" spans="2:4">
      <c r="B328" s="171"/>
      <c r="C328" s="365">
        <v>0</v>
      </c>
      <c r="D328" s="365">
        <v>0</v>
      </c>
    </row>
    <row r="329" spans="2:4">
      <c r="B329" s="171"/>
      <c r="C329" s="365">
        <v>0</v>
      </c>
      <c r="D329" s="365">
        <v>0</v>
      </c>
    </row>
    <row r="330" spans="2:4">
      <c r="B330" s="171"/>
      <c r="C330" s="365">
        <v>0</v>
      </c>
      <c r="D330" s="365">
        <v>0</v>
      </c>
    </row>
    <row r="331" spans="2:4">
      <c r="B331" s="171"/>
      <c r="C331" s="365">
        <v>0</v>
      </c>
      <c r="D331" s="365">
        <v>0</v>
      </c>
    </row>
    <row r="332" spans="2:4">
      <c r="B332" s="171"/>
      <c r="C332" s="365">
        <v>0</v>
      </c>
      <c r="D332" s="365">
        <v>0</v>
      </c>
    </row>
    <row r="333" spans="2:4">
      <c r="B333" s="171"/>
      <c r="C333" s="365">
        <v>0</v>
      </c>
      <c r="D333" s="365">
        <v>0</v>
      </c>
    </row>
    <row r="334" spans="2:4">
      <c r="B334" s="171"/>
      <c r="C334" s="365">
        <v>0</v>
      </c>
      <c r="D334" s="365">
        <v>0</v>
      </c>
    </row>
    <row r="335" spans="2:4">
      <c r="B335" s="171"/>
      <c r="C335" s="365">
        <v>0</v>
      </c>
      <c r="D335" s="365">
        <v>0</v>
      </c>
    </row>
    <row r="336" spans="2:4">
      <c r="B336" s="171"/>
      <c r="C336" s="365">
        <v>0</v>
      </c>
      <c r="D336" s="365">
        <v>0</v>
      </c>
    </row>
    <row r="337" spans="2:4">
      <c r="B337" s="171"/>
      <c r="C337" s="365">
        <v>0</v>
      </c>
      <c r="D337" s="365">
        <v>0</v>
      </c>
    </row>
    <row r="338" spans="2:4">
      <c r="B338" s="171"/>
      <c r="C338" s="365">
        <v>0</v>
      </c>
      <c r="D338" s="365">
        <v>0</v>
      </c>
    </row>
    <row r="339" spans="2:4">
      <c r="B339" s="171"/>
      <c r="C339" s="365">
        <v>0</v>
      </c>
      <c r="D339" s="365">
        <v>0</v>
      </c>
    </row>
    <row r="340" spans="2:4">
      <c r="B340" s="171"/>
      <c r="C340" s="365">
        <v>0</v>
      </c>
      <c r="D340" s="365">
        <v>0</v>
      </c>
    </row>
    <row r="341" spans="2:4">
      <c r="B341" s="171"/>
      <c r="C341" s="365">
        <v>0</v>
      </c>
      <c r="D341" s="365">
        <v>0</v>
      </c>
    </row>
    <row r="342" spans="2:4">
      <c r="B342" s="171"/>
      <c r="C342" s="365">
        <v>0</v>
      </c>
      <c r="D342" s="365">
        <v>0</v>
      </c>
    </row>
    <row r="343" spans="2:4">
      <c r="B343" s="171"/>
      <c r="C343" s="365">
        <v>0</v>
      </c>
      <c r="D343" s="365">
        <v>0</v>
      </c>
    </row>
    <row r="344" spans="2:4">
      <c r="B344" s="171"/>
      <c r="C344" s="365">
        <v>0</v>
      </c>
      <c r="D344" s="365">
        <v>0</v>
      </c>
    </row>
    <row r="345" spans="2:4">
      <c r="B345" s="171"/>
      <c r="C345" s="365">
        <v>0</v>
      </c>
      <c r="D345" s="365">
        <v>0</v>
      </c>
    </row>
    <row r="346" spans="2:4">
      <c r="B346" s="171"/>
      <c r="C346" s="365">
        <v>0</v>
      </c>
      <c r="D346" s="365">
        <v>0</v>
      </c>
    </row>
    <row r="347" spans="2:4">
      <c r="B347" s="171"/>
      <c r="C347" s="365">
        <v>0</v>
      </c>
      <c r="D347" s="365">
        <v>0</v>
      </c>
    </row>
    <row r="348" spans="2:4">
      <c r="B348" s="171"/>
      <c r="C348" s="365">
        <v>0</v>
      </c>
      <c r="D348" s="365">
        <v>0</v>
      </c>
    </row>
    <row r="349" spans="2:4">
      <c r="B349" s="171"/>
      <c r="C349" s="365">
        <v>0</v>
      </c>
      <c r="D349" s="365">
        <v>0</v>
      </c>
    </row>
    <row r="350" spans="2:4">
      <c r="B350" s="368" t="s">
        <v>105</v>
      </c>
      <c r="C350" s="366">
        <f>SUM(C15:C349)</f>
        <v>513705.76000000007</v>
      </c>
      <c r="D350" s="366">
        <f>SUM(D15:D349)</f>
        <v>513824.5</v>
      </c>
    </row>
    <row r="351" spans="2:4">
      <c r="B351" s="972" t="s">
        <v>134</v>
      </c>
      <c r="C351" s="972"/>
      <c r="D351" s="367">
        <f>D13-C350+D350</f>
        <v>180.56999999994878</v>
      </c>
    </row>
    <row r="356" spans="2:4">
      <c r="B356" s="973" t="s">
        <v>135</v>
      </c>
      <c r="C356" s="973"/>
      <c r="D356" s="973"/>
    </row>
    <row r="357" spans="2:4">
      <c r="B357" s="974" t="s">
        <v>136</v>
      </c>
      <c r="C357" s="974"/>
      <c r="D357" s="974"/>
    </row>
  </sheetData>
  <sheetProtection password="B090" sheet="1" objects="1" scenarios="1"/>
  <customSheetViews>
    <customSheetView guid="{4D67ECEB-8567-46A4-915F-4BBFDD1E02FC}" topLeftCell="A325">
      <selection activeCell="D349" sqref="D349"/>
      <rowBreaks count="3" manualBreakCount="3">
        <brk id="74" max="16383" man="1"/>
        <brk id="140" max="16383" man="1"/>
        <brk id="207" max="16383" man="1"/>
      </rowBreaks>
      <pageMargins left="0.51181102362204722" right="0.51181102362204722" top="0.78740157480314965" bottom="0.78740157480314965" header="0.31496062992125984" footer="0.31496062992125984"/>
      <pageSetup paperSize="9" scale="64" orientation="portrait" r:id="rId1"/>
    </customSheetView>
  </customSheetViews>
  <mergeCells count="9">
    <mergeCell ref="A3:E3"/>
    <mergeCell ref="B13:C13"/>
    <mergeCell ref="B351:C351"/>
    <mergeCell ref="B356:D356"/>
    <mergeCell ref="B357:D357"/>
    <mergeCell ref="A8:E8"/>
    <mergeCell ref="A10:E10"/>
    <mergeCell ref="A5:E5"/>
    <mergeCell ref="A4:E4"/>
  </mergeCells>
  <pageMargins left="0.51181102362204722" right="0.51181102362204722" top="0.78740157480314965" bottom="0.78740157480314965" header="0.31496062992125984" footer="0.31496062992125984"/>
  <pageSetup paperSize="9" scale="64" orientation="portrait" r:id="rId2"/>
  <rowBreaks count="3" manualBreakCount="3">
    <brk id="74" max="16383" man="1"/>
    <brk id="140" max="16383" man="1"/>
    <brk id="207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56"/>
  <sheetViews>
    <sheetView workbookViewId="0">
      <selection activeCell="D36" sqref="D36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6.28515625" style="1" customWidth="1"/>
    <col min="6" max="16384" width="9.140625" style="1"/>
  </cols>
  <sheetData>
    <row r="3" spans="1:5" ht="15.75">
      <c r="B3" s="970" t="s">
        <v>0</v>
      </c>
      <c r="C3" s="970"/>
      <c r="D3" s="970"/>
    </row>
    <row r="4" spans="1:5" ht="15.75">
      <c r="B4" s="970" t="s">
        <v>1</v>
      </c>
      <c r="C4" s="970"/>
      <c r="D4" s="970"/>
    </row>
    <row r="5" spans="1:5" ht="15.75">
      <c r="B5" s="970" t="s">
        <v>4</v>
      </c>
      <c r="C5" s="970"/>
      <c r="D5" s="970"/>
    </row>
    <row r="8" spans="1:5" ht="50.25" customHeight="1">
      <c r="A8" s="975" t="s">
        <v>129</v>
      </c>
      <c r="B8" s="980"/>
      <c r="C8" s="980"/>
      <c r="D8" s="980"/>
      <c r="E8" s="980"/>
    </row>
    <row r="10" spans="1:5" ht="46.5" customHeight="1">
      <c r="A10" s="981" t="s">
        <v>130</v>
      </c>
      <c r="B10" s="982"/>
      <c r="C10" s="982"/>
      <c r="D10" s="982"/>
      <c r="E10" s="982"/>
    </row>
    <row r="13" spans="1:5">
      <c r="B13" s="971" t="s">
        <v>131</v>
      </c>
      <c r="C13" s="971"/>
      <c r="D13" s="121">
        <v>0</v>
      </c>
    </row>
    <row r="14" spans="1:5">
      <c r="B14" s="122" t="s">
        <v>123</v>
      </c>
      <c r="C14" s="122" t="s">
        <v>132</v>
      </c>
      <c r="D14" s="122" t="s">
        <v>133</v>
      </c>
    </row>
    <row r="15" spans="1:5">
      <c r="B15" s="5"/>
      <c r="C15" s="123">
        <v>0</v>
      </c>
      <c r="D15" s="123">
        <v>0</v>
      </c>
    </row>
    <row r="16" spans="1:5">
      <c r="B16" s="5"/>
      <c r="C16" s="123">
        <v>0</v>
      </c>
      <c r="D16" s="123">
        <v>0</v>
      </c>
    </row>
    <row r="17" spans="2:4">
      <c r="B17" s="5"/>
      <c r="C17" s="123">
        <v>0</v>
      </c>
      <c r="D17" s="123">
        <v>0</v>
      </c>
    </row>
    <row r="18" spans="2:4">
      <c r="B18" s="5"/>
      <c r="C18" s="123">
        <v>0</v>
      </c>
      <c r="D18" s="123">
        <v>0</v>
      </c>
    </row>
    <row r="19" spans="2:4">
      <c r="B19" s="5"/>
      <c r="C19" s="123">
        <v>0</v>
      </c>
      <c r="D19" s="123">
        <v>0</v>
      </c>
    </row>
    <row r="20" spans="2:4">
      <c r="B20" s="5"/>
      <c r="C20" s="123">
        <v>0</v>
      </c>
      <c r="D20" s="123">
        <v>0</v>
      </c>
    </row>
    <row r="21" spans="2:4">
      <c r="B21" s="5"/>
      <c r="C21" s="123">
        <v>0</v>
      </c>
      <c r="D21" s="123">
        <v>0</v>
      </c>
    </row>
    <row r="22" spans="2:4">
      <c r="B22" s="5"/>
      <c r="C22" s="123">
        <v>0</v>
      </c>
      <c r="D22" s="123">
        <v>0</v>
      </c>
    </row>
    <row r="23" spans="2:4">
      <c r="B23" s="5"/>
      <c r="C23" s="123">
        <v>0</v>
      </c>
      <c r="D23" s="123">
        <v>0</v>
      </c>
    </row>
    <row r="24" spans="2:4">
      <c r="B24" s="5"/>
      <c r="C24" s="123">
        <v>0</v>
      </c>
      <c r="D24" s="123">
        <v>0</v>
      </c>
    </row>
    <row r="25" spans="2:4">
      <c r="B25" s="5"/>
      <c r="C25" s="123">
        <v>0</v>
      </c>
      <c r="D25" s="123">
        <v>0</v>
      </c>
    </row>
    <row r="26" spans="2:4">
      <c r="B26" s="5"/>
      <c r="C26" s="123">
        <v>0</v>
      </c>
      <c r="D26" s="123">
        <v>0</v>
      </c>
    </row>
    <row r="27" spans="2:4">
      <c r="B27" s="5"/>
      <c r="C27" s="123">
        <v>0</v>
      </c>
      <c r="D27" s="123">
        <v>0</v>
      </c>
    </row>
    <row r="28" spans="2:4">
      <c r="B28" s="5"/>
      <c r="C28" s="123">
        <v>0</v>
      </c>
      <c r="D28" s="123">
        <v>0</v>
      </c>
    </row>
    <row r="29" spans="2:4">
      <c r="B29" s="5"/>
      <c r="C29" s="123">
        <v>0</v>
      </c>
      <c r="D29" s="123">
        <v>0</v>
      </c>
    </row>
    <row r="30" spans="2:4">
      <c r="B30" s="5"/>
      <c r="C30" s="123">
        <v>0</v>
      </c>
      <c r="D30" s="123">
        <v>0</v>
      </c>
    </row>
    <row r="31" spans="2:4">
      <c r="B31" s="5"/>
      <c r="C31" s="123">
        <v>0</v>
      </c>
      <c r="D31" s="123">
        <v>0</v>
      </c>
    </row>
    <row r="32" spans="2:4">
      <c r="B32" s="5"/>
      <c r="C32" s="123">
        <v>0</v>
      </c>
      <c r="D32" s="123">
        <v>0</v>
      </c>
    </row>
    <row r="33" spans="2:4">
      <c r="B33" s="5"/>
      <c r="C33" s="123">
        <v>0</v>
      </c>
      <c r="D33" s="123">
        <v>0</v>
      </c>
    </row>
    <row r="34" spans="2:4">
      <c r="B34" s="5"/>
      <c r="C34" s="123">
        <v>0</v>
      </c>
      <c r="D34" s="123">
        <v>0</v>
      </c>
    </row>
    <row r="35" spans="2:4">
      <c r="B35" s="5"/>
      <c r="C35" s="123">
        <v>0</v>
      </c>
      <c r="D35" s="123">
        <v>0</v>
      </c>
    </row>
    <row r="36" spans="2:4">
      <c r="B36" s="5"/>
      <c r="C36" s="123">
        <v>0</v>
      </c>
      <c r="D36" s="123">
        <v>0</v>
      </c>
    </row>
    <row r="37" spans="2:4">
      <c r="B37" s="5"/>
      <c r="C37" s="123">
        <v>0</v>
      </c>
      <c r="D37" s="123">
        <v>0</v>
      </c>
    </row>
    <row r="38" spans="2:4">
      <c r="B38" s="5"/>
      <c r="C38" s="123">
        <v>0</v>
      </c>
      <c r="D38" s="123">
        <v>0</v>
      </c>
    </row>
    <row r="39" spans="2:4">
      <c r="B39" s="5"/>
      <c r="C39" s="123">
        <v>0</v>
      </c>
      <c r="D39" s="123">
        <v>0</v>
      </c>
    </row>
    <row r="40" spans="2:4">
      <c r="B40" s="5"/>
      <c r="C40" s="123">
        <v>0</v>
      </c>
      <c r="D40" s="123">
        <v>0</v>
      </c>
    </row>
    <row r="41" spans="2:4">
      <c r="B41" s="5"/>
      <c r="C41" s="123">
        <v>0</v>
      </c>
      <c r="D41" s="123">
        <v>0</v>
      </c>
    </row>
    <row r="42" spans="2:4">
      <c r="B42" s="5"/>
      <c r="C42" s="123">
        <v>0</v>
      </c>
      <c r="D42" s="123">
        <v>0</v>
      </c>
    </row>
    <row r="43" spans="2:4">
      <c r="B43" s="5"/>
      <c r="C43" s="123">
        <v>0</v>
      </c>
      <c r="D43" s="123">
        <v>0</v>
      </c>
    </row>
    <row r="44" spans="2:4">
      <c r="B44" s="5"/>
      <c r="C44" s="123">
        <v>0</v>
      </c>
      <c r="D44" s="123">
        <v>0</v>
      </c>
    </row>
    <row r="45" spans="2:4">
      <c r="B45" s="5"/>
      <c r="C45" s="123">
        <v>0</v>
      </c>
      <c r="D45" s="123">
        <v>0</v>
      </c>
    </row>
    <row r="46" spans="2:4">
      <c r="B46" s="5"/>
      <c r="C46" s="123">
        <v>0</v>
      </c>
      <c r="D46" s="123">
        <v>0</v>
      </c>
    </row>
    <row r="47" spans="2:4">
      <c r="B47" s="5"/>
      <c r="C47" s="123">
        <v>0</v>
      </c>
      <c r="D47" s="123">
        <v>0</v>
      </c>
    </row>
    <row r="48" spans="2:4">
      <c r="B48" s="5"/>
      <c r="C48" s="123">
        <v>0</v>
      </c>
      <c r="D48" s="123">
        <v>0</v>
      </c>
    </row>
    <row r="49" spans="2:4">
      <c r="B49" s="5"/>
      <c r="C49" s="123">
        <v>0</v>
      </c>
      <c r="D49" s="123">
        <v>0</v>
      </c>
    </row>
    <row r="50" spans="2:4">
      <c r="B50" s="5"/>
      <c r="C50" s="123">
        <v>0</v>
      </c>
      <c r="D50" s="123">
        <v>0</v>
      </c>
    </row>
    <row r="51" spans="2:4">
      <c r="B51" s="5"/>
      <c r="C51" s="123">
        <v>0</v>
      </c>
      <c r="D51" s="123">
        <v>0</v>
      </c>
    </row>
    <row r="52" spans="2:4">
      <c r="B52" s="5"/>
      <c r="C52" s="123">
        <v>0</v>
      </c>
      <c r="D52" s="123">
        <v>0</v>
      </c>
    </row>
    <row r="53" spans="2:4">
      <c r="B53" s="5"/>
      <c r="C53" s="123">
        <v>0</v>
      </c>
      <c r="D53" s="123">
        <v>0</v>
      </c>
    </row>
    <row r="54" spans="2:4">
      <c r="B54" s="5"/>
      <c r="C54" s="123">
        <v>0</v>
      </c>
      <c r="D54" s="123">
        <v>0</v>
      </c>
    </row>
    <row r="55" spans="2:4">
      <c r="B55" s="5"/>
      <c r="C55" s="123">
        <v>0</v>
      </c>
      <c r="D55" s="123">
        <v>0</v>
      </c>
    </row>
    <row r="56" spans="2:4">
      <c r="B56" s="5"/>
      <c r="C56" s="123">
        <v>0</v>
      </c>
      <c r="D56" s="123">
        <v>0</v>
      </c>
    </row>
    <row r="57" spans="2:4">
      <c r="B57" s="5"/>
      <c r="C57" s="123">
        <v>0</v>
      </c>
      <c r="D57" s="123">
        <v>0</v>
      </c>
    </row>
    <row r="58" spans="2:4">
      <c r="B58" s="5"/>
      <c r="C58" s="123">
        <v>0</v>
      </c>
      <c r="D58" s="123">
        <v>0</v>
      </c>
    </row>
    <row r="59" spans="2:4">
      <c r="B59" s="5"/>
      <c r="C59" s="123">
        <v>0</v>
      </c>
      <c r="D59" s="123">
        <v>0</v>
      </c>
    </row>
    <row r="60" spans="2:4">
      <c r="B60" s="5"/>
      <c r="C60" s="123">
        <v>0</v>
      </c>
      <c r="D60" s="123">
        <v>0</v>
      </c>
    </row>
    <row r="61" spans="2:4">
      <c r="B61" s="5"/>
      <c r="C61" s="123">
        <v>0</v>
      </c>
      <c r="D61" s="123">
        <v>0</v>
      </c>
    </row>
    <row r="62" spans="2:4">
      <c r="B62" s="5"/>
      <c r="C62" s="123">
        <v>0</v>
      </c>
      <c r="D62" s="123">
        <v>0</v>
      </c>
    </row>
    <row r="63" spans="2:4">
      <c r="B63" s="5"/>
      <c r="C63" s="123">
        <v>0</v>
      </c>
      <c r="D63" s="123">
        <v>0</v>
      </c>
    </row>
    <row r="64" spans="2:4">
      <c r="B64" s="5"/>
      <c r="C64" s="123">
        <v>0</v>
      </c>
      <c r="D64" s="123">
        <v>0</v>
      </c>
    </row>
    <row r="65" spans="2:4">
      <c r="B65" s="5"/>
      <c r="C65" s="123">
        <v>0</v>
      </c>
      <c r="D65" s="123">
        <v>0</v>
      </c>
    </row>
    <row r="66" spans="2:4">
      <c r="B66" s="5"/>
      <c r="C66" s="123">
        <v>0</v>
      </c>
      <c r="D66" s="123">
        <v>0</v>
      </c>
    </row>
    <row r="67" spans="2:4">
      <c r="B67" s="5"/>
      <c r="C67" s="123">
        <v>0</v>
      </c>
      <c r="D67" s="123">
        <v>0</v>
      </c>
    </row>
    <row r="68" spans="2:4">
      <c r="B68" s="5"/>
      <c r="C68" s="123">
        <v>0</v>
      </c>
      <c r="D68" s="123">
        <v>0</v>
      </c>
    </row>
    <row r="69" spans="2:4">
      <c r="B69" s="5"/>
      <c r="C69" s="123">
        <v>0</v>
      </c>
      <c r="D69" s="123">
        <v>0</v>
      </c>
    </row>
    <row r="70" spans="2:4">
      <c r="B70" s="5"/>
      <c r="C70" s="123">
        <v>0</v>
      </c>
      <c r="D70" s="123">
        <v>0</v>
      </c>
    </row>
    <row r="71" spans="2:4">
      <c r="B71" s="5"/>
      <c r="C71" s="123">
        <v>0</v>
      </c>
      <c r="D71" s="123">
        <v>0</v>
      </c>
    </row>
    <row r="72" spans="2:4">
      <c r="B72" s="5"/>
      <c r="C72" s="123">
        <v>0</v>
      </c>
      <c r="D72" s="123">
        <v>0</v>
      </c>
    </row>
    <row r="73" spans="2:4">
      <c r="B73" s="5"/>
      <c r="C73" s="123">
        <v>0</v>
      </c>
      <c r="D73" s="123">
        <v>0</v>
      </c>
    </row>
    <row r="74" spans="2:4">
      <c r="B74" s="5"/>
      <c r="C74" s="123">
        <v>0</v>
      </c>
      <c r="D74" s="123">
        <v>0</v>
      </c>
    </row>
    <row r="75" spans="2:4">
      <c r="B75" s="5"/>
      <c r="C75" s="123">
        <v>0</v>
      </c>
      <c r="D75" s="123">
        <v>0</v>
      </c>
    </row>
    <row r="76" spans="2:4">
      <c r="B76" s="5"/>
      <c r="C76" s="123">
        <v>0</v>
      </c>
      <c r="D76" s="123">
        <v>0</v>
      </c>
    </row>
    <row r="77" spans="2:4">
      <c r="B77" s="5"/>
      <c r="C77" s="123">
        <v>0</v>
      </c>
      <c r="D77" s="123">
        <v>0</v>
      </c>
    </row>
    <row r="78" spans="2:4">
      <c r="B78" s="5"/>
      <c r="C78" s="123">
        <v>0</v>
      </c>
      <c r="D78" s="123">
        <v>0</v>
      </c>
    </row>
    <row r="79" spans="2:4">
      <c r="B79" s="5"/>
      <c r="C79" s="123">
        <v>0</v>
      </c>
      <c r="D79" s="123">
        <v>0</v>
      </c>
    </row>
    <row r="80" spans="2:4">
      <c r="B80" s="5"/>
      <c r="C80" s="123">
        <v>0</v>
      </c>
      <c r="D80" s="123">
        <v>0</v>
      </c>
    </row>
    <row r="81" spans="2:4">
      <c r="B81" s="5"/>
      <c r="C81" s="123">
        <v>0</v>
      </c>
      <c r="D81" s="123">
        <v>0</v>
      </c>
    </row>
    <row r="82" spans="2:4">
      <c r="B82" s="5"/>
      <c r="C82" s="123">
        <v>0</v>
      </c>
      <c r="D82" s="123">
        <v>0</v>
      </c>
    </row>
    <row r="83" spans="2:4">
      <c r="B83" s="5"/>
      <c r="C83" s="123">
        <v>0</v>
      </c>
      <c r="D83" s="123">
        <v>0</v>
      </c>
    </row>
    <row r="84" spans="2:4">
      <c r="B84" s="5"/>
      <c r="C84" s="123">
        <v>0</v>
      </c>
      <c r="D84" s="123">
        <v>0</v>
      </c>
    </row>
    <row r="85" spans="2:4">
      <c r="B85" s="5"/>
      <c r="C85" s="123">
        <v>0</v>
      </c>
      <c r="D85" s="123">
        <v>0</v>
      </c>
    </row>
    <row r="86" spans="2:4">
      <c r="B86" s="5"/>
      <c r="C86" s="123">
        <v>0</v>
      </c>
      <c r="D86" s="123">
        <v>0</v>
      </c>
    </row>
    <row r="87" spans="2:4">
      <c r="B87" s="5"/>
      <c r="C87" s="123">
        <v>0</v>
      </c>
      <c r="D87" s="123">
        <v>0</v>
      </c>
    </row>
    <row r="88" spans="2:4">
      <c r="B88" s="5"/>
      <c r="C88" s="123">
        <v>0</v>
      </c>
      <c r="D88" s="123">
        <v>0</v>
      </c>
    </row>
    <row r="89" spans="2:4">
      <c r="B89" s="5"/>
      <c r="C89" s="123">
        <v>0</v>
      </c>
      <c r="D89" s="123">
        <v>0</v>
      </c>
    </row>
    <row r="90" spans="2:4">
      <c r="B90" s="5"/>
      <c r="C90" s="123">
        <v>0</v>
      </c>
      <c r="D90" s="123">
        <v>0</v>
      </c>
    </row>
    <row r="91" spans="2:4">
      <c r="B91" s="5"/>
      <c r="C91" s="123">
        <v>0</v>
      </c>
      <c r="D91" s="123">
        <v>0</v>
      </c>
    </row>
    <row r="92" spans="2:4">
      <c r="B92" s="5"/>
      <c r="C92" s="123">
        <v>0</v>
      </c>
      <c r="D92" s="123">
        <v>0</v>
      </c>
    </row>
    <row r="93" spans="2:4">
      <c r="B93" s="5"/>
      <c r="C93" s="123">
        <v>0</v>
      </c>
      <c r="D93" s="123">
        <v>0</v>
      </c>
    </row>
    <row r="94" spans="2:4">
      <c r="B94" s="5"/>
      <c r="C94" s="123">
        <v>0</v>
      </c>
      <c r="D94" s="123">
        <v>0</v>
      </c>
    </row>
    <row r="95" spans="2:4">
      <c r="B95" s="5"/>
      <c r="C95" s="123">
        <v>0</v>
      </c>
      <c r="D95" s="123">
        <v>0</v>
      </c>
    </row>
    <row r="96" spans="2:4">
      <c r="B96" s="5"/>
      <c r="C96" s="123">
        <v>0</v>
      </c>
      <c r="D96" s="123">
        <v>0</v>
      </c>
    </row>
    <row r="97" spans="2:4">
      <c r="B97" s="5"/>
      <c r="C97" s="123">
        <v>0</v>
      </c>
      <c r="D97" s="123">
        <v>0</v>
      </c>
    </row>
    <row r="98" spans="2:4">
      <c r="B98" s="5"/>
      <c r="C98" s="123">
        <v>0</v>
      </c>
      <c r="D98" s="123">
        <v>0</v>
      </c>
    </row>
    <row r="99" spans="2:4">
      <c r="B99" s="5"/>
      <c r="C99" s="123">
        <v>0</v>
      </c>
      <c r="D99" s="123">
        <v>0</v>
      </c>
    </row>
    <row r="100" spans="2:4">
      <c r="B100" s="5"/>
      <c r="C100" s="123">
        <v>0</v>
      </c>
      <c r="D100" s="123">
        <v>0</v>
      </c>
    </row>
    <row r="101" spans="2:4">
      <c r="B101" s="5"/>
      <c r="C101" s="123">
        <v>0</v>
      </c>
      <c r="D101" s="123">
        <v>0</v>
      </c>
    </row>
    <row r="102" spans="2:4">
      <c r="B102" s="5"/>
      <c r="C102" s="123">
        <v>0</v>
      </c>
      <c r="D102" s="123">
        <v>0</v>
      </c>
    </row>
    <row r="103" spans="2:4">
      <c r="B103" s="5"/>
      <c r="C103" s="123">
        <v>0</v>
      </c>
      <c r="D103" s="123">
        <v>0</v>
      </c>
    </row>
    <row r="104" spans="2:4">
      <c r="B104" s="5"/>
      <c r="C104" s="123">
        <v>0</v>
      </c>
      <c r="D104" s="123">
        <v>0</v>
      </c>
    </row>
    <row r="105" spans="2:4">
      <c r="B105" s="5"/>
      <c r="C105" s="123">
        <v>0</v>
      </c>
      <c r="D105" s="123">
        <v>0</v>
      </c>
    </row>
    <row r="106" spans="2:4">
      <c r="B106" s="5"/>
      <c r="C106" s="123">
        <v>0</v>
      </c>
      <c r="D106" s="123">
        <v>0</v>
      </c>
    </row>
    <row r="107" spans="2:4">
      <c r="B107" s="5"/>
      <c r="C107" s="123">
        <v>0</v>
      </c>
      <c r="D107" s="123">
        <v>0</v>
      </c>
    </row>
    <row r="108" spans="2:4">
      <c r="B108" s="5"/>
      <c r="C108" s="123">
        <v>0</v>
      </c>
      <c r="D108" s="123">
        <v>0</v>
      </c>
    </row>
    <row r="109" spans="2:4">
      <c r="B109" s="5"/>
      <c r="C109" s="123">
        <v>0</v>
      </c>
      <c r="D109" s="123">
        <v>0</v>
      </c>
    </row>
    <row r="110" spans="2:4">
      <c r="B110" s="5"/>
      <c r="C110" s="123">
        <v>0</v>
      </c>
      <c r="D110" s="123">
        <v>0</v>
      </c>
    </row>
    <row r="111" spans="2:4">
      <c r="B111" s="5"/>
      <c r="C111" s="123">
        <v>0</v>
      </c>
      <c r="D111" s="123">
        <v>0</v>
      </c>
    </row>
    <row r="112" spans="2:4">
      <c r="B112" s="5"/>
      <c r="C112" s="123">
        <v>0</v>
      </c>
      <c r="D112" s="123">
        <v>0</v>
      </c>
    </row>
    <row r="113" spans="2:4">
      <c r="B113" s="5"/>
      <c r="C113" s="123">
        <v>0</v>
      </c>
      <c r="D113" s="123">
        <v>0</v>
      </c>
    </row>
    <row r="114" spans="2:4">
      <c r="B114" s="5"/>
      <c r="C114" s="123">
        <v>0</v>
      </c>
      <c r="D114" s="123">
        <v>0</v>
      </c>
    </row>
    <row r="115" spans="2:4">
      <c r="B115" s="5"/>
      <c r="C115" s="123">
        <v>0</v>
      </c>
      <c r="D115" s="123">
        <v>0</v>
      </c>
    </row>
    <row r="116" spans="2:4">
      <c r="B116" s="5"/>
      <c r="C116" s="123">
        <v>0</v>
      </c>
      <c r="D116" s="123">
        <v>0</v>
      </c>
    </row>
    <row r="117" spans="2:4">
      <c r="B117" s="5"/>
      <c r="C117" s="123">
        <v>0</v>
      </c>
      <c r="D117" s="123">
        <v>0</v>
      </c>
    </row>
    <row r="118" spans="2:4">
      <c r="B118" s="5"/>
      <c r="C118" s="123">
        <v>0</v>
      </c>
      <c r="D118" s="123">
        <v>0</v>
      </c>
    </row>
    <row r="119" spans="2:4">
      <c r="B119" s="5"/>
      <c r="C119" s="123">
        <v>0</v>
      </c>
      <c r="D119" s="123">
        <v>0</v>
      </c>
    </row>
    <row r="120" spans="2:4">
      <c r="B120" s="5"/>
      <c r="C120" s="123">
        <v>0</v>
      </c>
      <c r="D120" s="123">
        <v>0</v>
      </c>
    </row>
    <row r="121" spans="2:4">
      <c r="B121" s="5"/>
      <c r="C121" s="123">
        <v>0</v>
      </c>
      <c r="D121" s="123">
        <v>0</v>
      </c>
    </row>
    <row r="122" spans="2:4">
      <c r="B122" s="5"/>
      <c r="C122" s="123">
        <v>0</v>
      </c>
      <c r="D122" s="123">
        <v>0</v>
      </c>
    </row>
    <row r="123" spans="2:4">
      <c r="B123" s="5"/>
      <c r="C123" s="123">
        <v>0</v>
      </c>
      <c r="D123" s="123">
        <v>0</v>
      </c>
    </row>
    <row r="124" spans="2:4">
      <c r="B124" s="5"/>
      <c r="C124" s="123">
        <v>0</v>
      </c>
      <c r="D124" s="123">
        <v>0</v>
      </c>
    </row>
    <row r="125" spans="2:4">
      <c r="B125" s="5"/>
      <c r="C125" s="123">
        <v>0</v>
      </c>
      <c r="D125" s="123">
        <v>0</v>
      </c>
    </row>
    <row r="126" spans="2:4">
      <c r="B126" s="5"/>
      <c r="C126" s="123">
        <v>0</v>
      </c>
      <c r="D126" s="123">
        <v>0</v>
      </c>
    </row>
    <row r="127" spans="2:4">
      <c r="B127" s="5"/>
      <c r="C127" s="123">
        <v>0</v>
      </c>
      <c r="D127" s="123">
        <v>0</v>
      </c>
    </row>
    <row r="128" spans="2:4">
      <c r="B128" s="5"/>
      <c r="C128" s="123">
        <v>0</v>
      </c>
      <c r="D128" s="123">
        <v>0</v>
      </c>
    </row>
    <row r="129" spans="2:4">
      <c r="B129" s="5"/>
      <c r="C129" s="123">
        <v>0</v>
      </c>
      <c r="D129" s="123">
        <v>0</v>
      </c>
    </row>
    <row r="130" spans="2:4">
      <c r="B130" s="5"/>
      <c r="C130" s="123">
        <v>0</v>
      </c>
      <c r="D130" s="123">
        <v>0</v>
      </c>
    </row>
    <row r="131" spans="2:4">
      <c r="B131" s="5"/>
      <c r="C131" s="123">
        <v>0</v>
      </c>
      <c r="D131" s="123">
        <v>0</v>
      </c>
    </row>
    <row r="132" spans="2:4">
      <c r="B132" s="5"/>
      <c r="C132" s="123">
        <v>0</v>
      </c>
      <c r="D132" s="123">
        <v>0</v>
      </c>
    </row>
    <row r="133" spans="2:4">
      <c r="B133" s="5"/>
      <c r="C133" s="123">
        <v>0</v>
      </c>
      <c r="D133" s="123">
        <v>0</v>
      </c>
    </row>
    <row r="134" spans="2:4">
      <c r="B134" s="5"/>
      <c r="C134" s="123">
        <v>0</v>
      </c>
      <c r="D134" s="123">
        <v>0</v>
      </c>
    </row>
    <row r="135" spans="2:4">
      <c r="B135" s="5"/>
      <c r="C135" s="123">
        <v>0</v>
      </c>
      <c r="D135" s="123">
        <v>0</v>
      </c>
    </row>
    <row r="136" spans="2:4">
      <c r="B136" s="5"/>
      <c r="C136" s="123">
        <v>0</v>
      </c>
      <c r="D136" s="123">
        <v>0</v>
      </c>
    </row>
    <row r="137" spans="2:4">
      <c r="B137" s="5"/>
      <c r="C137" s="123">
        <v>0</v>
      </c>
      <c r="D137" s="123">
        <v>0</v>
      </c>
    </row>
    <row r="138" spans="2:4">
      <c r="B138" s="5"/>
      <c r="C138" s="123">
        <v>0</v>
      </c>
      <c r="D138" s="123">
        <v>0</v>
      </c>
    </row>
    <row r="139" spans="2:4">
      <c r="B139" s="5"/>
      <c r="C139" s="123">
        <v>0</v>
      </c>
      <c r="D139" s="123">
        <v>0</v>
      </c>
    </row>
    <row r="140" spans="2:4">
      <c r="B140" s="5"/>
      <c r="C140" s="123">
        <v>0</v>
      </c>
      <c r="D140" s="123">
        <v>0</v>
      </c>
    </row>
    <row r="141" spans="2:4">
      <c r="B141" s="5"/>
      <c r="C141" s="123">
        <v>0</v>
      </c>
      <c r="D141" s="123">
        <v>0</v>
      </c>
    </row>
    <row r="142" spans="2:4">
      <c r="B142" s="5"/>
      <c r="C142" s="123">
        <v>0</v>
      </c>
      <c r="D142" s="123">
        <v>0</v>
      </c>
    </row>
    <row r="143" spans="2:4">
      <c r="B143" s="5"/>
      <c r="C143" s="123">
        <v>0</v>
      </c>
      <c r="D143" s="123">
        <v>0</v>
      </c>
    </row>
    <row r="144" spans="2:4">
      <c r="B144" s="5"/>
      <c r="C144" s="123">
        <v>0</v>
      </c>
      <c r="D144" s="123">
        <v>0</v>
      </c>
    </row>
    <row r="145" spans="2:4">
      <c r="B145" s="5"/>
      <c r="C145" s="123">
        <v>0</v>
      </c>
      <c r="D145" s="123">
        <v>0</v>
      </c>
    </row>
    <row r="146" spans="2:4">
      <c r="B146" s="5"/>
      <c r="C146" s="123">
        <v>0</v>
      </c>
      <c r="D146" s="123">
        <v>0</v>
      </c>
    </row>
    <row r="147" spans="2:4">
      <c r="B147" s="5"/>
      <c r="C147" s="123">
        <v>0</v>
      </c>
      <c r="D147" s="123">
        <v>0</v>
      </c>
    </row>
    <row r="148" spans="2:4">
      <c r="B148" s="5"/>
      <c r="C148" s="123">
        <v>0</v>
      </c>
      <c r="D148" s="123">
        <v>0</v>
      </c>
    </row>
    <row r="149" spans="2:4">
      <c r="B149" s="5"/>
      <c r="C149" s="123">
        <v>0</v>
      </c>
      <c r="D149" s="123">
        <v>0</v>
      </c>
    </row>
    <row r="150" spans="2:4">
      <c r="B150" s="5"/>
      <c r="C150" s="123">
        <v>0</v>
      </c>
      <c r="D150" s="123">
        <v>0</v>
      </c>
    </row>
    <row r="151" spans="2:4">
      <c r="B151" s="5"/>
      <c r="C151" s="123">
        <v>0</v>
      </c>
      <c r="D151" s="123">
        <v>0</v>
      </c>
    </row>
    <row r="152" spans="2:4">
      <c r="B152" s="5"/>
      <c r="C152" s="123">
        <v>0</v>
      </c>
      <c r="D152" s="123">
        <v>0</v>
      </c>
    </row>
    <row r="153" spans="2:4">
      <c r="B153" s="5"/>
      <c r="C153" s="123">
        <v>0</v>
      </c>
      <c r="D153" s="123">
        <v>0</v>
      </c>
    </row>
    <row r="154" spans="2:4">
      <c r="B154" s="5"/>
      <c r="C154" s="123">
        <v>0</v>
      </c>
      <c r="D154" s="123">
        <v>0</v>
      </c>
    </row>
    <row r="155" spans="2:4">
      <c r="B155" s="5"/>
      <c r="C155" s="123">
        <v>0</v>
      </c>
      <c r="D155" s="123">
        <v>0</v>
      </c>
    </row>
    <row r="156" spans="2:4">
      <c r="B156" s="5"/>
      <c r="C156" s="123">
        <v>0</v>
      </c>
      <c r="D156" s="123">
        <v>0</v>
      </c>
    </row>
    <row r="157" spans="2:4">
      <c r="B157" s="5"/>
      <c r="C157" s="123">
        <v>0</v>
      </c>
      <c r="D157" s="123">
        <v>0</v>
      </c>
    </row>
    <row r="158" spans="2:4">
      <c r="B158" s="5"/>
      <c r="C158" s="123">
        <v>0</v>
      </c>
      <c r="D158" s="123">
        <v>0</v>
      </c>
    </row>
    <row r="159" spans="2:4">
      <c r="B159" s="5"/>
      <c r="C159" s="123">
        <v>0</v>
      </c>
      <c r="D159" s="123">
        <v>0</v>
      </c>
    </row>
    <row r="160" spans="2:4">
      <c r="B160" s="5"/>
      <c r="C160" s="123">
        <v>0</v>
      </c>
      <c r="D160" s="123">
        <v>0</v>
      </c>
    </row>
    <row r="161" spans="2:4">
      <c r="B161" s="5"/>
      <c r="C161" s="123">
        <v>0</v>
      </c>
      <c r="D161" s="123">
        <v>0</v>
      </c>
    </row>
    <row r="162" spans="2:4">
      <c r="B162" s="5"/>
      <c r="C162" s="123">
        <v>0</v>
      </c>
      <c r="D162" s="123">
        <v>0</v>
      </c>
    </row>
    <row r="163" spans="2:4">
      <c r="B163" s="5"/>
      <c r="C163" s="123">
        <v>0</v>
      </c>
      <c r="D163" s="123">
        <v>0</v>
      </c>
    </row>
    <row r="164" spans="2:4">
      <c r="B164" s="5"/>
      <c r="C164" s="123">
        <v>0</v>
      </c>
      <c r="D164" s="123">
        <v>0</v>
      </c>
    </row>
    <row r="165" spans="2:4">
      <c r="B165" s="5"/>
      <c r="C165" s="123">
        <v>0</v>
      </c>
      <c r="D165" s="123">
        <v>0</v>
      </c>
    </row>
    <row r="166" spans="2:4">
      <c r="B166" s="5"/>
      <c r="C166" s="123">
        <v>0</v>
      </c>
      <c r="D166" s="123">
        <v>0</v>
      </c>
    </row>
    <row r="167" spans="2:4">
      <c r="B167" s="5"/>
      <c r="C167" s="123">
        <v>0</v>
      </c>
      <c r="D167" s="123">
        <v>0</v>
      </c>
    </row>
    <row r="168" spans="2:4">
      <c r="B168" s="5"/>
      <c r="C168" s="123">
        <v>0</v>
      </c>
      <c r="D168" s="123">
        <v>0</v>
      </c>
    </row>
    <row r="169" spans="2:4">
      <c r="B169" s="5"/>
      <c r="C169" s="123">
        <v>0</v>
      </c>
      <c r="D169" s="123">
        <v>0</v>
      </c>
    </row>
    <row r="170" spans="2:4">
      <c r="B170" s="5"/>
      <c r="C170" s="123">
        <v>0</v>
      </c>
      <c r="D170" s="123">
        <v>0</v>
      </c>
    </row>
    <row r="171" spans="2:4">
      <c r="B171" s="5"/>
      <c r="C171" s="123">
        <v>0</v>
      </c>
      <c r="D171" s="123">
        <v>0</v>
      </c>
    </row>
    <row r="172" spans="2:4">
      <c r="B172" s="5"/>
      <c r="C172" s="123">
        <v>0</v>
      </c>
      <c r="D172" s="123">
        <v>0</v>
      </c>
    </row>
    <row r="173" spans="2:4">
      <c r="B173" s="5"/>
      <c r="C173" s="123">
        <v>0</v>
      </c>
      <c r="D173" s="123">
        <v>0</v>
      </c>
    </row>
    <row r="174" spans="2:4">
      <c r="B174" s="5"/>
      <c r="C174" s="123">
        <v>0</v>
      </c>
      <c r="D174" s="123">
        <v>0</v>
      </c>
    </row>
    <row r="175" spans="2:4">
      <c r="B175" s="5"/>
      <c r="C175" s="123">
        <v>0</v>
      </c>
      <c r="D175" s="123">
        <v>0</v>
      </c>
    </row>
    <row r="176" spans="2:4">
      <c r="B176" s="5"/>
      <c r="C176" s="123">
        <v>0</v>
      </c>
      <c r="D176" s="123">
        <v>0</v>
      </c>
    </row>
    <row r="177" spans="2:4">
      <c r="B177" s="5"/>
      <c r="C177" s="123">
        <v>0</v>
      </c>
      <c r="D177" s="123">
        <v>0</v>
      </c>
    </row>
    <row r="178" spans="2:4">
      <c r="B178" s="5"/>
      <c r="C178" s="123">
        <v>0</v>
      </c>
      <c r="D178" s="123">
        <v>0</v>
      </c>
    </row>
    <row r="179" spans="2:4">
      <c r="B179" s="5"/>
      <c r="C179" s="123">
        <v>0</v>
      </c>
      <c r="D179" s="123">
        <v>0</v>
      </c>
    </row>
    <row r="180" spans="2:4">
      <c r="B180" s="5"/>
      <c r="C180" s="123">
        <v>0</v>
      </c>
      <c r="D180" s="123">
        <v>0</v>
      </c>
    </row>
    <row r="181" spans="2:4">
      <c r="B181" s="5"/>
      <c r="C181" s="123">
        <v>0</v>
      </c>
      <c r="D181" s="123">
        <v>0</v>
      </c>
    </row>
    <row r="182" spans="2:4">
      <c r="B182" s="5"/>
      <c r="C182" s="123">
        <v>0</v>
      </c>
      <c r="D182" s="123">
        <v>0</v>
      </c>
    </row>
    <row r="183" spans="2:4">
      <c r="B183" s="5"/>
      <c r="C183" s="123">
        <v>0</v>
      </c>
      <c r="D183" s="123">
        <v>0</v>
      </c>
    </row>
    <row r="184" spans="2:4">
      <c r="B184" s="5"/>
      <c r="C184" s="123">
        <v>0</v>
      </c>
      <c r="D184" s="123">
        <v>0</v>
      </c>
    </row>
    <row r="185" spans="2:4">
      <c r="B185" s="5"/>
      <c r="C185" s="123">
        <v>0</v>
      </c>
      <c r="D185" s="123">
        <v>0</v>
      </c>
    </row>
    <row r="186" spans="2:4">
      <c r="B186" s="5"/>
      <c r="C186" s="123">
        <v>0</v>
      </c>
      <c r="D186" s="123">
        <v>0</v>
      </c>
    </row>
    <row r="187" spans="2:4">
      <c r="B187" s="5"/>
      <c r="C187" s="123">
        <v>0</v>
      </c>
      <c r="D187" s="123">
        <v>0</v>
      </c>
    </row>
    <row r="188" spans="2:4">
      <c r="B188" s="5"/>
      <c r="C188" s="123">
        <v>0</v>
      </c>
      <c r="D188" s="123">
        <v>0</v>
      </c>
    </row>
    <row r="189" spans="2:4">
      <c r="B189" s="5"/>
      <c r="C189" s="123">
        <v>0</v>
      </c>
      <c r="D189" s="123">
        <v>0</v>
      </c>
    </row>
    <row r="190" spans="2:4">
      <c r="B190" s="5"/>
      <c r="C190" s="123">
        <v>0</v>
      </c>
      <c r="D190" s="123">
        <v>0</v>
      </c>
    </row>
    <row r="191" spans="2:4">
      <c r="B191" s="5"/>
      <c r="C191" s="123">
        <v>0</v>
      </c>
      <c r="D191" s="123">
        <v>0</v>
      </c>
    </row>
    <row r="192" spans="2:4">
      <c r="B192" s="5"/>
      <c r="C192" s="123">
        <v>0</v>
      </c>
      <c r="D192" s="123">
        <v>0</v>
      </c>
    </row>
    <row r="193" spans="2:4">
      <c r="B193" s="5"/>
      <c r="C193" s="123">
        <v>0</v>
      </c>
      <c r="D193" s="123">
        <v>0</v>
      </c>
    </row>
    <row r="194" spans="2:4">
      <c r="B194" s="5"/>
      <c r="C194" s="123">
        <v>0</v>
      </c>
      <c r="D194" s="123">
        <v>0</v>
      </c>
    </row>
    <row r="195" spans="2:4">
      <c r="B195" s="5"/>
      <c r="C195" s="123">
        <v>0</v>
      </c>
      <c r="D195" s="123">
        <v>0</v>
      </c>
    </row>
    <row r="196" spans="2:4">
      <c r="B196" s="5"/>
      <c r="C196" s="123">
        <v>0</v>
      </c>
      <c r="D196" s="123">
        <v>0</v>
      </c>
    </row>
    <row r="197" spans="2:4">
      <c r="B197" s="5"/>
      <c r="C197" s="123">
        <v>0</v>
      </c>
      <c r="D197" s="123">
        <v>0</v>
      </c>
    </row>
    <row r="198" spans="2:4">
      <c r="B198" s="5"/>
      <c r="C198" s="123">
        <v>0</v>
      </c>
      <c r="D198" s="123">
        <v>0</v>
      </c>
    </row>
    <row r="199" spans="2:4">
      <c r="B199" s="5"/>
      <c r="C199" s="123">
        <v>0</v>
      </c>
      <c r="D199" s="123">
        <v>0</v>
      </c>
    </row>
    <row r="200" spans="2:4">
      <c r="B200" s="5"/>
      <c r="C200" s="123">
        <v>0</v>
      </c>
      <c r="D200" s="123">
        <v>0</v>
      </c>
    </row>
    <row r="201" spans="2:4">
      <c r="B201" s="5"/>
      <c r="C201" s="123">
        <v>0</v>
      </c>
      <c r="D201" s="123">
        <v>0</v>
      </c>
    </row>
    <row r="202" spans="2:4">
      <c r="B202" s="5"/>
      <c r="C202" s="123">
        <v>0</v>
      </c>
      <c r="D202" s="123">
        <v>0</v>
      </c>
    </row>
    <row r="203" spans="2:4">
      <c r="B203" s="5"/>
      <c r="C203" s="123">
        <v>0</v>
      </c>
      <c r="D203" s="123">
        <v>0</v>
      </c>
    </row>
    <row r="204" spans="2:4">
      <c r="B204" s="5"/>
      <c r="C204" s="123">
        <v>0</v>
      </c>
      <c r="D204" s="123">
        <v>0</v>
      </c>
    </row>
    <row r="205" spans="2:4">
      <c r="B205" s="5"/>
      <c r="C205" s="123">
        <v>0</v>
      </c>
      <c r="D205" s="123">
        <v>0</v>
      </c>
    </row>
    <row r="206" spans="2:4">
      <c r="B206" s="5"/>
      <c r="C206" s="123">
        <v>0</v>
      </c>
      <c r="D206" s="123">
        <v>0</v>
      </c>
    </row>
    <row r="207" spans="2:4">
      <c r="B207" s="5"/>
      <c r="C207" s="123">
        <v>0</v>
      </c>
      <c r="D207" s="123">
        <v>0</v>
      </c>
    </row>
    <row r="208" spans="2:4">
      <c r="B208" s="5"/>
      <c r="C208" s="123">
        <v>0</v>
      </c>
      <c r="D208" s="123">
        <v>0</v>
      </c>
    </row>
    <row r="209" spans="2:4">
      <c r="B209" s="5"/>
      <c r="C209" s="123">
        <v>0</v>
      </c>
      <c r="D209" s="123">
        <v>0</v>
      </c>
    </row>
    <row r="210" spans="2:4">
      <c r="B210" s="5"/>
      <c r="C210" s="123">
        <v>0</v>
      </c>
      <c r="D210" s="123">
        <v>0</v>
      </c>
    </row>
    <row r="211" spans="2:4">
      <c r="B211" s="5"/>
      <c r="C211" s="123">
        <v>0</v>
      </c>
      <c r="D211" s="123">
        <v>0</v>
      </c>
    </row>
    <row r="212" spans="2:4">
      <c r="B212" s="5"/>
      <c r="C212" s="123">
        <v>0</v>
      </c>
      <c r="D212" s="123">
        <v>0</v>
      </c>
    </row>
    <row r="213" spans="2:4">
      <c r="B213" s="5"/>
      <c r="C213" s="123">
        <v>0</v>
      </c>
      <c r="D213" s="123">
        <v>0</v>
      </c>
    </row>
    <row r="214" spans="2:4">
      <c r="B214" s="5"/>
      <c r="C214" s="123">
        <v>0</v>
      </c>
      <c r="D214" s="123">
        <v>0</v>
      </c>
    </row>
    <row r="215" spans="2:4">
      <c r="B215" s="5"/>
      <c r="C215" s="123">
        <v>0</v>
      </c>
      <c r="D215" s="123">
        <v>0</v>
      </c>
    </row>
    <row r="216" spans="2:4">
      <c r="B216" s="5"/>
      <c r="C216" s="123">
        <v>0</v>
      </c>
      <c r="D216" s="123">
        <v>0</v>
      </c>
    </row>
    <row r="217" spans="2:4">
      <c r="B217" s="5"/>
      <c r="C217" s="123">
        <v>0</v>
      </c>
      <c r="D217" s="123">
        <v>0</v>
      </c>
    </row>
    <row r="218" spans="2:4">
      <c r="B218" s="5"/>
      <c r="C218" s="123">
        <v>0</v>
      </c>
      <c r="D218" s="123">
        <v>0</v>
      </c>
    </row>
    <row r="219" spans="2:4">
      <c r="B219" s="5"/>
      <c r="C219" s="123">
        <v>0</v>
      </c>
      <c r="D219" s="123">
        <v>0</v>
      </c>
    </row>
    <row r="220" spans="2:4">
      <c r="B220" s="5"/>
      <c r="C220" s="123">
        <v>0</v>
      </c>
      <c r="D220" s="123">
        <v>0</v>
      </c>
    </row>
    <row r="221" spans="2:4">
      <c r="B221" s="5"/>
      <c r="C221" s="123">
        <v>0</v>
      </c>
      <c r="D221" s="123">
        <v>0</v>
      </c>
    </row>
    <row r="222" spans="2:4">
      <c r="B222" s="5"/>
      <c r="C222" s="123">
        <v>0</v>
      </c>
      <c r="D222" s="123">
        <v>0</v>
      </c>
    </row>
    <row r="223" spans="2:4">
      <c r="B223" s="5"/>
      <c r="C223" s="123">
        <v>0</v>
      </c>
      <c r="D223" s="123">
        <v>0</v>
      </c>
    </row>
    <row r="224" spans="2:4">
      <c r="B224" s="5"/>
      <c r="C224" s="123">
        <v>0</v>
      </c>
      <c r="D224" s="123">
        <v>0</v>
      </c>
    </row>
    <row r="225" spans="2:4">
      <c r="B225" s="5"/>
      <c r="C225" s="123">
        <v>0</v>
      </c>
      <c r="D225" s="123">
        <v>0</v>
      </c>
    </row>
    <row r="226" spans="2:4">
      <c r="B226" s="5"/>
      <c r="C226" s="123">
        <v>0</v>
      </c>
      <c r="D226" s="123">
        <v>0</v>
      </c>
    </row>
    <row r="227" spans="2:4">
      <c r="B227" s="5"/>
      <c r="C227" s="123">
        <v>0</v>
      </c>
      <c r="D227" s="123">
        <v>0</v>
      </c>
    </row>
    <row r="228" spans="2:4">
      <c r="B228" s="5"/>
      <c r="C228" s="123">
        <v>0</v>
      </c>
      <c r="D228" s="123">
        <v>0</v>
      </c>
    </row>
    <row r="229" spans="2:4">
      <c r="B229" s="5"/>
      <c r="C229" s="123">
        <v>0</v>
      </c>
      <c r="D229" s="123">
        <v>0</v>
      </c>
    </row>
    <row r="230" spans="2:4">
      <c r="B230" s="5"/>
      <c r="C230" s="123">
        <v>0</v>
      </c>
      <c r="D230" s="123">
        <v>0</v>
      </c>
    </row>
    <row r="231" spans="2:4">
      <c r="B231" s="5"/>
      <c r="C231" s="123">
        <v>0</v>
      </c>
      <c r="D231" s="123">
        <v>0</v>
      </c>
    </row>
    <row r="232" spans="2:4">
      <c r="B232" s="5"/>
      <c r="C232" s="123">
        <v>0</v>
      </c>
      <c r="D232" s="123">
        <v>0</v>
      </c>
    </row>
    <row r="233" spans="2:4">
      <c r="B233" s="5"/>
      <c r="C233" s="123">
        <v>0</v>
      </c>
      <c r="D233" s="123">
        <v>0</v>
      </c>
    </row>
    <row r="234" spans="2:4">
      <c r="B234" s="5"/>
      <c r="C234" s="123">
        <v>0</v>
      </c>
      <c r="D234" s="123">
        <v>0</v>
      </c>
    </row>
    <row r="235" spans="2:4">
      <c r="B235" s="5"/>
      <c r="C235" s="123">
        <v>0</v>
      </c>
      <c r="D235" s="123">
        <v>0</v>
      </c>
    </row>
    <row r="236" spans="2:4">
      <c r="B236" s="5"/>
      <c r="C236" s="123">
        <v>0</v>
      </c>
      <c r="D236" s="123">
        <v>0</v>
      </c>
    </row>
    <row r="237" spans="2:4">
      <c r="B237" s="5"/>
      <c r="C237" s="123">
        <v>0</v>
      </c>
      <c r="D237" s="123">
        <v>0</v>
      </c>
    </row>
    <row r="238" spans="2:4">
      <c r="B238" s="5"/>
      <c r="C238" s="123">
        <v>0</v>
      </c>
      <c r="D238" s="123">
        <v>0</v>
      </c>
    </row>
    <row r="239" spans="2:4">
      <c r="B239" s="5"/>
      <c r="C239" s="123">
        <v>0</v>
      </c>
      <c r="D239" s="123">
        <v>0</v>
      </c>
    </row>
    <row r="240" spans="2:4">
      <c r="B240" s="5"/>
      <c r="C240" s="123">
        <v>0</v>
      </c>
      <c r="D240" s="123">
        <v>0</v>
      </c>
    </row>
    <row r="241" spans="2:4">
      <c r="B241" s="5"/>
      <c r="C241" s="123">
        <v>0</v>
      </c>
      <c r="D241" s="123">
        <v>0</v>
      </c>
    </row>
    <row r="242" spans="2:4">
      <c r="B242" s="5"/>
      <c r="C242" s="123">
        <v>0</v>
      </c>
      <c r="D242" s="123">
        <v>0</v>
      </c>
    </row>
    <row r="243" spans="2:4">
      <c r="B243" s="5"/>
      <c r="C243" s="123">
        <v>0</v>
      </c>
      <c r="D243" s="123">
        <v>0</v>
      </c>
    </row>
    <row r="244" spans="2:4">
      <c r="B244" s="5"/>
      <c r="C244" s="123">
        <v>0</v>
      </c>
      <c r="D244" s="123">
        <v>0</v>
      </c>
    </row>
    <row r="245" spans="2:4">
      <c r="B245" s="5"/>
      <c r="C245" s="123">
        <v>0</v>
      </c>
      <c r="D245" s="123">
        <v>0</v>
      </c>
    </row>
    <row r="246" spans="2:4">
      <c r="B246" s="5"/>
      <c r="C246" s="123">
        <v>0</v>
      </c>
      <c r="D246" s="123">
        <v>0</v>
      </c>
    </row>
    <row r="247" spans="2:4">
      <c r="B247" s="5"/>
      <c r="C247" s="123">
        <v>0</v>
      </c>
      <c r="D247" s="123">
        <v>0</v>
      </c>
    </row>
    <row r="248" spans="2:4">
      <c r="B248" s="5"/>
      <c r="C248" s="123">
        <v>0</v>
      </c>
      <c r="D248" s="123">
        <v>0</v>
      </c>
    </row>
    <row r="249" spans="2:4">
      <c r="B249" s="124" t="s">
        <v>105</v>
      </c>
      <c r="C249" s="125">
        <f>SUM(C15:C248)</f>
        <v>0</v>
      </c>
      <c r="D249" s="125">
        <f>SUM(D15:D248)</f>
        <v>0</v>
      </c>
    </row>
    <row r="250" spans="2:4">
      <c r="B250" s="979" t="s">
        <v>134</v>
      </c>
      <c r="C250" s="979"/>
      <c r="D250" s="126">
        <f>D13-C249+D249</f>
        <v>0</v>
      </c>
    </row>
    <row r="255" spans="2:4">
      <c r="B255" s="973" t="s">
        <v>135</v>
      </c>
      <c r="C255" s="973"/>
      <c r="D255" s="973"/>
    </row>
    <row r="256" spans="2:4">
      <c r="B256" s="974" t="s">
        <v>136</v>
      </c>
      <c r="C256" s="974"/>
      <c r="D256" s="974"/>
    </row>
  </sheetData>
  <sheetProtection password="B090" sheet="1" objects="1" scenarios="1"/>
  <customSheetViews>
    <customSheetView guid="{4D67ECEB-8567-46A4-915F-4BBFDD1E02FC}" state="hidden">
      <selection activeCell="D36" sqref="D36"/>
      <pageMargins left="0.511811024" right="0.511811024" top="0.78740157499999996" bottom="0.78740157499999996" header="0.31496062000000002" footer="0.31496062000000002"/>
    </customSheetView>
  </customSheetViews>
  <mergeCells count="9">
    <mergeCell ref="B13:C13"/>
    <mergeCell ref="B250:C250"/>
    <mergeCell ref="B255:D255"/>
    <mergeCell ref="B256:D256"/>
    <mergeCell ref="B3:D3"/>
    <mergeCell ref="B4:D4"/>
    <mergeCell ref="B5:D5"/>
    <mergeCell ref="A8:E8"/>
    <mergeCell ref="A10:E10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7"/>
  <sheetViews>
    <sheetView topLeftCell="A344" workbookViewId="0">
      <selection activeCell="C27" sqref="C27"/>
    </sheetView>
  </sheetViews>
  <sheetFormatPr defaultColWidth="9.140625" defaultRowHeight="15"/>
  <cols>
    <col min="1" max="1" width="25.5703125" style="1" customWidth="1"/>
    <col min="2" max="2" width="29.140625" style="99" customWidth="1"/>
    <col min="3" max="4" width="29.140625" style="1" customWidth="1"/>
    <col min="5" max="5" width="23.28515625" style="1" customWidth="1"/>
    <col min="6" max="6" width="11.7109375" style="1" bestFit="1" customWidth="1"/>
    <col min="7" max="16384" width="9.140625" style="1"/>
  </cols>
  <sheetData>
    <row r="3" spans="1:5" ht="15.75">
      <c r="A3" s="970" t="s">
        <v>0</v>
      </c>
      <c r="B3" s="970"/>
      <c r="C3" s="970"/>
      <c r="D3" s="970"/>
      <c r="E3" s="970"/>
    </row>
    <row r="4" spans="1:5" ht="15.75">
      <c r="A4" s="970" t="s">
        <v>1</v>
      </c>
      <c r="B4" s="970"/>
      <c r="C4" s="970"/>
      <c r="D4" s="970"/>
      <c r="E4" s="970"/>
    </row>
    <row r="5" spans="1:5" ht="15.75">
      <c r="A5" s="970" t="s">
        <v>4</v>
      </c>
      <c r="B5" s="970"/>
      <c r="C5" s="970"/>
      <c r="D5" s="970"/>
      <c r="E5" s="970"/>
    </row>
    <row r="8" spans="1:5" ht="47.25" customHeight="1">
      <c r="A8" s="975" t="s">
        <v>759</v>
      </c>
      <c r="B8" s="976"/>
      <c r="C8" s="976"/>
      <c r="D8" s="976"/>
      <c r="E8" s="976"/>
    </row>
    <row r="10" spans="1:5" ht="45.75" customHeight="1">
      <c r="A10" s="977" t="s">
        <v>696</v>
      </c>
      <c r="B10" s="978"/>
      <c r="C10" s="978"/>
      <c r="D10" s="978"/>
      <c r="E10" s="978"/>
    </row>
    <row r="13" spans="1:5">
      <c r="B13" s="971" t="s">
        <v>131</v>
      </c>
      <c r="C13" s="971"/>
      <c r="D13" s="121">
        <v>26.87</v>
      </c>
    </row>
    <row r="14" spans="1:5">
      <c r="B14" s="122" t="s">
        <v>123</v>
      </c>
      <c r="C14" s="122" t="s">
        <v>132</v>
      </c>
      <c r="D14" s="122" t="s">
        <v>133</v>
      </c>
    </row>
    <row r="15" spans="1:5">
      <c r="B15" s="171">
        <v>45048</v>
      </c>
      <c r="C15" s="365">
        <v>0</v>
      </c>
      <c r="D15" s="365">
        <v>11620.16</v>
      </c>
    </row>
    <row r="16" spans="1:5">
      <c r="B16" s="171">
        <v>45048</v>
      </c>
      <c r="C16" s="365">
        <v>0.48</v>
      </c>
      <c r="D16" s="365">
        <v>0</v>
      </c>
    </row>
    <row r="17" spans="2:4">
      <c r="B17" s="171">
        <v>45048</v>
      </c>
      <c r="C17" s="365">
        <v>11620.16</v>
      </c>
      <c r="D17" s="365">
        <v>0</v>
      </c>
    </row>
    <row r="18" spans="2:4">
      <c r="B18" s="171">
        <v>45051</v>
      </c>
      <c r="C18" s="365">
        <v>0</v>
      </c>
      <c r="D18" s="365">
        <v>53300</v>
      </c>
    </row>
    <row r="19" spans="2:4">
      <c r="B19" s="171">
        <v>45051</v>
      </c>
      <c r="C19" s="365">
        <v>0.48</v>
      </c>
      <c r="D19" s="365">
        <v>0</v>
      </c>
    </row>
    <row r="20" spans="2:4">
      <c r="B20" s="171">
        <v>45054</v>
      </c>
      <c r="C20" s="365">
        <v>0</v>
      </c>
      <c r="D20" s="365">
        <v>55935.18</v>
      </c>
    </row>
    <row r="21" spans="2:4">
      <c r="B21" s="171">
        <v>45054</v>
      </c>
      <c r="C21" s="365">
        <v>0</v>
      </c>
      <c r="D21" s="365">
        <v>9282.25</v>
      </c>
    </row>
    <row r="22" spans="2:4">
      <c r="B22" s="171">
        <v>45054</v>
      </c>
      <c r="C22" s="365">
        <v>0</v>
      </c>
      <c r="D22" s="365">
        <v>4000</v>
      </c>
    </row>
    <row r="23" spans="2:4">
      <c r="B23" s="171">
        <v>45055</v>
      </c>
      <c r="C23" s="365">
        <v>69.099999999999994</v>
      </c>
      <c r="D23" s="365">
        <v>0</v>
      </c>
    </row>
    <row r="24" spans="2:4">
      <c r="B24" s="171">
        <v>45057</v>
      </c>
      <c r="C24" s="365">
        <v>5447.06</v>
      </c>
      <c r="D24" s="365">
        <v>0</v>
      </c>
    </row>
    <row r="25" spans="2:4">
      <c r="B25" s="171">
        <v>45068</v>
      </c>
      <c r="C25" s="365">
        <v>0</v>
      </c>
      <c r="D25" s="365">
        <v>5447.06</v>
      </c>
    </row>
    <row r="26" spans="2:4">
      <c r="B26" s="171">
        <v>45072</v>
      </c>
      <c r="C26" s="365">
        <v>122000</v>
      </c>
      <c r="D26" s="365">
        <v>0</v>
      </c>
    </row>
    <row r="27" spans="2:4">
      <c r="B27" s="171"/>
      <c r="C27" s="365">
        <v>0</v>
      </c>
      <c r="D27" s="365">
        <v>0</v>
      </c>
    </row>
    <row r="28" spans="2:4">
      <c r="B28" s="171"/>
      <c r="C28" s="365">
        <v>0</v>
      </c>
      <c r="D28" s="365">
        <v>0</v>
      </c>
    </row>
    <row r="29" spans="2:4">
      <c r="B29" s="171"/>
      <c r="C29" s="365">
        <v>0</v>
      </c>
      <c r="D29" s="365">
        <v>0</v>
      </c>
    </row>
    <row r="30" spans="2:4">
      <c r="B30" s="171"/>
      <c r="C30" s="365">
        <v>0</v>
      </c>
      <c r="D30" s="365">
        <v>0</v>
      </c>
    </row>
    <row r="31" spans="2:4">
      <c r="B31" s="171"/>
      <c r="C31" s="365">
        <v>0</v>
      </c>
      <c r="D31" s="365">
        <v>0</v>
      </c>
    </row>
    <row r="32" spans="2:4">
      <c r="B32" s="171"/>
      <c r="C32" s="365">
        <v>0</v>
      </c>
      <c r="D32" s="365">
        <v>0</v>
      </c>
    </row>
    <row r="33" spans="2:4">
      <c r="B33" s="171"/>
      <c r="C33" s="365">
        <v>0</v>
      </c>
      <c r="D33" s="365">
        <v>0</v>
      </c>
    </row>
    <row r="34" spans="2:4">
      <c r="B34" s="171"/>
      <c r="C34" s="365">
        <v>0</v>
      </c>
      <c r="D34" s="365">
        <v>0</v>
      </c>
    </row>
    <row r="35" spans="2:4">
      <c r="B35" s="171"/>
      <c r="C35" s="365">
        <v>0</v>
      </c>
      <c r="D35" s="365">
        <v>0</v>
      </c>
    </row>
    <row r="36" spans="2:4">
      <c r="B36" s="171"/>
      <c r="C36" s="365">
        <v>0</v>
      </c>
      <c r="D36" s="365">
        <v>0</v>
      </c>
    </row>
    <row r="37" spans="2:4">
      <c r="B37" s="171"/>
      <c r="C37" s="365">
        <v>0</v>
      </c>
      <c r="D37" s="365">
        <v>0</v>
      </c>
    </row>
    <row r="38" spans="2:4">
      <c r="B38" s="171"/>
      <c r="C38" s="365">
        <v>0</v>
      </c>
      <c r="D38" s="365">
        <v>0</v>
      </c>
    </row>
    <row r="39" spans="2:4">
      <c r="B39" s="171"/>
      <c r="C39" s="365">
        <v>0</v>
      </c>
      <c r="D39" s="365">
        <v>0</v>
      </c>
    </row>
    <row r="40" spans="2:4">
      <c r="B40" s="171"/>
      <c r="C40" s="365">
        <v>0</v>
      </c>
      <c r="D40" s="365">
        <v>0</v>
      </c>
    </row>
    <row r="41" spans="2:4">
      <c r="B41" s="171"/>
      <c r="C41" s="365">
        <v>0</v>
      </c>
      <c r="D41" s="365">
        <v>0</v>
      </c>
    </row>
    <row r="42" spans="2:4">
      <c r="B42" s="171"/>
      <c r="C42" s="365">
        <v>0</v>
      </c>
      <c r="D42" s="365">
        <v>0</v>
      </c>
    </row>
    <row r="43" spans="2:4">
      <c r="B43" s="171"/>
      <c r="C43" s="365">
        <v>0</v>
      </c>
      <c r="D43" s="365">
        <v>0</v>
      </c>
    </row>
    <row r="44" spans="2:4">
      <c r="B44" s="171"/>
      <c r="C44" s="365">
        <v>0</v>
      </c>
      <c r="D44" s="365">
        <v>0</v>
      </c>
    </row>
    <row r="45" spans="2:4">
      <c r="B45" s="171"/>
      <c r="C45" s="365">
        <v>0</v>
      </c>
      <c r="D45" s="365">
        <v>0</v>
      </c>
    </row>
    <row r="46" spans="2:4">
      <c r="B46" s="171"/>
      <c r="C46" s="365">
        <v>0</v>
      </c>
      <c r="D46" s="365">
        <v>0</v>
      </c>
    </row>
    <row r="47" spans="2:4">
      <c r="B47" s="171"/>
      <c r="C47" s="365">
        <v>0</v>
      </c>
      <c r="D47" s="365">
        <v>0</v>
      </c>
    </row>
    <row r="48" spans="2:4">
      <c r="B48" s="171"/>
      <c r="C48" s="365">
        <v>0</v>
      </c>
      <c r="D48" s="365">
        <v>0</v>
      </c>
    </row>
    <row r="49" spans="2:4">
      <c r="B49" s="171"/>
      <c r="C49" s="365">
        <v>0</v>
      </c>
      <c r="D49" s="365">
        <v>0</v>
      </c>
    </row>
    <row r="50" spans="2:4">
      <c r="B50" s="171"/>
      <c r="C50" s="365">
        <v>0</v>
      </c>
      <c r="D50" s="365">
        <v>0</v>
      </c>
    </row>
    <row r="51" spans="2:4">
      <c r="B51" s="171"/>
      <c r="C51" s="365">
        <v>0</v>
      </c>
      <c r="D51" s="365">
        <v>0</v>
      </c>
    </row>
    <row r="52" spans="2:4">
      <c r="B52" s="171"/>
      <c r="C52" s="365">
        <v>0</v>
      </c>
      <c r="D52" s="365">
        <v>0</v>
      </c>
    </row>
    <row r="53" spans="2:4">
      <c r="B53" s="171"/>
      <c r="C53" s="365">
        <v>0</v>
      </c>
      <c r="D53" s="365">
        <v>0</v>
      </c>
    </row>
    <row r="54" spans="2:4">
      <c r="B54" s="171"/>
      <c r="C54" s="365">
        <v>0</v>
      </c>
      <c r="D54" s="365">
        <v>0</v>
      </c>
    </row>
    <row r="55" spans="2:4">
      <c r="B55" s="171"/>
      <c r="C55" s="365">
        <v>0</v>
      </c>
      <c r="D55" s="365">
        <v>0</v>
      </c>
    </row>
    <row r="56" spans="2:4">
      <c r="B56" s="171"/>
      <c r="C56" s="365">
        <v>0</v>
      </c>
      <c r="D56" s="365">
        <v>0</v>
      </c>
    </row>
    <row r="57" spans="2:4">
      <c r="B57" s="171"/>
      <c r="C57" s="365">
        <v>0</v>
      </c>
      <c r="D57" s="365">
        <v>0</v>
      </c>
    </row>
    <row r="58" spans="2:4">
      <c r="B58" s="171"/>
      <c r="C58" s="365">
        <v>0</v>
      </c>
      <c r="D58" s="365">
        <v>0</v>
      </c>
    </row>
    <row r="59" spans="2:4">
      <c r="B59" s="171"/>
      <c r="C59" s="365">
        <v>0</v>
      </c>
      <c r="D59" s="365">
        <v>0</v>
      </c>
    </row>
    <row r="60" spans="2:4">
      <c r="B60" s="171"/>
      <c r="C60" s="365">
        <v>0</v>
      </c>
      <c r="D60" s="365">
        <v>0</v>
      </c>
    </row>
    <row r="61" spans="2:4">
      <c r="B61" s="171"/>
      <c r="C61" s="365">
        <v>0</v>
      </c>
      <c r="D61" s="365">
        <v>0</v>
      </c>
    </row>
    <row r="62" spans="2:4">
      <c r="B62" s="171"/>
      <c r="C62" s="365">
        <v>0</v>
      </c>
      <c r="D62" s="365">
        <v>0</v>
      </c>
    </row>
    <row r="63" spans="2:4">
      <c r="B63" s="171"/>
      <c r="C63" s="365">
        <v>0</v>
      </c>
      <c r="D63" s="365">
        <v>0</v>
      </c>
    </row>
    <row r="64" spans="2:4">
      <c r="B64" s="171"/>
      <c r="C64" s="365">
        <v>0</v>
      </c>
      <c r="D64" s="365">
        <v>0</v>
      </c>
    </row>
    <row r="65" spans="2:4">
      <c r="B65" s="171"/>
      <c r="C65" s="365">
        <v>0</v>
      </c>
      <c r="D65" s="365">
        <v>0</v>
      </c>
    </row>
    <row r="66" spans="2:4">
      <c r="B66" s="171"/>
      <c r="C66" s="365">
        <v>0</v>
      </c>
      <c r="D66" s="365">
        <v>0</v>
      </c>
    </row>
    <row r="67" spans="2:4">
      <c r="B67" s="171"/>
      <c r="C67" s="365">
        <v>0</v>
      </c>
      <c r="D67" s="365">
        <v>0</v>
      </c>
    </row>
    <row r="68" spans="2:4">
      <c r="B68" s="171"/>
      <c r="C68" s="365">
        <v>0</v>
      </c>
      <c r="D68" s="365">
        <v>0</v>
      </c>
    </row>
    <row r="69" spans="2:4">
      <c r="B69" s="171"/>
      <c r="C69" s="365">
        <v>0</v>
      </c>
      <c r="D69" s="365">
        <v>0</v>
      </c>
    </row>
    <row r="70" spans="2:4">
      <c r="B70" s="171"/>
      <c r="C70" s="365">
        <v>0</v>
      </c>
      <c r="D70" s="365">
        <v>0</v>
      </c>
    </row>
    <row r="71" spans="2:4">
      <c r="B71" s="171"/>
      <c r="C71" s="365">
        <v>0</v>
      </c>
      <c r="D71" s="365">
        <v>0</v>
      </c>
    </row>
    <row r="72" spans="2:4">
      <c r="B72" s="171"/>
      <c r="C72" s="365">
        <v>0</v>
      </c>
      <c r="D72" s="365">
        <v>0</v>
      </c>
    </row>
    <row r="73" spans="2:4">
      <c r="B73" s="171"/>
      <c r="C73" s="365"/>
      <c r="D73" s="365"/>
    </row>
    <row r="74" spans="2:4">
      <c r="B74" s="171"/>
      <c r="C74" s="365"/>
      <c r="D74" s="365"/>
    </row>
    <row r="75" spans="2:4">
      <c r="B75" s="171"/>
      <c r="C75" s="365"/>
      <c r="D75" s="365"/>
    </row>
    <row r="76" spans="2:4">
      <c r="B76" s="171"/>
      <c r="C76" s="365"/>
      <c r="D76" s="365"/>
    </row>
    <row r="77" spans="2:4">
      <c r="B77" s="171"/>
      <c r="C77" s="365"/>
      <c r="D77" s="365"/>
    </row>
    <row r="78" spans="2:4">
      <c r="B78" s="171"/>
      <c r="C78" s="365"/>
      <c r="D78" s="365"/>
    </row>
    <row r="79" spans="2:4">
      <c r="B79" s="171"/>
      <c r="C79" s="365"/>
      <c r="D79" s="365"/>
    </row>
    <row r="80" spans="2:4">
      <c r="B80" s="171"/>
      <c r="C80" s="365"/>
      <c r="D80" s="365"/>
    </row>
    <row r="81" spans="1:6">
      <c r="B81" s="171"/>
      <c r="C81" s="365"/>
      <c r="D81" s="365"/>
    </row>
    <row r="82" spans="1:6">
      <c r="B82" s="171"/>
      <c r="C82" s="365"/>
      <c r="D82" s="365"/>
    </row>
    <row r="83" spans="1:6">
      <c r="B83" s="171"/>
      <c r="C83" s="365"/>
      <c r="D83" s="365"/>
    </row>
    <row r="84" spans="1:6">
      <c r="B84" s="171"/>
      <c r="C84" s="365"/>
      <c r="D84" s="365"/>
    </row>
    <row r="85" spans="1:6">
      <c r="B85" s="171"/>
      <c r="C85" s="365"/>
      <c r="D85" s="365"/>
    </row>
    <row r="86" spans="1:6">
      <c r="B86" s="171"/>
      <c r="C86" s="365"/>
      <c r="D86" s="365"/>
    </row>
    <row r="87" spans="1:6">
      <c r="B87" s="171"/>
      <c r="C87" s="365"/>
      <c r="D87" s="365"/>
    </row>
    <row r="88" spans="1:6">
      <c r="B88" s="171"/>
      <c r="C88" s="365"/>
      <c r="D88" s="365"/>
    </row>
    <row r="89" spans="1:6">
      <c r="B89" s="171"/>
      <c r="C89" s="365"/>
      <c r="D89" s="365"/>
    </row>
    <row r="90" spans="1:6">
      <c r="A90" s="334"/>
      <c r="B90" s="171"/>
      <c r="C90" s="365"/>
      <c r="D90" s="365"/>
      <c r="E90" s="334"/>
      <c r="F90" s="335"/>
    </row>
    <row r="91" spans="1:6">
      <c r="B91" s="171"/>
      <c r="C91" s="365"/>
      <c r="D91" s="365"/>
    </row>
    <row r="92" spans="1:6">
      <c r="B92" s="171"/>
      <c r="C92" s="365"/>
      <c r="D92" s="365"/>
    </row>
    <row r="93" spans="1:6">
      <c r="B93" s="171"/>
      <c r="C93" s="365"/>
      <c r="D93" s="365"/>
    </row>
    <row r="94" spans="1:6">
      <c r="B94" s="171"/>
      <c r="C94" s="365"/>
      <c r="D94" s="365"/>
    </row>
    <row r="95" spans="1:6">
      <c r="B95" s="171"/>
      <c r="C95" s="365"/>
      <c r="D95" s="365"/>
    </row>
    <row r="96" spans="1:6">
      <c r="B96" s="171"/>
      <c r="C96" s="365"/>
      <c r="D96" s="365"/>
    </row>
    <row r="97" spans="2:4">
      <c r="B97" s="171"/>
      <c r="C97" s="365"/>
      <c r="D97" s="365"/>
    </row>
    <row r="98" spans="2:4">
      <c r="B98" s="171"/>
      <c r="C98" s="365"/>
      <c r="D98" s="365"/>
    </row>
    <row r="99" spans="2:4">
      <c r="B99" s="171"/>
      <c r="C99" s="365"/>
      <c r="D99" s="365"/>
    </row>
    <row r="100" spans="2:4">
      <c r="B100" s="171"/>
      <c r="C100" s="365"/>
      <c r="D100" s="365"/>
    </row>
    <row r="101" spans="2:4">
      <c r="B101" s="171"/>
      <c r="C101" s="365">
        <v>0</v>
      </c>
      <c r="D101" s="365">
        <v>0</v>
      </c>
    </row>
    <row r="102" spans="2:4">
      <c r="B102" s="171"/>
      <c r="C102" s="365">
        <v>0</v>
      </c>
      <c r="D102" s="365">
        <v>0</v>
      </c>
    </row>
    <row r="103" spans="2:4">
      <c r="B103" s="171"/>
      <c r="C103" s="365">
        <v>0</v>
      </c>
      <c r="D103" s="365">
        <v>0</v>
      </c>
    </row>
    <row r="104" spans="2:4">
      <c r="B104" s="171"/>
      <c r="C104" s="365">
        <v>0</v>
      </c>
      <c r="D104" s="365">
        <v>0</v>
      </c>
    </row>
    <row r="105" spans="2:4">
      <c r="B105" s="171"/>
      <c r="C105" s="365">
        <v>0</v>
      </c>
      <c r="D105" s="365">
        <v>0</v>
      </c>
    </row>
    <row r="106" spans="2:4">
      <c r="B106" s="171"/>
      <c r="C106" s="365">
        <v>0</v>
      </c>
      <c r="D106" s="365">
        <v>0</v>
      </c>
    </row>
    <row r="107" spans="2:4">
      <c r="B107" s="171"/>
      <c r="C107" s="365">
        <v>0</v>
      </c>
      <c r="D107" s="365">
        <v>0</v>
      </c>
    </row>
    <row r="108" spans="2:4">
      <c r="B108" s="171"/>
      <c r="C108" s="365">
        <v>0</v>
      </c>
      <c r="D108" s="365">
        <v>0</v>
      </c>
    </row>
    <row r="109" spans="2:4">
      <c r="B109" s="171"/>
      <c r="C109" s="365">
        <v>0</v>
      </c>
      <c r="D109" s="365">
        <v>0</v>
      </c>
    </row>
    <row r="110" spans="2:4">
      <c r="B110" s="171"/>
      <c r="C110" s="365">
        <v>0</v>
      </c>
      <c r="D110" s="365">
        <v>0</v>
      </c>
    </row>
    <row r="111" spans="2:4">
      <c r="B111" s="171"/>
      <c r="C111" s="365">
        <v>0</v>
      </c>
      <c r="D111" s="365">
        <v>0</v>
      </c>
    </row>
    <row r="112" spans="2:4">
      <c r="B112" s="171"/>
      <c r="C112" s="365">
        <v>0</v>
      </c>
      <c r="D112" s="365">
        <v>0</v>
      </c>
    </row>
    <row r="113" spans="2:4">
      <c r="B113" s="171"/>
      <c r="C113" s="365">
        <v>0</v>
      </c>
      <c r="D113" s="365">
        <v>0</v>
      </c>
    </row>
    <row r="114" spans="2:4">
      <c r="B114" s="171"/>
      <c r="C114" s="365">
        <v>0</v>
      </c>
      <c r="D114" s="365">
        <v>0</v>
      </c>
    </row>
    <row r="115" spans="2:4">
      <c r="B115" s="171"/>
      <c r="C115" s="365">
        <v>0</v>
      </c>
      <c r="D115" s="365">
        <v>0</v>
      </c>
    </row>
    <row r="116" spans="2:4">
      <c r="B116" s="171"/>
      <c r="C116" s="365">
        <v>0</v>
      </c>
      <c r="D116" s="365">
        <v>0</v>
      </c>
    </row>
    <row r="117" spans="2:4">
      <c r="B117" s="171"/>
      <c r="C117" s="365">
        <v>0</v>
      </c>
      <c r="D117" s="365">
        <v>0</v>
      </c>
    </row>
    <row r="118" spans="2:4">
      <c r="B118" s="171"/>
      <c r="C118" s="365">
        <v>0</v>
      </c>
      <c r="D118" s="365">
        <v>0</v>
      </c>
    </row>
    <row r="119" spans="2:4">
      <c r="B119" s="171"/>
      <c r="C119" s="365">
        <v>0</v>
      </c>
      <c r="D119" s="365">
        <v>0</v>
      </c>
    </row>
    <row r="120" spans="2:4">
      <c r="B120" s="171"/>
      <c r="C120" s="365">
        <v>0</v>
      </c>
      <c r="D120" s="365">
        <v>0</v>
      </c>
    </row>
    <row r="121" spans="2:4">
      <c r="B121" s="171"/>
      <c r="C121" s="365">
        <v>0</v>
      </c>
      <c r="D121" s="365">
        <v>0</v>
      </c>
    </row>
    <row r="122" spans="2:4">
      <c r="B122" s="171"/>
      <c r="C122" s="365">
        <v>0</v>
      </c>
      <c r="D122" s="365">
        <v>0</v>
      </c>
    </row>
    <row r="123" spans="2:4">
      <c r="B123" s="171"/>
      <c r="C123" s="365">
        <v>0</v>
      </c>
      <c r="D123" s="365">
        <v>0</v>
      </c>
    </row>
    <row r="124" spans="2:4">
      <c r="B124" s="171"/>
      <c r="C124" s="365">
        <v>0</v>
      </c>
      <c r="D124" s="365">
        <v>0</v>
      </c>
    </row>
    <row r="125" spans="2:4">
      <c r="B125" s="171"/>
      <c r="C125" s="365">
        <v>0</v>
      </c>
      <c r="D125" s="365">
        <v>0</v>
      </c>
    </row>
    <row r="126" spans="2:4">
      <c r="B126" s="171"/>
      <c r="C126" s="365">
        <v>0</v>
      </c>
      <c r="D126" s="365">
        <v>0</v>
      </c>
    </row>
    <row r="127" spans="2:4">
      <c r="B127" s="171"/>
      <c r="C127" s="365">
        <v>0</v>
      </c>
      <c r="D127" s="365">
        <v>0</v>
      </c>
    </row>
    <row r="128" spans="2:4">
      <c r="B128" s="171"/>
      <c r="C128" s="365">
        <v>0</v>
      </c>
      <c r="D128" s="365">
        <v>0</v>
      </c>
    </row>
    <row r="129" spans="2:4">
      <c r="B129" s="171"/>
      <c r="C129" s="365">
        <v>0</v>
      </c>
      <c r="D129" s="365">
        <v>0</v>
      </c>
    </row>
    <row r="130" spans="2:4">
      <c r="B130" s="171"/>
      <c r="C130" s="365">
        <v>0</v>
      </c>
      <c r="D130" s="365">
        <v>0</v>
      </c>
    </row>
    <row r="131" spans="2:4">
      <c r="B131" s="171"/>
      <c r="C131" s="365">
        <v>0</v>
      </c>
      <c r="D131" s="365">
        <v>0</v>
      </c>
    </row>
    <row r="132" spans="2:4">
      <c r="B132" s="171"/>
      <c r="C132" s="365">
        <v>0</v>
      </c>
      <c r="D132" s="365">
        <v>0</v>
      </c>
    </row>
    <row r="133" spans="2:4">
      <c r="B133" s="171"/>
      <c r="C133" s="365">
        <v>0</v>
      </c>
      <c r="D133" s="365">
        <v>0</v>
      </c>
    </row>
    <row r="134" spans="2:4">
      <c r="B134" s="171"/>
      <c r="C134" s="365">
        <v>0</v>
      </c>
      <c r="D134" s="365">
        <v>0</v>
      </c>
    </row>
    <row r="135" spans="2:4">
      <c r="B135" s="171"/>
      <c r="C135" s="365">
        <v>0</v>
      </c>
      <c r="D135" s="365">
        <v>0</v>
      </c>
    </row>
    <row r="136" spans="2:4">
      <c r="B136" s="171"/>
      <c r="C136" s="365">
        <v>0</v>
      </c>
      <c r="D136" s="365">
        <v>0</v>
      </c>
    </row>
    <row r="137" spans="2:4">
      <c r="B137" s="171"/>
      <c r="C137" s="365">
        <v>0</v>
      </c>
      <c r="D137" s="365">
        <v>0</v>
      </c>
    </row>
    <row r="138" spans="2:4">
      <c r="B138" s="171"/>
      <c r="C138" s="365">
        <v>0</v>
      </c>
      <c r="D138" s="365">
        <v>0</v>
      </c>
    </row>
    <row r="139" spans="2:4">
      <c r="B139" s="171"/>
      <c r="C139" s="365">
        <v>0</v>
      </c>
      <c r="D139" s="365">
        <v>0</v>
      </c>
    </row>
    <row r="140" spans="2:4">
      <c r="B140" s="171"/>
      <c r="C140" s="365">
        <v>0</v>
      </c>
      <c r="D140" s="365">
        <v>0</v>
      </c>
    </row>
    <row r="141" spans="2:4">
      <c r="B141" s="171"/>
      <c r="C141" s="365">
        <v>0</v>
      </c>
      <c r="D141" s="365">
        <v>0</v>
      </c>
    </row>
    <row r="142" spans="2:4">
      <c r="B142" s="171"/>
      <c r="C142" s="365">
        <v>0</v>
      </c>
      <c r="D142" s="365">
        <v>0</v>
      </c>
    </row>
    <row r="143" spans="2:4">
      <c r="B143" s="171"/>
      <c r="C143" s="365">
        <v>0</v>
      </c>
      <c r="D143" s="365">
        <v>0</v>
      </c>
    </row>
    <row r="144" spans="2:4">
      <c r="B144" s="171"/>
      <c r="C144" s="365">
        <v>0</v>
      </c>
      <c r="D144" s="365">
        <v>0</v>
      </c>
    </row>
    <row r="145" spans="2:4">
      <c r="B145" s="171"/>
      <c r="C145" s="365">
        <v>0</v>
      </c>
      <c r="D145" s="365">
        <v>0</v>
      </c>
    </row>
    <row r="146" spans="2:4">
      <c r="B146" s="171"/>
      <c r="C146" s="365">
        <v>0</v>
      </c>
      <c r="D146" s="365">
        <v>0</v>
      </c>
    </row>
    <row r="147" spans="2:4">
      <c r="B147" s="171"/>
      <c r="C147" s="365">
        <v>0</v>
      </c>
      <c r="D147" s="365">
        <v>0</v>
      </c>
    </row>
    <row r="148" spans="2:4">
      <c r="B148" s="171"/>
      <c r="C148" s="365">
        <v>0</v>
      </c>
      <c r="D148" s="365">
        <v>0</v>
      </c>
    </row>
    <row r="149" spans="2:4">
      <c r="B149" s="171"/>
      <c r="C149" s="365">
        <v>0</v>
      </c>
      <c r="D149" s="365">
        <v>0</v>
      </c>
    </row>
    <row r="150" spans="2:4">
      <c r="B150" s="171"/>
      <c r="C150" s="365">
        <v>0</v>
      </c>
      <c r="D150" s="365">
        <v>0</v>
      </c>
    </row>
    <row r="151" spans="2:4">
      <c r="B151" s="171"/>
      <c r="C151" s="365">
        <v>0</v>
      </c>
      <c r="D151" s="365">
        <v>0</v>
      </c>
    </row>
    <row r="152" spans="2:4">
      <c r="B152" s="171"/>
      <c r="C152" s="365">
        <v>0</v>
      </c>
      <c r="D152" s="365">
        <v>0</v>
      </c>
    </row>
    <row r="153" spans="2:4">
      <c r="B153" s="171"/>
      <c r="C153" s="365">
        <v>0</v>
      </c>
      <c r="D153" s="365">
        <v>0</v>
      </c>
    </row>
    <row r="154" spans="2:4">
      <c r="B154" s="171"/>
      <c r="C154" s="365">
        <v>0</v>
      </c>
      <c r="D154" s="365">
        <v>0</v>
      </c>
    </row>
    <row r="155" spans="2:4">
      <c r="B155" s="171"/>
      <c r="C155" s="365">
        <v>0</v>
      </c>
      <c r="D155" s="365">
        <v>0</v>
      </c>
    </row>
    <row r="156" spans="2:4">
      <c r="B156" s="171"/>
      <c r="C156" s="365">
        <v>0</v>
      </c>
      <c r="D156" s="365">
        <v>0</v>
      </c>
    </row>
    <row r="157" spans="2:4">
      <c r="B157" s="171"/>
      <c r="C157" s="365">
        <v>0</v>
      </c>
      <c r="D157" s="365">
        <v>0</v>
      </c>
    </row>
    <row r="158" spans="2:4">
      <c r="B158" s="171"/>
      <c r="C158" s="365">
        <v>0</v>
      </c>
      <c r="D158" s="365">
        <v>0</v>
      </c>
    </row>
    <row r="159" spans="2:4">
      <c r="B159" s="171"/>
      <c r="C159" s="365">
        <v>0</v>
      </c>
      <c r="D159" s="365">
        <v>0</v>
      </c>
    </row>
    <row r="160" spans="2:4">
      <c r="B160" s="171"/>
      <c r="C160" s="365">
        <v>0</v>
      </c>
      <c r="D160" s="365">
        <v>0</v>
      </c>
    </row>
    <row r="161" spans="2:4">
      <c r="B161" s="171"/>
      <c r="C161" s="365">
        <v>0</v>
      </c>
      <c r="D161" s="365">
        <v>0</v>
      </c>
    </row>
    <row r="162" spans="2:4">
      <c r="B162" s="171"/>
      <c r="C162" s="365">
        <v>0</v>
      </c>
      <c r="D162" s="365">
        <v>0</v>
      </c>
    </row>
    <row r="163" spans="2:4">
      <c r="B163" s="171"/>
      <c r="C163" s="365">
        <v>0</v>
      </c>
      <c r="D163" s="365">
        <v>0</v>
      </c>
    </row>
    <row r="164" spans="2:4">
      <c r="B164" s="171"/>
      <c r="C164" s="365">
        <v>0</v>
      </c>
      <c r="D164" s="365">
        <v>0</v>
      </c>
    </row>
    <row r="165" spans="2:4">
      <c r="B165" s="171"/>
      <c r="C165" s="365">
        <v>0</v>
      </c>
      <c r="D165" s="365">
        <v>0</v>
      </c>
    </row>
    <row r="166" spans="2:4">
      <c r="B166" s="171"/>
      <c r="C166" s="365">
        <v>0</v>
      </c>
      <c r="D166" s="365">
        <v>0</v>
      </c>
    </row>
    <row r="167" spans="2:4">
      <c r="B167" s="171"/>
      <c r="C167" s="365">
        <v>0</v>
      </c>
      <c r="D167" s="365">
        <v>0</v>
      </c>
    </row>
    <row r="168" spans="2:4">
      <c r="B168" s="171"/>
      <c r="C168" s="365">
        <v>0</v>
      </c>
      <c r="D168" s="365">
        <v>0</v>
      </c>
    </row>
    <row r="169" spans="2:4">
      <c r="B169" s="171"/>
      <c r="C169" s="365">
        <v>0</v>
      </c>
      <c r="D169" s="365">
        <v>0</v>
      </c>
    </row>
    <row r="170" spans="2:4">
      <c r="B170" s="171"/>
      <c r="C170" s="365">
        <v>0</v>
      </c>
      <c r="D170" s="365">
        <v>0</v>
      </c>
    </row>
    <row r="171" spans="2:4">
      <c r="B171" s="171"/>
      <c r="C171" s="365">
        <v>0</v>
      </c>
      <c r="D171" s="365">
        <v>0</v>
      </c>
    </row>
    <row r="172" spans="2:4">
      <c r="B172" s="171"/>
      <c r="C172" s="365">
        <v>0</v>
      </c>
      <c r="D172" s="365">
        <v>0</v>
      </c>
    </row>
    <row r="173" spans="2:4">
      <c r="B173" s="171"/>
      <c r="C173" s="365">
        <v>0</v>
      </c>
      <c r="D173" s="365">
        <v>0</v>
      </c>
    </row>
    <row r="174" spans="2:4">
      <c r="B174" s="171"/>
      <c r="C174" s="365">
        <v>0</v>
      </c>
      <c r="D174" s="365">
        <v>0</v>
      </c>
    </row>
    <row r="175" spans="2:4">
      <c r="B175" s="171"/>
      <c r="C175" s="365">
        <v>0</v>
      </c>
      <c r="D175" s="365">
        <v>0</v>
      </c>
    </row>
    <row r="176" spans="2:4">
      <c r="B176" s="171"/>
      <c r="C176" s="365">
        <v>0</v>
      </c>
      <c r="D176" s="365">
        <v>0</v>
      </c>
    </row>
    <row r="177" spans="2:4">
      <c r="B177" s="171"/>
      <c r="C177" s="365">
        <v>0</v>
      </c>
      <c r="D177" s="365">
        <v>0</v>
      </c>
    </row>
    <row r="178" spans="2:4">
      <c r="B178" s="171"/>
      <c r="C178" s="365">
        <v>0</v>
      </c>
      <c r="D178" s="365">
        <v>0</v>
      </c>
    </row>
    <row r="179" spans="2:4">
      <c r="B179" s="171"/>
      <c r="C179" s="365">
        <v>0</v>
      </c>
      <c r="D179" s="365">
        <v>0</v>
      </c>
    </row>
    <row r="180" spans="2:4">
      <c r="B180" s="171"/>
      <c r="C180" s="365">
        <v>0</v>
      </c>
      <c r="D180" s="365">
        <v>0</v>
      </c>
    </row>
    <row r="181" spans="2:4">
      <c r="B181" s="171"/>
      <c r="C181" s="365">
        <v>0</v>
      </c>
      <c r="D181" s="365">
        <v>0</v>
      </c>
    </row>
    <row r="182" spans="2:4">
      <c r="B182" s="171"/>
      <c r="C182" s="365">
        <v>0</v>
      </c>
      <c r="D182" s="365">
        <v>0</v>
      </c>
    </row>
    <row r="183" spans="2:4">
      <c r="B183" s="171"/>
      <c r="C183" s="365">
        <v>0</v>
      </c>
      <c r="D183" s="365">
        <v>0</v>
      </c>
    </row>
    <row r="184" spans="2:4">
      <c r="B184" s="171"/>
      <c r="C184" s="365">
        <v>0</v>
      </c>
      <c r="D184" s="365">
        <v>0</v>
      </c>
    </row>
    <row r="185" spans="2:4">
      <c r="B185" s="171"/>
      <c r="C185" s="365">
        <v>0</v>
      </c>
      <c r="D185" s="365">
        <v>0</v>
      </c>
    </row>
    <row r="186" spans="2:4">
      <c r="B186" s="171"/>
      <c r="C186" s="365">
        <v>0</v>
      </c>
      <c r="D186" s="365">
        <v>0</v>
      </c>
    </row>
    <row r="187" spans="2:4">
      <c r="B187" s="171"/>
      <c r="C187" s="365">
        <v>0</v>
      </c>
      <c r="D187" s="365">
        <v>0</v>
      </c>
    </row>
    <row r="188" spans="2:4">
      <c r="B188" s="171"/>
      <c r="C188" s="365">
        <v>0</v>
      </c>
      <c r="D188" s="365">
        <v>0</v>
      </c>
    </row>
    <row r="189" spans="2:4">
      <c r="B189" s="171"/>
      <c r="C189" s="365">
        <v>0</v>
      </c>
      <c r="D189" s="365">
        <v>0</v>
      </c>
    </row>
    <row r="190" spans="2:4">
      <c r="B190" s="171"/>
      <c r="C190" s="365">
        <v>0</v>
      </c>
      <c r="D190" s="365">
        <v>0</v>
      </c>
    </row>
    <row r="191" spans="2:4">
      <c r="B191" s="171"/>
      <c r="C191" s="365">
        <v>0</v>
      </c>
      <c r="D191" s="365">
        <v>0</v>
      </c>
    </row>
    <row r="192" spans="2:4">
      <c r="B192" s="171"/>
      <c r="C192" s="365">
        <v>0</v>
      </c>
      <c r="D192" s="365">
        <v>0</v>
      </c>
    </row>
    <row r="193" spans="2:4">
      <c r="B193" s="171"/>
      <c r="C193" s="365">
        <v>0</v>
      </c>
      <c r="D193" s="365">
        <v>0</v>
      </c>
    </row>
    <row r="194" spans="2:4">
      <c r="B194" s="171"/>
      <c r="C194" s="365">
        <v>0</v>
      </c>
      <c r="D194" s="365">
        <v>0</v>
      </c>
    </row>
    <row r="195" spans="2:4">
      <c r="B195" s="171"/>
      <c r="C195" s="365">
        <v>0</v>
      </c>
      <c r="D195" s="365">
        <v>0</v>
      </c>
    </row>
    <row r="196" spans="2:4">
      <c r="B196" s="171"/>
      <c r="C196" s="365">
        <v>0</v>
      </c>
      <c r="D196" s="365">
        <v>0</v>
      </c>
    </row>
    <row r="197" spans="2:4">
      <c r="B197" s="171"/>
      <c r="C197" s="365">
        <v>0</v>
      </c>
      <c r="D197" s="365">
        <v>0</v>
      </c>
    </row>
    <row r="198" spans="2:4">
      <c r="B198" s="171"/>
      <c r="C198" s="365">
        <v>0</v>
      </c>
      <c r="D198" s="365">
        <v>0</v>
      </c>
    </row>
    <row r="199" spans="2:4">
      <c r="B199" s="171"/>
      <c r="C199" s="365">
        <v>0</v>
      </c>
      <c r="D199" s="365">
        <v>0</v>
      </c>
    </row>
    <row r="200" spans="2:4">
      <c r="B200" s="171"/>
      <c r="C200" s="365">
        <v>0</v>
      </c>
      <c r="D200" s="365">
        <v>0</v>
      </c>
    </row>
    <row r="201" spans="2:4">
      <c r="B201" s="171"/>
      <c r="C201" s="365">
        <v>0</v>
      </c>
      <c r="D201" s="365">
        <v>0</v>
      </c>
    </row>
    <row r="202" spans="2:4">
      <c r="B202" s="171"/>
      <c r="C202" s="365">
        <v>0</v>
      </c>
      <c r="D202" s="365">
        <v>0</v>
      </c>
    </row>
    <row r="203" spans="2:4">
      <c r="B203" s="171"/>
      <c r="C203" s="365">
        <v>0</v>
      </c>
      <c r="D203" s="365">
        <v>0</v>
      </c>
    </row>
    <row r="204" spans="2:4">
      <c r="B204" s="171"/>
      <c r="C204" s="365">
        <v>0</v>
      </c>
      <c r="D204" s="365">
        <v>0</v>
      </c>
    </row>
    <row r="205" spans="2:4">
      <c r="B205" s="171"/>
      <c r="C205" s="365">
        <v>0</v>
      </c>
      <c r="D205" s="365">
        <v>0</v>
      </c>
    </row>
    <row r="206" spans="2:4">
      <c r="B206" s="171"/>
      <c r="C206" s="365">
        <v>0</v>
      </c>
      <c r="D206" s="365">
        <v>0</v>
      </c>
    </row>
    <row r="207" spans="2:4">
      <c r="B207" s="171"/>
      <c r="C207" s="365">
        <v>0</v>
      </c>
      <c r="D207" s="365">
        <v>0</v>
      </c>
    </row>
    <row r="208" spans="2:4">
      <c r="B208" s="171"/>
      <c r="C208" s="365">
        <v>0</v>
      </c>
      <c r="D208" s="365">
        <v>0</v>
      </c>
    </row>
    <row r="209" spans="2:4">
      <c r="B209" s="171"/>
      <c r="C209" s="365">
        <v>0</v>
      </c>
      <c r="D209" s="365">
        <v>0</v>
      </c>
    </row>
    <row r="210" spans="2:4">
      <c r="B210" s="171"/>
      <c r="C210" s="365">
        <v>0</v>
      </c>
      <c r="D210" s="365">
        <v>0</v>
      </c>
    </row>
    <row r="211" spans="2:4">
      <c r="B211" s="171"/>
      <c r="C211" s="365">
        <v>0</v>
      </c>
      <c r="D211" s="365">
        <v>0</v>
      </c>
    </row>
    <row r="212" spans="2:4">
      <c r="B212" s="171"/>
      <c r="C212" s="365">
        <v>0</v>
      </c>
      <c r="D212" s="365">
        <v>0</v>
      </c>
    </row>
    <row r="213" spans="2:4">
      <c r="B213" s="171"/>
      <c r="C213" s="365">
        <v>0</v>
      </c>
      <c r="D213" s="365">
        <v>0</v>
      </c>
    </row>
    <row r="214" spans="2:4">
      <c r="B214" s="171"/>
      <c r="C214" s="365">
        <v>0</v>
      </c>
      <c r="D214" s="365">
        <v>0</v>
      </c>
    </row>
    <row r="215" spans="2:4">
      <c r="B215" s="171"/>
      <c r="C215" s="365">
        <v>0</v>
      </c>
      <c r="D215" s="365">
        <v>0</v>
      </c>
    </row>
    <row r="216" spans="2:4">
      <c r="B216" s="171"/>
      <c r="C216" s="365">
        <v>0</v>
      </c>
      <c r="D216" s="365">
        <v>0</v>
      </c>
    </row>
    <row r="217" spans="2:4">
      <c r="B217" s="171"/>
      <c r="C217" s="365">
        <v>0</v>
      </c>
      <c r="D217" s="365">
        <v>0</v>
      </c>
    </row>
    <row r="218" spans="2:4">
      <c r="B218" s="171"/>
      <c r="C218" s="365">
        <v>0</v>
      </c>
      <c r="D218" s="365">
        <v>0</v>
      </c>
    </row>
    <row r="219" spans="2:4">
      <c r="B219" s="171"/>
      <c r="C219" s="365">
        <v>0</v>
      </c>
      <c r="D219" s="365">
        <v>0</v>
      </c>
    </row>
    <row r="220" spans="2:4">
      <c r="B220" s="171"/>
      <c r="C220" s="365">
        <v>0</v>
      </c>
      <c r="D220" s="365">
        <v>0</v>
      </c>
    </row>
    <row r="221" spans="2:4">
      <c r="B221" s="171"/>
      <c r="C221" s="365">
        <v>0</v>
      </c>
      <c r="D221" s="365">
        <v>0</v>
      </c>
    </row>
    <row r="222" spans="2:4">
      <c r="B222" s="171"/>
      <c r="C222" s="365">
        <v>0</v>
      </c>
      <c r="D222" s="365">
        <v>0</v>
      </c>
    </row>
    <row r="223" spans="2:4">
      <c r="B223" s="171"/>
      <c r="C223" s="365">
        <v>0</v>
      </c>
      <c r="D223" s="365">
        <v>0</v>
      </c>
    </row>
    <row r="224" spans="2:4">
      <c r="B224" s="171"/>
      <c r="C224" s="365">
        <v>0</v>
      </c>
      <c r="D224" s="365">
        <v>0</v>
      </c>
    </row>
    <row r="225" spans="2:4">
      <c r="B225" s="171"/>
      <c r="C225" s="365">
        <v>0</v>
      </c>
      <c r="D225" s="365">
        <v>0</v>
      </c>
    </row>
    <row r="226" spans="2:4">
      <c r="B226" s="171"/>
      <c r="C226" s="365">
        <v>0</v>
      </c>
      <c r="D226" s="365">
        <v>0</v>
      </c>
    </row>
    <row r="227" spans="2:4">
      <c r="B227" s="171"/>
      <c r="C227" s="365">
        <v>0</v>
      </c>
      <c r="D227" s="365">
        <v>0</v>
      </c>
    </row>
    <row r="228" spans="2:4">
      <c r="B228" s="171"/>
      <c r="C228" s="365">
        <v>0</v>
      </c>
      <c r="D228" s="365">
        <v>0</v>
      </c>
    </row>
    <row r="229" spans="2:4">
      <c r="B229" s="171"/>
      <c r="C229" s="365">
        <v>0</v>
      </c>
      <c r="D229" s="365">
        <v>0</v>
      </c>
    </row>
    <row r="230" spans="2:4">
      <c r="B230" s="171"/>
      <c r="C230" s="365">
        <v>0</v>
      </c>
      <c r="D230" s="365">
        <v>0</v>
      </c>
    </row>
    <row r="231" spans="2:4">
      <c r="B231" s="171"/>
      <c r="C231" s="365">
        <v>0</v>
      </c>
      <c r="D231" s="365">
        <v>0</v>
      </c>
    </row>
    <row r="232" spans="2:4">
      <c r="B232" s="171"/>
      <c r="C232" s="365">
        <v>0</v>
      </c>
      <c r="D232" s="365">
        <v>0</v>
      </c>
    </row>
    <row r="233" spans="2:4">
      <c r="B233" s="171"/>
      <c r="C233" s="365">
        <v>0</v>
      </c>
      <c r="D233" s="365">
        <v>0</v>
      </c>
    </row>
    <row r="234" spans="2:4">
      <c r="B234" s="171"/>
      <c r="C234" s="365">
        <v>0</v>
      </c>
      <c r="D234" s="365">
        <v>0</v>
      </c>
    </row>
    <row r="235" spans="2:4">
      <c r="B235" s="171"/>
      <c r="C235" s="365">
        <v>0</v>
      </c>
      <c r="D235" s="365">
        <v>0</v>
      </c>
    </row>
    <row r="236" spans="2:4">
      <c r="B236" s="171"/>
      <c r="C236" s="365">
        <v>0</v>
      </c>
      <c r="D236" s="365">
        <v>0</v>
      </c>
    </row>
    <row r="237" spans="2:4">
      <c r="B237" s="171"/>
      <c r="C237" s="365">
        <v>0</v>
      </c>
      <c r="D237" s="365">
        <v>0</v>
      </c>
    </row>
    <row r="238" spans="2:4">
      <c r="B238" s="171"/>
      <c r="C238" s="365">
        <v>0</v>
      </c>
      <c r="D238" s="365">
        <v>0</v>
      </c>
    </row>
    <row r="239" spans="2:4">
      <c r="B239" s="171"/>
      <c r="C239" s="365">
        <v>0</v>
      </c>
      <c r="D239" s="365">
        <v>0</v>
      </c>
    </row>
    <row r="240" spans="2:4">
      <c r="B240" s="171"/>
      <c r="C240" s="365">
        <v>0</v>
      </c>
      <c r="D240" s="365">
        <v>0</v>
      </c>
    </row>
    <row r="241" spans="2:4">
      <c r="B241" s="171"/>
      <c r="C241" s="365">
        <v>0</v>
      </c>
      <c r="D241" s="365">
        <v>0</v>
      </c>
    </row>
    <row r="242" spans="2:4">
      <c r="B242" s="171"/>
      <c r="C242" s="365">
        <v>0</v>
      </c>
      <c r="D242" s="365">
        <v>0</v>
      </c>
    </row>
    <row r="243" spans="2:4">
      <c r="B243" s="171"/>
      <c r="C243" s="365">
        <v>0</v>
      </c>
      <c r="D243" s="365">
        <v>0</v>
      </c>
    </row>
    <row r="244" spans="2:4">
      <c r="B244" s="171"/>
      <c r="C244" s="365">
        <v>0</v>
      </c>
      <c r="D244" s="365">
        <v>0</v>
      </c>
    </row>
    <row r="245" spans="2:4">
      <c r="B245" s="171"/>
      <c r="C245" s="365">
        <v>0</v>
      </c>
      <c r="D245" s="365">
        <v>0</v>
      </c>
    </row>
    <row r="246" spans="2:4">
      <c r="B246" s="171"/>
      <c r="C246" s="365">
        <v>0</v>
      </c>
      <c r="D246" s="365">
        <v>0</v>
      </c>
    </row>
    <row r="247" spans="2:4">
      <c r="B247" s="171"/>
      <c r="C247" s="365">
        <v>0</v>
      </c>
      <c r="D247" s="365">
        <v>0</v>
      </c>
    </row>
    <row r="248" spans="2:4">
      <c r="B248" s="171"/>
      <c r="C248" s="365">
        <v>0</v>
      </c>
      <c r="D248" s="365">
        <v>0</v>
      </c>
    </row>
    <row r="249" spans="2:4">
      <c r="B249" s="171"/>
      <c r="C249" s="365">
        <v>0</v>
      </c>
      <c r="D249" s="365">
        <v>0</v>
      </c>
    </row>
    <row r="250" spans="2:4">
      <c r="B250" s="171"/>
      <c r="C250" s="365">
        <v>0</v>
      </c>
      <c r="D250" s="365">
        <v>0</v>
      </c>
    </row>
    <row r="251" spans="2:4">
      <c r="B251" s="171"/>
      <c r="C251" s="365">
        <v>0</v>
      </c>
      <c r="D251" s="365">
        <v>0</v>
      </c>
    </row>
    <row r="252" spans="2:4">
      <c r="B252" s="171"/>
      <c r="C252" s="365">
        <v>0</v>
      </c>
      <c r="D252" s="365">
        <v>0</v>
      </c>
    </row>
    <row r="253" spans="2:4">
      <c r="B253" s="171"/>
      <c r="C253" s="365">
        <v>0</v>
      </c>
      <c r="D253" s="365">
        <v>0</v>
      </c>
    </row>
    <row r="254" spans="2:4">
      <c r="B254" s="171"/>
      <c r="C254" s="365">
        <v>0</v>
      </c>
      <c r="D254" s="365">
        <v>0</v>
      </c>
    </row>
    <row r="255" spans="2:4">
      <c r="B255" s="171"/>
      <c r="C255" s="365">
        <v>0</v>
      </c>
      <c r="D255" s="365">
        <v>0</v>
      </c>
    </row>
    <row r="256" spans="2:4">
      <c r="B256" s="171"/>
      <c r="C256" s="365">
        <v>0</v>
      </c>
      <c r="D256" s="365">
        <v>0</v>
      </c>
    </row>
    <row r="257" spans="2:4">
      <c r="B257" s="171"/>
      <c r="C257" s="365">
        <v>0</v>
      </c>
      <c r="D257" s="365">
        <v>0</v>
      </c>
    </row>
    <row r="258" spans="2:4">
      <c r="B258" s="171"/>
      <c r="C258" s="365">
        <v>0</v>
      </c>
      <c r="D258" s="365">
        <v>0</v>
      </c>
    </row>
    <row r="259" spans="2:4">
      <c r="B259" s="171"/>
      <c r="C259" s="365">
        <v>0</v>
      </c>
      <c r="D259" s="365">
        <v>0</v>
      </c>
    </row>
    <row r="260" spans="2:4">
      <c r="B260" s="171"/>
      <c r="C260" s="365">
        <v>0</v>
      </c>
      <c r="D260" s="365">
        <v>0</v>
      </c>
    </row>
    <row r="261" spans="2:4">
      <c r="B261" s="171"/>
      <c r="C261" s="365">
        <v>0</v>
      </c>
      <c r="D261" s="365">
        <v>0</v>
      </c>
    </row>
    <row r="262" spans="2:4">
      <c r="B262" s="171"/>
      <c r="C262" s="365">
        <v>0</v>
      </c>
      <c r="D262" s="365">
        <v>0</v>
      </c>
    </row>
    <row r="263" spans="2:4">
      <c r="B263" s="171"/>
      <c r="C263" s="365">
        <v>0</v>
      </c>
      <c r="D263" s="365">
        <v>0</v>
      </c>
    </row>
    <row r="264" spans="2:4">
      <c r="B264" s="171"/>
      <c r="C264" s="365">
        <v>0</v>
      </c>
      <c r="D264" s="365">
        <v>0</v>
      </c>
    </row>
    <row r="265" spans="2:4">
      <c r="B265" s="171"/>
      <c r="C265" s="365">
        <v>0</v>
      </c>
      <c r="D265" s="365">
        <v>0</v>
      </c>
    </row>
    <row r="266" spans="2:4">
      <c r="B266" s="171"/>
      <c r="C266" s="365">
        <v>0</v>
      </c>
      <c r="D266" s="365">
        <v>0</v>
      </c>
    </row>
    <row r="267" spans="2:4">
      <c r="B267" s="171"/>
      <c r="C267" s="365">
        <v>0</v>
      </c>
      <c r="D267" s="365">
        <v>0</v>
      </c>
    </row>
    <row r="268" spans="2:4">
      <c r="B268" s="171"/>
      <c r="C268" s="365">
        <v>0</v>
      </c>
      <c r="D268" s="365">
        <v>0</v>
      </c>
    </row>
    <row r="269" spans="2:4">
      <c r="B269" s="171"/>
      <c r="C269" s="365">
        <v>0</v>
      </c>
      <c r="D269" s="365">
        <v>0</v>
      </c>
    </row>
    <row r="270" spans="2:4">
      <c r="B270" s="171"/>
      <c r="C270" s="365">
        <v>0</v>
      </c>
      <c r="D270" s="365">
        <v>0</v>
      </c>
    </row>
    <row r="271" spans="2:4">
      <c r="B271" s="171"/>
      <c r="C271" s="365">
        <v>0</v>
      </c>
      <c r="D271" s="365">
        <v>0</v>
      </c>
    </row>
    <row r="272" spans="2:4">
      <c r="B272" s="171"/>
      <c r="C272" s="365">
        <v>0</v>
      </c>
      <c r="D272" s="365">
        <v>0</v>
      </c>
    </row>
    <row r="273" spans="2:4">
      <c r="B273" s="171"/>
      <c r="C273" s="365">
        <v>0</v>
      </c>
      <c r="D273" s="365">
        <v>0</v>
      </c>
    </row>
    <row r="274" spans="2:4">
      <c r="B274" s="171"/>
      <c r="C274" s="365">
        <v>0</v>
      </c>
      <c r="D274" s="365">
        <v>0</v>
      </c>
    </row>
    <row r="275" spans="2:4">
      <c r="B275" s="171"/>
      <c r="C275" s="365">
        <v>0</v>
      </c>
      <c r="D275" s="365">
        <v>0</v>
      </c>
    </row>
    <row r="276" spans="2:4">
      <c r="B276" s="171"/>
      <c r="C276" s="365">
        <v>0</v>
      </c>
      <c r="D276" s="365">
        <v>0</v>
      </c>
    </row>
    <row r="277" spans="2:4">
      <c r="B277" s="171"/>
      <c r="C277" s="365">
        <v>0</v>
      </c>
      <c r="D277" s="365">
        <v>0</v>
      </c>
    </row>
    <row r="278" spans="2:4">
      <c r="B278" s="171"/>
      <c r="C278" s="365">
        <v>0</v>
      </c>
      <c r="D278" s="365">
        <v>0</v>
      </c>
    </row>
    <row r="279" spans="2:4">
      <c r="B279" s="171"/>
      <c r="C279" s="365">
        <v>0</v>
      </c>
      <c r="D279" s="365">
        <v>0</v>
      </c>
    </row>
    <row r="280" spans="2:4">
      <c r="B280" s="171"/>
      <c r="C280" s="365">
        <v>0</v>
      </c>
      <c r="D280" s="365">
        <v>0</v>
      </c>
    </row>
    <row r="281" spans="2:4">
      <c r="B281" s="171"/>
      <c r="C281" s="365">
        <v>0</v>
      </c>
      <c r="D281" s="365">
        <v>0</v>
      </c>
    </row>
    <row r="282" spans="2:4">
      <c r="B282" s="171"/>
      <c r="C282" s="365">
        <v>0</v>
      </c>
      <c r="D282" s="365">
        <v>0</v>
      </c>
    </row>
    <row r="283" spans="2:4">
      <c r="B283" s="171"/>
      <c r="C283" s="365">
        <v>0</v>
      </c>
      <c r="D283" s="365">
        <v>0</v>
      </c>
    </row>
    <row r="284" spans="2:4">
      <c r="B284" s="171"/>
      <c r="C284" s="365">
        <v>0</v>
      </c>
      <c r="D284" s="365">
        <v>0</v>
      </c>
    </row>
    <row r="285" spans="2:4">
      <c r="B285" s="171"/>
      <c r="C285" s="365">
        <v>0</v>
      </c>
      <c r="D285" s="365">
        <v>0</v>
      </c>
    </row>
    <row r="286" spans="2:4">
      <c r="B286" s="171"/>
      <c r="C286" s="365">
        <v>0</v>
      </c>
      <c r="D286" s="365">
        <v>0</v>
      </c>
    </row>
    <row r="287" spans="2:4">
      <c r="B287" s="171"/>
      <c r="C287" s="365">
        <v>0</v>
      </c>
      <c r="D287" s="365">
        <v>0</v>
      </c>
    </row>
    <row r="288" spans="2:4">
      <c r="B288" s="171"/>
      <c r="C288" s="365">
        <v>0</v>
      </c>
      <c r="D288" s="365">
        <v>0</v>
      </c>
    </row>
    <row r="289" spans="2:4">
      <c r="B289" s="171"/>
      <c r="C289" s="365">
        <v>0</v>
      </c>
      <c r="D289" s="365">
        <v>0</v>
      </c>
    </row>
    <row r="290" spans="2:4">
      <c r="B290" s="171"/>
      <c r="C290" s="365">
        <v>0</v>
      </c>
      <c r="D290" s="365">
        <v>0</v>
      </c>
    </row>
    <row r="291" spans="2:4">
      <c r="B291" s="171"/>
      <c r="C291" s="365">
        <v>0</v>
      </c>
      <c r="D291" s="365">
        <v>0</v>
      </c>
    </row>
    <row r="292" spans="2:4">
      <c r="B292" s="171"/>
      <c r="C292" s="365">
        <v>0</v>
      </c>
      <c r="D292" s="365">
        <v>0</v>
      </c>
    </row>
    <row r="293" spans="2:4">
      <c r="B293" s="171"/>
      <c r="C293" s="365">
        <v>0</v>
      </c>
      <c r="D293" s="365">
        <v>0</v>
      </c>
    </row>
    <row r="294" spans="2:4">
      <c r="B294" s="171"/>
      <c r="C294" s="365">
        <v>0</v>
      </c>
      <c r="D294" s="365">
        <v>0</v>
      </c>
    </row>
    <row r="295" spans="2:4">
      <c r="B295" s="171"/>
      <c r="C295" s="365">
        <v>0</v>
      </c>
      <c r="D295" s="365">
        <v>0</v>
      </c>
    </row>
    <row r="296" spans="2:4">
      <c r="B296" s="171"/>
      <c r="C296" s="365">
        <v>0</v>
      </c>
      <c r="D296" s="365">
        <v>0</v>
      </c>
    </row>
    <row r="297" spans="2:4">
      <c r="B297" s="171"/>
      <c r="C297" s="365">
        <v>0</v>
      </c>
      <c r="D297" s="365">
        <v>0</v>
      </c>
    </row>
    <row r="298" spans="2:4">
      <c r="B298" s="171"/>
      <c r="C298" s="365">
        <v>0</v>
      </c>
      <c r="D298" s="365">
        <v>0</v>
      </c>
    </row>
    <row r="299" spans="2:4">
      <c r="B299" s="171"/>
      <c r="C299" s="365">
        <v>0</v>
      </c>
      <c r="D299" s="365">
        <v>0</v>
      </c>
    </row>
    <row r="300" spans="2:4">
      <c r="B300" s="171"/>
      <c r="C300" s="365">
        <v>0</v>
      </c>
      <c r="D300" s="365">
        <v>0</v>
      </c>
    </row>
    <row r="301" spans="2:4">
      <c r="B301" s="171"/>
      <c r="C301" s="365">
        <v>0</v>
      </c>
      <c r="D301" s="365">
        <v>0</v>
      </c>
    </row>
    <row r="302" spans="2:4">
      <c r="B302" s="171"/>
      <c r="C302" s="365">
        <v>0</v>
      </c>
      <c r="D302" s="365">
        <v>0</v>
      </c>
    </row>
    <row r="303" spans="2:4">
      <c r="B303" s="171"/>
      <c r="C303" s="365">
        <v>0</v>
      </c>
      <c r="D303" s="365">
        <v>0</v>
      </c>
    </row>
    <row r="304" spans="2:4">
      <c r="B304" s="171"/>
      <c r="C304" s="365">
        <v>0</v>
      </c>
      <c r="D304" s="365">
        <v>0</v>
      </c>
    </row>
    <row r="305" spans="2:4">
      <c r="B305" s="171"/>
      <c r="C305" s="365">
        <v>0</v>
      </c>
      <c r="D305" s="365">
        <v>0</v>
      </c>
    </row>
    <row r="306" spans="2:4">
      <c r="B306" s="171"/>
      <c r="C306" s="365">
        <v>0</v>
      </c>
      <c r="D306" s="365">
        <v>0</v>
      </c>
    </row>
    <row r="307" spans="2:4">
      <c r="B307" s="171"/>
      <c r="C307" s="365">
        <v>0</v>
      </c>
      <c r="D307" s="365">
        <v>0</v>
      </c>
    </row>
    <row r="308" spans="2:4">
      <c r="B308" s="171"/>
      <c r="C308" s="365">
        <v>0</v>
      </c>
      <c r="D308" s="365">
        <v>0</v>
      </c>
    </row>
    <row r="309" spans="2:4">
      <c r="B309" s="171"/>
      <c r="C309" s="365">
        <v>0</v>
      </c>
      <c r="D309" s="365">
        <v>0</v>
      </c>
    </row>
    <row r="310" spans="2:4">
      <c r="B310" s="171"/>
      <c r="C310" s="365">
        <v>0</v>
      </c>
      <c r="D310" s="365">
        <v>0</v>
      </c>
    </row>
    <row r="311" spans="2:4">
      <c r="B311" s="171"/>
      <c r="C311" s="365">
        <v>0</v>
      </c>
      <c r="D311" s="365">
        <v>0</v>
      </c>
    </row>
    <row r="312" spans="2:4">
      <c r="B312" s="171"/>
      <c r="C312" s="365">
        <v>0</v>
      </c>
      <c r="D312" s="365">
        <v>0</v>
      </c>
    </row>
    <row r="313" spans="2:4">
      <c r="B313" s="171"/>
      <c r="C313" s="365">
        <v>0</v>
      </c>
      <c r="D313" s="365">
        <v>0</v>
      </c>
    </row>
    <row r="314" spans="2:4">
      <c r="B314" s="171"/>
      <c r="C314" s="365">
        <v>0</v>
      </c>
      <c r="D314" s="365">
        <v>0</v>
      </c>
    </row>
    <row r="315" spans="2:4">
      <c r="B315" s="171"/>
      <c r="C315" s="365">
        <v>0</v>
      </c>
      <c r="D315" s="365">
        <v>0</v>
      </c>
    </row>
    <row r="316" spans="2:4">
      <c r="B316" s="171"/>
      <c r="C316" s="365">
        <v>0</v>
      </c>
      <c r="D316" s="365">
        <v>0</v>
      </c>
    </row>
    <row r="317" spans="2:4">
      <c r="B317" s="171"/>
      <c r="C317" s="365">
        <v>0</v>
      </c>
      <c r="D317" s="365">
        <v>0</v>
      </c>
    </row>
    <row r="318" spans="2:4">
      <c r="B318" s="171"/>
      <c r="C318" s="365">
        <v>0</v>
      </c>
      <c r="D318" s="365">
        <v>0</v>
      </c>
    </row>
    <row r="319" spans="2:4">
      <c r="B319" s="171"/>
      <c r="C319" s="365">
        <v>0</v>
      </c>
      <c r="D319" s="365">
        <v>0</v>
      </c>
    </row>
    <row r="320" spans="2:4">
      <c r="B320" s="171"/>
      <c r="C320" s="365">
        <v>0</v>
      </c>
      <c r="D320" s="365">
        <v>0</v>
      </c>
    </row>
    <row r="321" spans="2:4">
      <c r="B321" s="171"/>
      <c r="C321" s="365">
        <v>0</v>
      </c>
      <c r="D321" s="365">
        <v>0</v>
      </c>
    </row>
    <row r="322" spans="2:4">
      <c r="B322" s="171"/>
      <c r="C322" s="365">
        <v>0</v>
      </c>
      <c r="D322" s="365">
        <v>0</v>
      </c>
    </row>
    <row r="323" spans="2:4">
      <c r="B323" s="171"/>
      <c r="C323" s="365">
        <v>0</v>
      </c>
      <c r="D323" s="365">
        <v>0</v>
      </c>
    </row>
    <row r="324" spans="2:4">
      <c r="B324" s="171"/>
      <c r="C324" s="365">
        <v>0</v>
      </c>
      <c r="D324" s="365">
        <v>0</v>
      </c>
    </row>
    <row r="325" spans="2:4">
      <c r="B325" s="171"/>
      <c r="C325" s="365">
        <v>0</v>
      </c>
      <c r="D325" s="365">
        <v>0</v>
      </c>
    </row>
    <row r="326" spans="2:4">
      <c r="B326" s="171"/>
      <c r="C326" s="365">
        <v>0</v>
      </c>
      <c r="D326" s="365">
        <v>0</v>
      </c>
    </row>
    <row r="327" spans="2:4">
      <c r="B327" s="171"/>
      <c r="C327" s="365">
        <v>0</v>
      </c>
      <c r="D327" s="365">
        <v>0</v>
      </c>
    </row>
    <row r="328" spans="2:4">
      <c r="B328" s="171"/>
      <c r="C328" s="365">
        <v>0</v>
      </c>
      <c r="D328" s="365">
        <v>0</v>
      </c>
    </row>
    <row r="329" spans="2:4">
      <c r="B329" s="171"/>
      <c r="C329" s="365">
        <v>0</v>
      </c>
      <c r="D329" s="365">
        <v>0</v>
      </c>
    </row>
    <row r="330" spans="2:4">
      <c r="B330" s="171"/>
      <c r="C330" s="365">
        <v>0</v>
      </c>
      <c r="D330" s="365">
        <v>0</v>
      </c>
    </row>
    <row r="331" spans="2:4">
      <c r="B331" s="171"/>
      <c r="C331" s="365">
        <v>0</v>
      </c>
      <c r="D331" s="365">
        <v>0</v>
      </c>
    </row>
    <row r="332" spans="2:4">
      <c r="B332" s="171"/>
      <c r="C332" s="365">
        <v>0</v>
      </c>
      <c r="D332" s="365">
        <v>0</v>
      </c>
    </row>
    <row r="333" spans="2:4">
      <c r="B333" s="171"/>
      <c r="C333" s="365">
        <v>0</v>
      </c>
      <c r="D333" s="365">
        <v>0</v>
      </c>
    </row>
    <row r="334" spans="2:4">
      <c r="B334" s="171"/>
      <c r="C334" s="365">
        <v>0</v>
      </c>
      <c r="D334" s="365">
        <v>0</v>
      </c>
    </row>
    <row r="335" spans="2:4">
      <c r="B335" s="171"/>
      <c r="C335" s="365">
        <v>0</v>
      </c>
      <c r="D335" s="365">
        <v>0</v>
      </c>
    </row>
    <row r="336" spans="2:4">
      <c r="B336" s="171"/>
      <c r="C336" s="365">
        <v>0</v>
      </c>
      <c r="D336" s="365">
        <v>0</v>
      </c>
    </row>
    <row r="337" spans="2:4">
      <c r="B337" s="171"/>
      <c r="C337" s="365">
        <v>0</v>
      </c>
      <c r="D337" s="365">
        <v>0</v>
      </c>
    </row>
    <row r="338" spans="2:4">
      <c r="B338" s="171"/>
      <c r="C338" s="365">
        <v>0</v>
      </c>
      <c r="D338" s="365">
        <v>0</v>
      </c>
    </row>
    <row r="339" spans="2:4">
      <c r="B339" s="171"/>
      <c r="C339" s="365">
        <v>0</v>
      </c>
      <c r="D339" s="365">
        <v>0</v>
      </c>
    </row>
    <row r="340" spans="2:4">
      <c r="B340" s="171"/>
      <c r="C340" s="365">
        <v>0</v>
      </c>
      <c r="D340" s="365">
        <v>0</v>
      </c>
    </row>
    <row r="341" spans="2:4">
      <c r="B341" s="171"/>
      <c r="C341" s="365">
        <v>0</v>
      </c>
      <c r="D341" s="365">
        <v>0</v>
      </c>
    </row>
    <row r="342" spans="2:4">
      <c r="B342" s="171"/>
      <c r="C342" s="365">
        <v>0</v>
      </c>
      <c r="D342" s="365">
        <v>0</v>
      </c>
    </row>
    <row r="343" spans="2:4">
      <c r="B343" s="171"/>
      <c r="C343" s="365">
        <v>0</v>
      </c>
      <c r="D343" s="365">
        <v>0</v>
      </c>
    </row>
    <row r="344" spans="2:4">
      <c r="B344" s="171"/>
      <c r="C344" s="365">
        <v>0</v>
      </c>
      <c r="D344" s="365">
        <v>0</v>
      </c>
    </row>
    <row r="345" spans="2:4">
      <c r="B345" s="171"/>
      <c r="C345" s="365">
        <v>0</v>
      </c>
      <c r="D345" s="365">
        <v>0</v>
      </c>
    </row>
    <row r="346" spans="2:4">
      <c r="B346" s="171"/>
      <c r="C346" s="365">
        <v>0</v>
      </c>
      <c r="D346" s="365">
        <v>0</v>
      </c>
    </row>
    <row r="347" spans="2:4">
      <c r="B347" s="171"/>
      <c r="C347" s="365">
        <v>0</v>
      </c>
      <c r="D347" s="365">
        <v>0</v>
      </c>
    </row>
    <row r="348" spans="2:4">
      <c r="B348" s="171"/>
      <c r="C348" s="365">
        <v>0</v>
      </c>
      <c r="D348" s="365">
        <v>0</v>
      </c>
    </row>
    <row r="349" spans="2:4">
      <c r="B349" s="171"/>
      <c r="C349" s="365">
        <v>0</v>
      </c>
      <c r="D349" s="365">
        <v>0</v>
      </c>
    </row>
    <row r="350" spans="2:4">
      <c r="B350" s="368" t="s">
        <v>105</v>
      </c>
      <c r="C350" s="366">
        <f>SUM(C15:C349)</f>
        <v>139137.28</v>
      </c>
      <c r="D350" s="366">
        <f>SUM(D15:D349)</f>
        <v>139584.65</v>
      </c>
    </row>
    <row r="351" spans="2:4">
      <c r="B351" s="972" t="s">
        <v>134</v>
      </c>
      <c r="C351" s="972"/>
      <c r="D351" s="367">
        <f>D13-C350+D350</f>
        <v>474.23999999999069</v>
      </c>
    </row>
    <row r="356" spans="2:4">
      <c r="B356" s="973" t="s">
        <v>135</v>
      </c>
      <c r="C356" s="973"/>
      <c r="D356" s="973"/>
    </row>
    <row r="357" spans="2:4">
      <c r="B357" s="974" t="s">
        <v>136</v>
      </c>
      <c r="C357" s="974"/>
      <c r="D357" s="974"/>
    </row>
  </sheetData>
  <sheetProtection password="B090" sheet="1" objects="1" scenarios="1"/>
  <customSheetViews>
    <customSheetView guid="{4D67ECEB-8567-46A4-915F-4BBFDD1E02FC}" topLeftCell="A8">
      <selection activeCell="B21" sqref="B21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mergeCells count="9">
    <mergeCell ref="B351:C351"/>
    <mergeCell ref="B356:D356"/>
    <mergeCell ref="B357:D357"/>
    <mergeCell ref="A3:E3"/>
    <mergeCell ref="A4:E4"/>
    <mergeCell ref="A5:E5"/>
    <mergeCell ref="A8:E8"/>
    <mergeCell ref="A10:E10"/>
    <mergeCell ref="B13:C13"/>
  </mergeCell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0"/>
  <sheetViews>
    <sheetView topLeftCell="A22" workbookViewId="0">
      <selection sqref="A1:G29"/>
    </sheetView>
  </sheetViews>
  <sheetFormatPr defaultColWidth="9.140625" defaultRowHeight="15"/>
  <cols>
    <col min="1" max="1" width="60" style="1" customWidth="1"/>
    <col min="2" max="7" width="22.85546875" style="1" customWidth="1"/>
    <col min="8" max="16384" width="9.140625" style="1"/>
  </cols>
  <sheetData>
    <row r="2" spans="1:7" ht="15.75" customHeight="1">
      <c r="B2" s="940" t="s">
        <v>0</v>
      </c>
      <c r="C2" s="940"/>
      <c r="D2" s="940"/>
      <c r="E2" s="940"/>
    </row>
    <row r="3" spans="1:7" ht="15.75">
      <c r="B3" s="957" t="s">
        <v>1</v>
      </c>
      <c r="C3" s="957"/>
      <c r="D3" s="957"/>
      <c r="E3" s="957"/>
    </row>
    <row r="4" spans="1:7" ht="15" customHeight="1">
      <c r="B4" s="987" t="s">
        <v>4</v>
      </c>
      <c r="C4" s="987"/>
      <c r="D4" s="987"/>
      <c r="E4" s="987"/>
    </row>
    <row r="8" spans="1:7" ht="34.5" customHeight="1">
      <c r="A8" s="988" t="s">
        <v>156</v>
      </c>
      <c r="B8" s="988"/>
      <c r="C8" s="988"/>
      <c r="D8" s="988"/>
      <c r="E8" s="988"/>
      <c r="F8" s="988"/>
      <c r="G8" s="988"/>
    </row>
    <row r="9" spans="1:7" ht="30" customHeight="1">
      <c r="A9" s="985" t="s">
        <v>514</v>
      </c>
      <c r="B9" s="989" t="s">
        <v>755</v>
      </c>
      <c r="C9" s="989"/>
      <c r="D9" s="989"/>
      <c r="E9" s="989"/>
      <c r="F9" s="989"/>
      <c r="G9" s="989"/>
    </row>
    <row r="10" spans="1:7" ht="17.25" customHeight="1">
      <c r="A10" s="985"/>
      <c r="B10" s="986" t="s">
        <v>157</v>
      </c>
      <c r="C10" s="986"/>
      <c r="D10" s="986"/>
      <c r="E10" s="986"/>
      <c r="F10" s="986"/>
      <c r="G10" s="986"/>
    </row>
    <row r="11" spans="1:7" ht="17.25" customHeight="1">
      <c r="A11" s="983" t="s">
        <v>158</v>
      </c>
      <c r="B11" s="986"/>
      <c r="C11" s="986"/>
      <c r="D11" s="986"/>
      <c r="E11" s="986"/>
      <c r="F11" s="986"/>
      <c r="G11" s="986"/>
    </row>
    <row r="12" spans="1:7" ht="21.75" customHeight="1">
      <c r="A12" s="983"/>
      <c r="B12" s="107" t="s">
        <v>159</v>
      </c>
      <c r="C12" s="107" t="s">
        <v>160</v>
      </c>
      <c r="D12" s="107" t="s">
        <v>161</v>
      </c>
      <c r="E12" s="107" t="s">
        <v>162</v>
      </c>
      <c r="F12" s="107" t="s">
        <v>163</v>
      </c>
      <c r="G12" s="108" t="s">
        <v>164</v>
      </c>
    </row>
    <row r="13" spans="1:7" ht="51">
      <c r="A13" s="168" t="s">
        <v>652</v>
      </c>
      <c r="B13" s="110">
        <v>423.83</v>
      </c>
      <c r="C13" s="111">
        <v>119630.93</v>
      </c>
      <c r="D13" s="449">
        <v>161000</v>
      </c>
      <c r="E13" s="281">
        <f>375.27+363.01</f>
        <v>738.28</v>
      </c>
      <c r="F13" s="111">
        <v>0</v>
      </c>
      <c r="G13" s="111">
        <v>42531.18</v>
      </c>
    </row>
    <row r="14" spans="1:7" ht="51">
      <c r="A14" s="168" t="s">
        <v>407</v>
      </c>
      <c r="B14" s="110">
        <v>0</v>
      </c>
      <c r="C14" s="111">
        <v>0</v>
      </c>
      <c r="D14" s="111">
        <v>0</v>
      </c>
      <c r="E14" s="111">
        <v>0</v>
      </c>
      <c r="F14" s="111">
        <v>0</v>
      </c>
      <c r="G14" s="111">
        <f>B14-C14+D14+E14-F14</f>
        <v>0</v>
      </c>
    </row>
    <row r="15" spans="1:7" ht="51">
      <c r="A15" s="109" t="s">
        <v>165</v>
      </c>
      <c r="B15" s="110">
        <v>0</v>
      </c>
      <c r="C15" s="111">
        <v>0</v>
      </c>
      <c r="D15" s="111">
        <v>0</v>
      </c>
      <c r="E15" s="111">
        <v>0</v>
      </c>
      <c r="F15" s="111">
        <v>0</v>
      </c>
      <c r="G15" s="111">
        <f>B15-C15+D15+E15-F15</f>
        <v>0</v>
      </c>
    </row>
    <row r="16" spans="1:7" ht="51">
      <c r="A16" s="109" t="s">
        <v>165</v>
      </c>
      <c r="B16" s="110">
        <v>0</v>
      </c>
      <c r="C16" s="111">
        <v>0</v>
      </c>
      <c r="D16" s="111">
        <v>0</v>
      </c>
      <c r="E16" s="111">
        <v>0</v>
      </c>
      <c r="F16" s="111">
        <v>0</v>
      </c>
      <c r="G16" s="111">
        <f>B16-C16+D16+E16-F16</f>
        <v>0</v>
      </c>
    </row>
    <row r="17" spans="1:7" ht="51">
      <c r="A17" s="109" t="s">
        <v>165</v>
      </c>
      <c r="B17" s="110">
        <v>0</v>
      </c>
      <c r="C17" s="111">
        <v>0</v>
      </c>
      <c r="D17" s="111">
        <v>0</v>
      </c>
      <c r="E17" s="111">
        <v>0</v>
      </c>
      <c r="F17" s="111">
        <v>0</v>
      </c>
      <c r="G17" s="111">
        <f>B17-C17+D17+E17-F17</f>
        <v>0</v>
      </c>
    </row>
    <row r="18" spans="1:7">
      <c r="A18" s="112" t="s">
        <v>166</v>
      </c>
      <c r="B18" s="113">
        <f t="shared" ref="B18:G18" si="0">SUM(B13:B17)</f>
        <v>423.83</v>
      </c>
      <c r="C18" s="113">
        <f t="shared" si="0"/>
        <v>119630.93</v>
      </c>
      <c r="D18" s="113">
        <f t="shared" si="0"/>
        <v>161000</v>
      </c>
      <c r="E18" s="113">
        <f t="shared" si="0"/>
        <v>738.28</v>
      </c>
      <c r="F18" s="113">
        <f t="shared" si="0"/>
        <v>0</v>
      </c>
      <c r="G18" s="113">
        <f t="shared" si="0"/>
        <v>42531.18</v>
      </c>
    </row>
    <row r="19" spans="1:7" ht="31.5" customHeight="1">
      <c r="A19" s="983" t="s">
        <v>167</v>
      </c>
      <c r="B19" s="983" t="s">
        <v>167</v>
      </c>
      <c r="C19" s="983"/>
      <c r="D19" s="983"/>
      <c r="E19" s="983"/>
      <c r="F19" s="983"/>
      <c r="G19" s="114">
        <f>G21</f>
        <v>189417.29</v>
      </c>
    </row>
    <row r="20" spans="1:7" ht="22.5" customHeight="1">
      <c r="A20" s="983"/>
      <c r="B20" s="107" t="s">
        <v>159</v>
      </c>
      <c r="C20" s="107" t="s">
        <v>160</v>
      </c>
      <c r="D20" s="107" t="s">
        <v>161</v>
      </c>
      <c r="E20" s="107" t="s">
        <v>162</v>
      </c>
      <c r="F20" s="107" t="s">
        <v>163</v>
      </c>
      <c r="G20" s="108" t="s">
        <v>164</v>
      </c>
    </row>
    <row r="21" spans="1:7" ht="51">
      <c r="A21" s="109" t="s">
        <v>735</v>
      </c>
      <c r="B21" s="110">
        <v>78091.11</v>
      </c>
      <c r="C21" s="111">
        <v>11620.16</v>
      </c>
      <c r="D21" s="111">
        <v>122000</v>
      </c>
      <c r="E21" s="111">
        <f>5.63+940.72</f>
        <v>946.35</v>
      </c>
      <c r="F21" s="111">
        <v>0</v>
      </c>
      <c r="G21" s="111">
        <v>189417.29</v>
      </c>
    </row>
    <row r="22" spans="1:7" ht="51">
      <c r="A22" s="109" t="s">
        <v>165</v>
      </c>
      <c r="B22" s="110">
        <v>0</v>
      </c>
      <c r="C22" s="111">
        <v>0</v>
      </c>
      <c r="D22" s="111">
        <v>0</v>
      </c>
      <c r="E22" s="111">
        <v>0</v>
      </c>
      <c r="F22" s="111">
        <v>0</v>
      </c>
      <c r="G22" s="111">
        <f>B22-C22+D22+E22-F22</f>
        <v>0</v>
      </c>
    </row>
    <row r="23" spans="1:7">
      <c r="A23" s="112" t="s">
        <v>168</v>
      </c>
      <c r="B23" s="113">
        <f t="shared" ref="B23:G23" si="1">SUM(B21:B22)</f>
        <v>78091.11</v>
      </c>
      <c r="C23" s="113">
        <f t="shared" si="1"/>
        <v>11620.16</v>
      </c>
      <c r="D23" s="113">
        <f t="shared" si="1"/>
        <v>122000</v>
      </c>
      <c r="E23" s="113">
        <f t="shared" si="1"/>
        <v>946.35</v>
      </c>
      <c r="F23" s="113">
        <f t="shared" si="1"/>
        <v>0</v>
      </c>
      <c r="G23" s="113">
        <f t="shared" si="1"/>
        <v>189417.29</v>
      </c>
    </row>
    <row r="24" spans="1:7" ht="17.25">
      <c r="A24" s="115" t="s">
        <v>105</v>
      </c>
      <c r="B24" s="115">
        <f t="shared" ref="B24:G24" si="2">B18+B23</f>
        <v>78514.94</v>
      </c>
      <c r="C24" s="115">
        <f t="shared" si="2"/>
        <v>131251.09</v>
      </c>
      <c r="D24" s="115">
        <f t="shared" si="2"/>
        <v>283000</v>
      </c>
      <c r="E24" s="115">
        <f t="shared" si="2"/>
        <v>1684.63</v>
      </c>
      <c r="F24" s="115">
        <f t="shared" si="2"/>
        <v>0</v>
      </c>
      <c r="G24" s="115">
        <f t="shared" si="2"/>
        <v>231948.47</v>
      </c>
    </row>
    <row r="26" spans="1:7">
      <c r="B26" s="984"/>
      <c r="C26" s="984"/>
      <c r="D26" s="984"/>
    </row>
    <row r="27" spans="1:7">
      <c r="B27" s="984"/>
      <c r="C27" s="984"/>
      <c r="D27" s="984"/>
    </row>
    <row r="28" spans="1:7">
      <c r="B28" s="984" t="s">
        <v>169</v>
      </c>
      <c r="C28" s="984"/>
      <c r="D28" s="984"/>
    </row>
    <row r="29" spans="1:7" ht="15" customHeight="1">
      <c r="B29" s="984" t="s">
        <v>170</v>
      </c>
      <c r="C29" s="984"/>
      <c r="D29" s="984"/>
    </row>
    <row r="30" spans="1:7" ht="15" customHeight="1">
      <c r="B30" s="984"/>
      <c r="C30" s="984"/>
      <c r="D30" s="984"/>
    </row>
  </sheetData>
  <sheetProtection password="B090" sheet="1" objects="1" scenarios="1"/>
  <customSheetViews>
    <customSheetView guid="{4D67ECEB-8567-46A4-915F-4BBFDD1E02FC}" topLeftCell="A7">
      <selection activeCell="D14" sqref="D14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4" orientation="landscape" r:id="rId1"/>
    </customSheetView>
  </customSheetViews>
  <mergeCells count="15">
    <mergeCell ref="B2:E2"/>
    <mergeCell ref="B3:E3"/>
    <mergeCell ref="B4:E4"/>
    <mergeCell ref="A8:G8"/>
    <mergeCell ref="B9:G9"/>
    <mergeCell ref="B19:F19"/>
    <mergeCell ref="B29:D29"/>
    <mergeCell ref="B30:D30"/>
    <mergeCell ref="A9:A10"/>
    <mergeCell ref="A11:A12"/>
    <mergeCell ref="A19:A20"/>
    <mergeCell ref="B10:G11"/>
    <mergeCell ref="B26:D26"/>
    <mergeCell ref="B27:D27"/>
    <mergeCell ref="B28:D2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4" orientation="landscape" horizontalDpi="300" verticalDpi="3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59"/>
  <sheetViews>
    <sheetView topLeftCell="A40" workbookViewId="0">
      <selection activeCell="D44" sqref="D44"/>
    </sheetView>
  </sheetViews>
  <sheetFormatPr defaultColWidth="9.140625" defaultRowHeight="15"/>
  <cols>
    <col min="1" max="1" width="23.5703125" style="116" customWidth="1"/>
    <col min="2" max="2" width="18.85546875" style="116" customWidth="1"/>
    <col min="3" max="3" width="66.5703125" style="116" customWidth="1"/>
    <col min="4" max="4" width="27.7109375" style="116" customWidth="1"/>
    <col min="5" max="5" width="23.140625" style="116" customWidth="1"/>
    <col min="6" max="6" width="23.5703125" style="116" customWidth="1"/>
    <col min="7" max="1023" width="8.7109375" style="116" customWidth="1"/>
    <col min="1024" max="16384" width="9.140625" style="116"/>
  </cols>
  <sheetData>
    <row r="3" spans="1:8" ht="15.75">
      <c r="B3" s="957" t="s">
        <v>0</v>
      </c>
      <c r="C3" s="957"/>
      <c r="D3" s="957"/>
      <c r="E3" s="68"/>
    </row>
    <row r="4" spans="1:8" ht="15.75">
      <c r="B4" s="957" t="s">
        <v>1</v>
      </c>
      <c r="C4" s="957"/>
      <c r="D4" s="957"/>
      <c r="E4" s="68"/>
    </row>
    <row r="5" spans="1:8">
      <c r="B5" s="996" t="s">
        <v>4</v>
      </c>
      <c r="C5" s="996"/>
      <c r="D5" s="996"/>
      <c r="E5" s="117"/>
    </row>
    <row r="8" spans="1:8" ht="31.5">
      <c r="A8" s="997" t="s">
        <v>408</v>
      </c>
      <c r="B8" s="998"/>
      <c r="C8" s="998"/>
      <c r="D8" s="998"/>
      <c r="E8" s="387" t="s">
        <v>406</v>
      </c>
    </row>
    <row r="9" spans="1:8" ht="15.75">
      <c r="A9" s="824" t="s">
        <v>6</v>
      </c>
      <c r="B9" s="999"/>
      <c r="C9" s="826" t="s">
        <v>7</v>
      </c>
      <c r="D9" s="827"/>
      <c r="E9" s="388" t="s">
        <v>233</v>
      </c>
    </row>
    <row r="10" spans="1:8" ht="35.25" customHeight="1">
      <c r="A10" s="1001" t="s">
        <v>514</v>
      </c>
      <c r="B10" s="1002"/>
      <c r="C10" s="1001" t="s">
        <v>513</v>
      </c>
      <c r="D10" s="1002"/>
      <c r="E10" s="370" t="s">
        <v>755</v>
      </c>
    </row>
    <row r="12" spans="1:8" ht="15.75" customHeight="1"/>
    <row r="13" spans="1:8" ht="15.75">
      <c r="B13" s="992" t="s">
        <v>409</v>
      </c>
      <c r="C13" s="992"/>
      <c r="D13" s="992"/>
    </row>
    <row r="14" spans="1:8" ht="15.75">
      <c r="B14" s="993" t="s">
        <v>137</v>
      </c>
      <c r="C14" s="993"/>
      <c r="D14" s="993"/>
      <c r="E14" s="995"/>
      <c r="F14" s="995"/>
      <c r="G14" s="995"/>
      <c r="H14" s="995"/>
    </row>
    <row r="15" spans="1:8" ht="15.75">
      <c r="B15" s="371" t="s">
        <v>138</v>
      </c>
      <c r="C15" s="372" t="s">
        <v>410</v>
      </c>
      <c r="D15" s="390">
        <v>16210.41</v>
      </c>
    </row>
    <row r="16" spans="1:8" ht="15.75">
      <c r="B16" s="371" t="s">
        <v>139</v>
      </c>
      <c r="C16" s="372" t="s">
        <v>411</v>
      </c>
      <c r="D16" s="390">
        <v>15719.52</v>
      </c>
    </row>
    <row r="17" spans="2:4" ht="15.75">
      <c r="B17" s="371" t="s">
        <v>140</v>
      </c>
      <c r="C17" s="372" t="s">
        <v>412</v>
      </c>
      <c r="D17" s="390">
        <v>0</v>
      </c>
    </row>
    <row r="18" spans="2:4" ht="15.75">
      <c r="B18" s="373" t="s">
        <v>141</v>
      </c>
      <c r="C18" s="372" t="s">
        <v>413</v>
      </c>
      <c r="D18" s="390">
        <v>0</v>
      </c>
    </row>
    <row r="19" spans="2:4" ht="15.75">
      <c r="B19" s="371" t="s">
        <v>142</v>
      </c>
      <c r="C19" s="372" t="s">
        <v>143</v>
      </c>
      <c r="D19" s="390">
        <v>0</v>
      </c>
    </row>
    <row r="20" spans="2:4" ht="15.75" customHeight="1">
      <c r="B20" s="373" t="s">
        <v>144</v>
      </c>
      <c r="C20" s="372" t="s">
        <v>414</v>
      </c>
      <c r="D20" s="390">
        <v>0</v>
      </c>
    </row>
    <row r="21" spans="2:4" ht="15.75">
      <c r="B21" s="371" t="s">
        <v>145</v>
      </c>
      <c r="C21" s="372" t="s">
        <v>415</v>
      </c>
      <c r="D21" s="390">
        <v>0</v>
      </c>
    </row>
    <row r="22" spans="2:4" ht="15.75">
      <c r="B22" s="371" t="s">
        <v>416</v>
      </c>
      <c r="C22" s="372" t="s">
        <v>417</v>
      </c>
      <c r="D22" s="390">
        <v>0</v>
      </c>
    </row>
    <row r="23" spans="2:4" ht="15.75" customHeight="1">
      <c r="B23" s="991" t="s">
        <v>146</v>
      </c>
      <c r="C23" s="991"/>
      <c r="D23" s="395">
        <f>SUM(D15:D22)</f>
        <v>31929.93</v>
      </c>
    </row>
    <row r="24" spans="2:4" ht="15.75">
      <c r="B24" s="118"/>
      <c r="C24" s="119"/>
    </row>
    <row r="25" spans="2:4" ht="15.75">
      <c r="B25" s="992" t="s">
        <v>418</v>
      </c>
      <c r="C25" s="992"/>
      <c r="D25" s="992"/>
    </row>
    <row r="26" spans="2:4" ht="15.75">
      <c r="B26" s="1000" t="s">
        <v>147</v>
      </c>
      <c r="C26" s="1000"/>
      <c r="D26" s="1000"/>
    </row>
    <row r="27" spans="2:4" ht="15.75">
      <c r="B27" s="371" t="s">
        <v>148</v>
      </c>
      <c r="C27" s="372" t="s">
        <v>44</v>
      </c>
      <c r="D27" s="390">
        <v>40012.65</v>
      </c>
    </row>
    <row r="28" spans="2:4" ht="15.75">
      <c r="B28" s="371" t="s">
        <v>149</v>
      </c>
      <c r="C28" s="372" t="s">
        <v>45</v>
      </c>
      <c r="D28" s="390"/>
    </row>
    <row r="29" spans="2:4" ht="15.75">
      <c r="B29" s="371" t="s">
        <v>150</v>
      </c>
      <c r="C29" s="372" t="s">
        <v>46</v>
      </c>
      <c r="D29" s="390">
        <v>7222.45</v>
      </c>
    </row>
    <row r="30" spans="2:4" ht="15.75">
      <c r="B30" s="373" t="s">
        <v>151</v>
      </c>
      <c r="C30" s="372" t="s">
        <v>47</v>
      </c>
      <c r="D30" s="390">
        <v>703.54</v>
      </c>
    </row>
    <row r="31" spans="2:4" ht="15.75">
      <c r="B31" s="373" t="s">
        <v>152</v>
      </c>
      <c r="C31" s="372" t="s">
        <v>48</v>
      </c>
      <c r="D31" s="390">
        <v>0</v>
      </c>
    </row>
    <row r="32" spans="2:4" ht="15.75">
      <c r="B32" s="374" t="s">
        <v>419</v>
      </c>
      <c r="C32" s="375" t="s">
        <v>49</v>
      </c>
      <c r="D32" s="375">
        <f>D33+D35+D37+D40+D43</f>
        <v>0</v>
      </c>
    </row>
    <row r="33" spans="2:4" ht="18.75">
      <c r="B33" s="376" t="s">
        <v>420</v>
      </c>
      <c r="C33" s="377" t="s">
        <v>421</v>
      </c>
      <c r="D33" s="377">
        <f>D34</f>
        <v>0</v>
      </c>
    </row>
    <row r="34" spans="2:4" ht="18.75">
      <c r="B34" s="378" t="s">
        <v>422</v>
      </c>
      <c r="C34" s="379" t="s">
        <v>423</v>
      </c>
      <c r="D34" s="391">
        <v>0</v>
      </c>
    </row>
    <row r="35" spans="2:4" ht="15.75">
      <c r="B35" s="380" t="s">
        <v>424</v>
      </c>
      <c r="C35" s="381" t="s">
        <v>425</v>
      </c>
      <c r="D35" s="381">
        <f>D36</f>
        <v>0</v>
      </c>
    </row>
    <row r="36" spans="2:4" ht="15.75">
      <c r="B36" s="378" t="s">
        <v>426</v>
      </c>
      <c r="C36" s="379" t="s">
        <v>427</v>
      </c>
      <c r="D36" s="391">
        <v>0</v>
      </c>
    </row>
    <row r="37" spans="2:4" ht="15.75">
      <c r="B37" s="380" t="s">
        <v>428</v>
      </c>
      <c r="C37" s="381" t="s">
        <v>429</v>
      </c>
      <c r="D37" s="381">
        <f>SUM(D38:D39)</f>
        <v>0</v>
      </c>
    </row>
    <row r="38" spans="2:4" ht="15.75" customHeight="1">
      <c r="B38" s="378" t="s">
        <v>430</v>
      </c>
      <c r="C38" s="379" t="s">
        <v>431</v>
      </c>
      <c r="D38" s="391">
        <v>0</v>
      </c>
    </row>
    <row r="39" spans="2:4" ht="15.75">
      <c r="B39" s="378" t="s">
        <v>432</v>
      </c>
      <c r="C39" s="379" t="s">
        <v>433</v>
      </c>
      <c r="D39" s="391">
        <v>0</v>
      </c>
    </row>
    <row r="40" spans="2:4" ht="15.75">
      <c r="B40" s="380" t="s">
        <v>434</v>
      </c>
      <c r="C40" s="381" t="s">
        <v>435</v>
      </c>
      <c r="D40" s="381">
        <f>SUM(D41:D42)</f>
        <v>0</v>
      </c>
    </row>
    <row r="41" spans="2:4" ht="15.75">
      <c r="B41" s="378" t="s">
        <v>436</v>
      </c>
      <c r="C41" s="379" t="s">
        <v>437</v>
      </c>
      <c r="D41" s="391">
        <v>0</v>
      </c>
    </row>
    <row r="42" spans="2:4" ht="15.75">
      <c r="B42" s="378" t="s">
        <v>438</v>
      </c>
      <c r="C42" s="379" t="s">
        <v>439</v>
      </c>
      <c r="D42" s="391">
        <v>0</v>
      </c>
    </row>
    <row r="43" spans="2:4" ht="15.75">
      <c r="B43" s="376" t="s">
        <v>440</v>
      </c>
      <c r="C43" s="377" t="s">
        <v>441</v>
      </c>
      <c r="D43" s="377">
        <v>0</v>
      </c>
    </row>
    <row r="44" spans="2:4" ht="15.75">
      <c r="B44" s="382" t="s">
        <v>153</v>
      </c>
      <c r="C44" s="383" t="s">
        <v>50</v>
      </c>
      <c r="D44" s="392">
        <v>54173.68</v>
      </c>
    </row>
    <row r="45" spans="2:4" ht="15.75">
      <c r="B45" s="382" t="s">
        <v>154</v>
      </c>
      <c r="C45" s="384" t="s">
        <v>51</v>
      </c>
      <c r="D45" s="393">
        <v>0</v>
      </c>
    </row>
    <row r="46" spans="2:4" ht="15.75">
      <c r="B46" s="991" t="s">
        <v>155</v>
      </c>
      <c r="C46" s="991"/>
      <c r="D46" s="395">
        <f>SUM(D27:D45)</f>
        <v>102112.32000000001</v>
      </c>
    </row>
    <row r="47" spans="2:4" ht="15.75">
      <c r="B47" s="120"/>
      <c r="C47" s="120"/>
    </row>
    <row r="48" spans="2:4" ht="15.75">
      <c r="B48" s="992" t="s">
        <v>442</v>
      </c>
      <c r="C48" s="992"/>
      <c r="D48" s="992"/>
    </row>
    <row r="49" spans="2:5" ht="15.75">
      <c r="B49" s="993" t="s">
        <v>443</v>
      </c>
      <c r="C49" s="993"/>
      <c r="D49" s="993"/>
    </row>
    <row r="50" spans="2:5" ht="15.75">
      <c r="B50" s="389"/>
      <c r="C50" s="390"/>
      <c r="D50" s="385">
        <v>0</v>
      </c>
    </row>
    <row r="51" spans="2:5" ht="15.75">
      <c r="B51" s="389"/>
      <c r="C51" s="390"/>
      <c r="D51" s="385">
        <v>0</v>
      </c>
    </row>
    <row r="52" spans="2:5" ht="15.75">
      <c r="B52" s="389"/>
      <c r="C52" s="390"/>
      <c r="D52" s="385">
        <v>0</v>
      </c>
    </row>
    <row r="53" spans="2:5" ht="15.75">
      <c r="B53" s="994" t="s">
        <v>444</v>
      </c>
      <c r="C53" s="994"/>
      <c r="D53" s="386">
        <f>SUM(D50:D52)</f>
        <v>0</v>
      </c>
    </row>
    <row r="54" spans="2:5" ht="15.75">
      <c r="B54" s="120"/>
      <c r="C54" s="120"/>
    </row>
    <row r="55" spans="2:5" ht="15.75">
      <c r="B55" s="994" t="s">
        <v>445</v>
      </c>
      <c r="C55" s="994"/>
      <c r="D55" s="396">
        <f>D23+D46</f>
        <v>134042.25</v>
      </c>
    </row>
    <row r="58" spans="2:5">
      <c r="B58" s="990" t="s">
        <v>446</v>
      </c>
      <c r="C58" s="990"/>
      <c r="D58" s="990"/>
      <c r="E58" s="394"/>
    </row>
    <row r="59" spans="2:5">
      <c r="B59" s="990" t="s">
        <v>447</v>
      </c>
      <c r="C59" s="990"/>
      <c r="D59" s="990"/>
      <c r="E59" s="394"/>
    </row>
  </sheetData>
  <sheetProtection password="8F50" sheet="1" objects="1" scenarios="1"/>
  <customSheetViews>
    <customSheetView guid="{4D67ECEB-8567-46A4-915F-4BBFDD1E02FC}">
      <selection activeCell="D30" sqref="D30"/>
      <pageMargins left="0.51181102362204722" right="0.51181102362204722" top="0.78740157480314965" bottom="0.78740157480314965" header="0.31496062992125984" footer="0.31496062992125984"/>
      <printOptions horizontalCentered="1" verticalCentered="1"/>
      <pageSetup paperSize="9" scale="65" orientation="portrait" horizontalDpi="300" verticalDpi="300" r:id="rId1"/>
    </customSheetView>
  </customSheetViews>
  <mergeCells count="21">
    <mergeCell ref="B26:D26"/>
    <mergeCell ref="A10:B10"/>
    <mergeCell ref="C10:D10"/>
    <mergeCell ref="B13:D13"/>
    <mergeCell ref="B14:D14"/>
    <mergeCell ref="E14:H14"/>
    <mergeCell ref="B23:C23"/>
    <mergeCell ref="B25:D25"/>
    <mergeCell ref="B3:D3"/>
    <mergeCell ref="B4:D4"/>
    <mergeCell ref="B5:D5"/>
    <mergeCell ref="A8:D8"/>
    <mergeCell ref="A9:B9"/>
    <mergeCell ref="C9:D9"/>
    <mergeCell ref="B58:D58"/>
    <mergeCell ref="B59:D59"/>
    <mergeCell ref="B46:C46"/>
    <mergeCell ref="B48:D48"/>
    <mergeCell ref="B49:D49"/>
    <mergeCell ref="B53:C53"/>
    <mergeCell ref="B55:C5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6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8</vt:i4>
      </vt:variant>
    </vt:vector>
  </HeadingPairs>
  <TitlesOfParts>
    <vt:vector size="29" baseType="lpstr">
      <vt:lpstr>CONTÁBIL FINANCEIRA - PCF</vt:lpstr>
      <vt:lpstr>CÁLCULO FOLHA DE PAGAMENTO</vt:lpstr>
      <vt:lpstr>TURNOVER</vt:lpstr>
      <vt:lpstr>FUNDO FIXO</vt:lpstr>
      <vt:lpstr>1 CONTA CORRENTE (D E C)</vt:lpstr>
      <vt:lpstr>2 CONTA CORRENTE (D E C)</vt:lpstr>
      <vt:lpstr>2. CONTA CORRENTE (D E C)</vt:lpstr>
      <vt:lpstr>APLICAÇÃO FINANCEIRA</vt:lpstr>
      <vt:lpstr>SALDO DE ESTOQUE</vt:lpstr>
      <vt:lpstr>Despesa pessoal ANEXO II </vt:lpstr>
      <vt:lpstr>Demais despesas pesso ANEXO III</vt:lpstr>
      <vt:lpstr>Despesas gerais ANEXO IV</vt:lpstr>
      <vt:lpstr>Receitas ANEXO V</vt:lpstr>
      <vt:lpstr>Demais receitas ANEXO VI</vt:lpstr>
      <vt:lpstr>Contratos ANEXO VII</vt:lpstr>
      <vt:lpstr>Termo aditivo ANEXO VIII</vt:lpstr>
      <vt:lpstr>CATEGORIA PROFISSIONAL</vt:lpstr>
      <vt:lpstr>Item 11</vt:lpstr>
      <vt:lpstr>PLANILHA DE CONFERÊNCIA</vt:lpstr>
      <vt:lpstr>RPA</vt:lpstr>
      <vt:lpstr>Plan1</vt:lpstr>
      <vt:lpstr>'CÁLCULO FOLHA DE PAGAMENTO'!Area_de_impressao</vt:lpstr>
      <vt:lpstr>'CONTÁBIL FINANCEIRA - PCF'!Area_de_impressao</vt:lpstr>
      <vt:lpstr>'Demais despesas pesso ANEXO III'!Area_de_impressao</vt:lpstr>
      <vt:lpstr>'Despesa pessoal ANEXO II '!Area_de_impressao</vt:lpstr>
      <vt:lpstr>'Despesas gerais ANEXO IV'!Area_de_impressao</vt:lpstr>
      <vt:lpstr>'FUNDO FIXO'!Area_de_impressao</vt:lpstr>
      <vt:lpstr>'SALDO DE ESTOQUE'!Area_de_impressao</vt:lpstr>
      <vt:lpstr>'Termo aditivo ANEXO VIII'!Area_de_impressao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Leandra Cruz</dc:creator>
  <cp:lastModifiedBy>Laura Pacheco de Oliveira</cp:lastModifiedBy>
  <cp:lastPrinted>2023-06-20T16:50:31Z</cp:lastPrinted>
  <dcterms:created xsi:type="dcterms:W3CDTF">2019-12-13T12:34:00Z</dcterms:created>
  <dcterms:modified xsi:type="dcterms:W3CDTF">2023-08-25T18:51:13Z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1046-11.2.0.9906</vt:lpwstr>
  </property>
</Properties>
</file>